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loebellehooton/Desktop/Berkeley/Excel/Crowdfunding Analysis/"/>
    </mc:Choice>
  </mc:AlternateContent>
  <xr:revisionPtr revIDLastSave="0" documentId="8_{13EE5D6D-B01B-BD40-A31E-14B04C8DF1B8}" xr6:coauthVersionLast="47" xr6:coauthVersionMax="47" xr10:uidLastSave="{00000000-0000-0000-0000-000000000000}"/>
  <bookViews>
    <workbookView xWindow="2600" yWindow="460" windowWidth="26200" windowHeight="1650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Successful US Kickstarters" sheetId="6" r:id="rId4"/>
    <sheet name="Descriptive Statistics" sheetId="7" r:id="rId5"/>
    <sheet name="Failed US Kickstarters" sheetId="8" r:id="rId6"/>
    <sheet name="Edinburgh Research" sheetId="5" r:id="rId7"/>
    <sheet name="Category Statistics" sheetId="2" r:id="rId8"/>
    <sheet name="Subcategory Statistics" sheetId="3" r:id="rId9"/>
    <sheet name="Outcomes Based on Launch Data" sheetId="4" r:id="rId10"/>
    <sheet name="Box and Whisker" sheetId="9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8" r:id="rId12"/>
    <pivotCache cacheId="13" r:id="rId13"/>
    <pivotCache cacheId="1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14" i="11"/>
  <c r="C14" i="11"/>
  <c r="B14" i="11"/>
  <c r="D3" i="11"/>
  <c r="C3" i="11"/>
  <c r="B3" i="11"/>
  <c r="C16" i="7"/>
  <c r="C15" i="7"/>
  <c r="C14" i="7"/>
  <c r="C13" i="7"/>
  <c r="B16" i="7"/>
  <c r="B15" i="7"/>
  <c r="B14" i="7"/>
  <c r="B13" i="7"/>
  <c r="C7" i="7"/>
  <c r="C6" i="7"/>
  <c r="C5" i="7"/>
  <c r="C4" i="7"/>
  <c r="B7" i="7"/>
  <c r="B6" i="7"/>
  <c r="B5" i="7"/>
  <c r="B4" i="7"/>
  <c r="C12" i="7"/>
  <c r="B12" i="7"/>
  <c r="C11" i="7"/>
  <c r="B11" i="7"/>
  <c r="C3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E8" i="11" l="1"/>
  <c r="G8" i="11" s="1"/>
  <c r="E9" i="11"/>
  <c r="H9" i="11" s="1"/>
  <c r="E14" i="11"/>
  <c r="H14" i="11" s="1"/>
  <c r="E10" i="11"/>
  <c r="G10" i="11" s="1"/>
  <c r="E13" i="11"/>
  <c r="F13" i="11" s="1"/>
  <c r="E12" i="11"/>
  <c r="F12" i="11" s="1"/>
  <c r="E11" i="11"/>
  <c r="F11" i="11" s="1"/>
  <c r="E3" i="11"/>
  <c r="H3" i="11" s="1"/>
  <c r="E7" i="11"/>
  <c r="F7" i="11" s="1"/>
  <c r="E6" i="11"/>
  <c r="G6" i="11" s="1"/>
  <c r="E5" i="11"/>
  <c r="F5" i="11" s="1"/>
  <c r="E4" i="11"/>
  <c r="H4" i="11" s="1"/>
  <c r="F8" i="11" l="1"/>
  <c r="F9" i="11"/>
  <c r="G9" i="11"/>
  <c r="H8" i="11"/>
  <c r="G3" i="11"/>
  <c r="F3" i="11"/>
  <c r="H7" i="11"/>
  <c r="F14" i="11"/>
  <c r="G14" i="11"/>
  <c r="H10" i="11"/>
  <c r="F10" i="11"/>
  <c r="H13" i="11"/>
  <c r="G13" i="11"/>
  <c r="G11" i="11"/>
  <c r="H11" i="11"/>
  <c r="G12" i="11"/>
  <c r="H12" i="11"/>
  <c r="H6" i="11"/>
  <c r="F6" i="11"/>
  <c r="G4" i="11"/>
  <c r="F4" i="11"/>
  <c r="G7" i="11"/>
  <c r="H5" i="11"/>
  <c r="G5" i="11"/>
</calcChain>
</file>

<file path=xl/sharedStrings.xml><?xml version="1.0" encoding="utf-8"?>
<sst xmlns="http://schemas.openxmlformats.org/spreadsheetml/2006/main" count="38382" uniqueCount="8415">
  <si>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</si>
  <si>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</si>
  <si>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</si>
  <si>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</si>
  <si>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</si>
  <si>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</si>
  <si>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</si>
  <si>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</si>
  <si>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</si>
  <si>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</si>
  <si>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</si>
  <si>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</si>
  <si>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</si>
  <si>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</si>
  <si>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</si>
  <si>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</si>
  <si>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</si>
  <si>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</si>
  <si>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</si>
  <si>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</si>
  <si>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</si>
  <si>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</si>
  <si>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</si>
  <si>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</si>
  <si>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</si>
  <si>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</si>
  <si>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</si>
  <si>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</si>
  <si>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</si>
  <si>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</si>
  <si>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</si>
  <si>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</si>
  <si>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</si>
  <si>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</si>
  <si>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</si>
  <si>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</si>
  <si>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</si>
  <si>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</si>
  <si>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</si>
  <si>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</si>
  <si>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</si>
  <si>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</si>
  <si>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</si>
  <si>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</si>
  <si>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</si>
  <si>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</si>
  <si>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</si>
  <si>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</si>
  <si>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</si>
  <si>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</si>
  <si>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</si>
  <si>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</si>
  <si>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</si>
  <si>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</si>
  <si>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</si>
  <si>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</si>
  <si>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</si>
  <si>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</si>
  <si>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</si>
  <si>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</si>
  <si>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</si>
  <si>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</si>
  <si>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</si>
  <si>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</si>
  <si>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</si>
  <si>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</si>
  <si>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</si>
  <si>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</si>
  <si>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</si>
  <si>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</si>
  <si>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</si>
  <si>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</si>
  <si>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</si>
  <si>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</si>
  <si>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</si>
  <si>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</si>
  <si>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</si>
  <si>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</si>
  <si>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</si>
  <si>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</si>
  <si>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</si>
  <si>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</si>
  <si>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</si>
  <si>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</si>
  <si>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</si>
  <si>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</si>
  <si>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</si>
  <si>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</si>
  <si>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</si>
  <si>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</si>
  <si>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</si>
  <si>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</si>
  <si>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</si>
  <si>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</si>
  <si>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</si>
  <si>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</si>
  <si>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</si>
  <si>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</si>
  <si>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</si>
  <si>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</si>
  <si>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</si>
  <si>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</si>
  <si>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</si>
  <si>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</si>
  <si>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</si>
  <si>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</si>
  <si>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</si>
  <si>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</si>
  <si>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</si>
  <si>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</si>
  <si>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</si>
  <si>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</si>
  <si>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</si>
  <si>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</si>
  <si>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</si>
  <si>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</si>
  <si>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</si>
  <si>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</si>
  <si>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</si>
  <si>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</si>
  <si>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</si>
  <si>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</si>
  <si>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</si>
  <si>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</si>
  <si>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</si>
  <si>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</si>
  <si>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</si>
  <si>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</si>
  <si>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</si>
  <si>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</si>
  <si>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</si>
  <si>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</si>
  <si>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</si>
  <si>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</si>
  <si>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</si>
  <si>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</si>
  <si>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</si>
  <si>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</si>
  <si>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</si>
  <si>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</si>
  <si>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</si>
  <si>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</si>
  <si>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</si>
  <si>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</si>
  <si>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</si>
  <si>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</si>
  <si>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</si>
  <si>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</si>
  <si>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</si>
  <si>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</si>
  <si>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</si>
  <si>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</si>
  <si>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</si>
  <si>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</si>
  <si>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</si>
  <si>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</si>
  <si>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</si>
  <si>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</si>
  <si>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</si>
  <si>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</si>
  <si>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</si>
  <si>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</si>
  <si>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</si>
  <si>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</si>
  <si>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</si>
  <si>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</si>
  <si>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</si>
  <si>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</si>
  <si>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</si>
  <si>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</si>
  <si>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</si>
  <si>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</si>
  <si>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</si>
  <si>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</si>
  <si>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</si>
  <si>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</si>
  <si>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</si>
  <si>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</si>
  <si>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</si>
  <si>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</si>
  <si>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</si>
  <si>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</si>
  <si>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</si>
  <si>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</si>
  <si>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</si>
  <si>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</si>
  <si>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</si>
  <si>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</si>
  <si>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</si>
  <si>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</si>
  <si>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</si>
  <si>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</si>
  <si>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</si>
  <si>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</si>
  <si>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</si>
  <si>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</si>
  <si>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</si>
  <si>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</si>
  <si>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</si>
  <si>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</si>
  <si>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</si>
  <si>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</si>
  <si>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</si>
  <si>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</si>
  <si>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</si>
  <si>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</si>
  <si>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</si>
  <si>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</si>
  <si>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</si>
  <si>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</si>
  <si>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</si>
  <si>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</si>
  <si>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</si>
  <si>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</si>
  <si>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</si>
  <si>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</si>
  <si>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</si>
  <si>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</si>
  <si>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</si>
  <si>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</si>
  <si>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</si>
  <si>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</si>
  <si>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</si>
  <si>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</si>
  <si>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</si>
  <si>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</si>
  <si>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</si>
  <si>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</si>
  <si>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</si>
  <si>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</si>
  <si>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</si>
  <si>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</si>
  <si>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</si>
  <si>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</si>
  <si>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</si>
  <si>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</si>
  <si>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</si>
  <si>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</si>
  <si>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</si>
  <si>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</si>
  <si>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</si>
  <si>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</si>
  <si>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</si>
  <si>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</si>
  <si>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</si>
  <si>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</si>
  <si>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</si>
  <si>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</si>
  <si>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</si>
  <si>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</si>
  <si>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</si>
  <si>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</si>
  <si>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</si>
  <si>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</si>
  <si>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</si>
  <si>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</si>
  <si>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</si>
  <si>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</si>
  <si>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</si>
  <si>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</si>
  <si>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</si>
  <si>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</si>
  <si>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</si>
  <si>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</si>
  <si>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</si>
  <si>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</si>
  <si>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</si>
  <si>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</si>
  <si>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</si>
  <si>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</si>
  <si>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</si>
  <si>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</si>
  <si>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</si>
  <si>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</si>
  <si>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</si>
  <si>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</si>
  <si>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</si>
  <si>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</si>
  <si>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</si>
  <si>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</si>
  <si>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</si>
  <si>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</si>
  <si>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</si>
  <si>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</si>
  <si>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</si>
  <si>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</si>
  <si>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</si>
  <si>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</si>
  <si>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</si>
  <si>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</si>
  <si>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</si>
  <si>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</si>
  <si>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</si>
  <si>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</si>
  <si>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</si>
  <si>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</si>
  <si>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</si>
  <si>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</si>
  <si>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</si>
  <si>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</si>
  <si>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</si>
  <si>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</si>
  <si>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</si>
  <si>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</si>
  <si>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</si>
  <si>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</si>
  <si>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</si>
  <si>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</si>
  <si>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</si>
  <si>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</si>
  <si>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</si>
  <si>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</si>
  <si>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</si>
  <si>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</si>
  <si>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</si>
  <si>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</si>
  <si>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</si>
  <si>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</si>
  <si>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</si>
  <si>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</si>
  <si>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</si>
  <si>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</si>
  <si>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</si>
  <si>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</si>
  <si>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</si>
  <si>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</si>
  <si>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</si>
  <si>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</si>
  <si>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</si>
  <si>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</si>
  <si>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</si>
  <si>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</si>
  <si>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</si>
  <si>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</si>
  <si>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</si>
  <si>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</si>
  <si>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</si>
  <si>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</si>
  <si>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</si>
  <si>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</si>
  <si>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</si>
  <si>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</si>
  <si>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</si>
  <si>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</si>
  <si>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</si>
  <si>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</si>
  <si>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</si>
  <si>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</si>
  <si>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</si>
  <si>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</si>
  <si>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</si>
  <si>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</si>
  <si>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</si>
  <si>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</si>
  <si>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</si>
  <si>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</si>
  <si>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</si>
  <si>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</si>
  <si>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</si>
  <si>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</si>
  <si>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</si>
  <si>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</si>
  <si>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</si>
  <si>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</si>
  <si>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</si>
  <si>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</si>
  <si>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</si>
  <si>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</si>
  <si>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</si>
  <si>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</si>
  <si>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</si>
  <si>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</si>
  <si>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</si>
  <si>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</si>
  <si>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</si>
  <si>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</si>
  <si>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</si>
  <si>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</si>
  <si>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</si>
  <si>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</si>
  <si>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</si>
  <si>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</si>
  <si>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</si>
  <si>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</si>
  <si>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</si>
  <si>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</si>
  <si>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</si>
  <si>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</si>
  <si>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</si>
  <si>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</si>
  <si>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</si>
  <si>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</si>
  <si>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</si>
  <si>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</si>
  <si>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</si>
  <si>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</si>
  <si>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</si>
  <si>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</si>
  <si>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</si>
  <si>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</si>
  <si>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</si>
  <si>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</si>
  <si>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</si>
  <si>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</si>
  <si>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</si>
  <si>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</si>
  <si>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</si>
  <si>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</si>
  <si>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</si>
  <si>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</si>
  <si>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</si>
  <si>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</si>
  <si>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</si>
  <si>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</si>
  <si>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</si>
  <si>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</si>
  <si>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</si>
  <si>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</si>
  <si>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</si>
  <si>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</si>
  <si>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</si>
  <si>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</si>
  <si>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</si>
  <si>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</si>
  <si>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</si>
  <si>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</si>
  <si>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</si>
  <si>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</si>
  <si>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</si>
  <si>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</si>
  <si>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</si>
  <si>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</si>
  <si>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</si>
  <si>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</si>
  <si>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</si>
  <si>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</si>
  <si>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</si>
  <si>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</si>
  <si>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</si>
  <si>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</si>
  <si>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</si>
  <si>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</si>
  <si>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</si>
  <si>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</si>
  <si>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</si>
  <si>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</si>
  <si>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</si>
  <si>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</si>
  <si>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</si>
  <si>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</si>
  <si>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</si>
  <si>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</si>
  <si>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</si>
  <si>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</si>
  <si>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</si>
  <si>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</si>
  <si>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</si>
  <si>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</si>
  <si>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</si>
  <si>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</si>
  <si>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</si>
  <si>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</si>
  <si>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</si>
  <si>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</si>
  <si>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</si>
  <si>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</si>
  <si>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</si>
  <si>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</si>
  <si>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</si>
  <si>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</si>
  <si>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</si>
  <si>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</si>
  <si>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</si>
  <si>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</si>
  <si>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</si>
  <si>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</si>
  <si>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</si>
  <si>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</si>
  <si>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</si>
  <si>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</si>
  <si>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</si>
  <si>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</si>
  <si>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</si>
  <si>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</si>
  <si>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</si>
  <si>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</si>
  <si>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</si>
  <si>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</si>
  <si>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</si>
  <si>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</si>
  <si>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</si>
  <si>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</si>
  <si>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</si>
  <si>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</si>
  <si>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</si>
  <si>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</si>
  <si>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</si>
  <si>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</si>
  <si>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</si>
  <si>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</si>
  <si>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</si>
  <si>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</si>
  <si>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</si>
  <si>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</si>
  <si>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</si>
  <si>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</si>
  <si>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</si>
  <si>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</si>
  <si>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</si>
  <si>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</si>
  <si>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</si>
  <si>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</si>
  <si>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</si>
  <si>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</si>
  <si>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</si>
  <si>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</si>
  <si>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</si>
  <si>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</si>
  <si>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</si>
  <si>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</si>
  <si>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</si>
  <si>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</si>
  <si>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</si>
  <si>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</si>
  <si>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</si>
  <si>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</si>
  <si>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</si>
  <si>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</si>
  <si>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</si>
  <si>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</si>
  <si>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</si>
  <si>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</si>
  <si>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</si>
  <si>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</si>
  <si>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</si>
  <si>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</si>
  <si>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</si>
  <si>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</si>
  <si>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</si>
  <si>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</si>
  <si>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</si>
  <si>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</si>
  <si>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</si>
  <si>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</si>
  <si>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</si>
  <si>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</si>
  <si>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</si>
  <si>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</si>
  <si>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</si>
  <si>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</si>
  <si>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</si>
  <si>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</si>
  <si>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</si>
  <si>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</si>
  <si>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</si>
  <si>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</si>
  <si>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</si>
  <si>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</si>
  <si>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</si>
  <si>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</si>
  <si>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</si>
  <si>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</si>
  <si>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</si>
  <si>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</si>
  <si>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</si>
  <si>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</si>
  <si>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</si>
  <si>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</si>
  <si>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</si>
  <si>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</si>
  <si>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</si>
  <si>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</si>
  <si>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</si>
  <si>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</si>
  <si>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</si>
  <si>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</si>
  <si>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</si>
  <si>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</si>
  <si>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</si>
  <si>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</si>
  <si>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</si>
  <si>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</si>
  <si>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</si>
  <si>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</si>
  <si>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</si>
  <si>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</si>
  <si>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</si>
  <si>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</si>
  <si>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</si>
  <si>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</si>
  <si>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</si>
  <si>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</si>
  <si>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</si>
  <si>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</si>
  <si>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</si>
  <si>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</si>
  <si>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</si>
  <si>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</si>
  <si>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</si>
  <si>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</si>
  <si>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</si>
  <si>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</si>
  <si>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</si>
  <si>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</si>
  <si>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</si>
  <si>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</si>
  <si>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</si>
  <si>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</si>
  <si>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</si>
  <si>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</si>
  <si>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</si>
  <si>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</si>
  <si>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</si>
  <si>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</si>
  <si>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</si>
  <si>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</si>
  <si>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</si>
  <si>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</si>
  <si>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</si>
  <si>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</si>
  <si>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</si>
  <si>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</si>
  <si>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</si>
  <si>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</si>
  <si>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</si>
  <si>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</si>
  <si>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</si>
  <si>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</si>
  <si>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</si>
  <si>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</si>
  <si>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</si>
  <si>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</si>
  <si>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</si>
  <si>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</si>
  <si>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</si>
  <si>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</si>
  <si>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</si>
  <si>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</si>
  <si>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</si>
  <si>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</si>
  <si>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</si>
  <si>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</si>
  <si>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</si>
  <si>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</si>
  <si>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</si>
  <si>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</si>
  <si>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</si>
  <si>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</si>
  <si>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</si>
  <si>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</si>
  <si>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</si>
  <si>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</si>
  <si>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</si>
  <si>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</si>
  <si>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</si>
  <si>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</si>
  <si>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</si>
  <si>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</si>
  <si>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</si>
  <si>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</si>
  <si>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</si>
  <si>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</si>
  <si>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</si>
  <si>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</si>
  <si>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</si>
  <si>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</si>
  <si>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</si>
  <si>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</si>
  <si>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</si>
  <si>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</si>
  <si>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</si>
  <si>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</si>
  <si>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</si>
  <si>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</si>
  <si>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</si>
  <si>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</si>
  <si>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</si>
  <si>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</si>
  <si>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</si>
  <si>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</si>
  <si>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</si>
  <si>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</si>
  <si>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</si>
  <si>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</si>
  <si>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</si>
  <si>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</si>
  <si>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</si>
  <si>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</si>
  <si>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</si>
  <si>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</si>
  <si>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</si>
  <si>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</si>
  <si>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</si>
  <si>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</si>
  <si>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</si>
  <si>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</si>
  <si>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</si>
  <si>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</si>
  <si>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</si>
  <si>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</si>
  <si>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</si>
  <si>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</si>
  <si>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</si>
  <si>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</si>
  <si>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</si>
  <si>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</si>
  <si>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</si>
  <si>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</si>
  <si>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</si>
  <si>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</si>
  <si>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</si>
  <si>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</si>
  <si>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</si>
  <si>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</si>
  <si>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</si>
  <si>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</si>
  <si>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</si>
  <si>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</si>
  <si>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</si>
  <si>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</si>
  <si>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</si>
  <si>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</si>
  <si>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</si>
  <si>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</si>
  <si>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</si>
  <si>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</si>
  <si>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</si>
  <si>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</si>
  <si>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</si>
  <si>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</si>
  <si>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</si>
  <si>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</si>
  <si>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</si>
  <si>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</si>
  <si>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</si>
  <si>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</si>
  <si>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</si>
  <si>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</si>
  <si>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</si>
  <si>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</si>
  <si>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</si>
  <si>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</si>
  <si>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</si>
  <si>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</si>
  <si>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</si>
  <si>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</si>
  <si>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</si>
  <si>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</si>
  <si>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</si>
  <si>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</si>
  <si>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</si>
  <si>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</si>
  <si>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</si>
  <si>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</si>
  <si>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</si>
  <si>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</si>
  <si>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</si>
  <si>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</si>
  <si>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</si>
  <si>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</si>
  <si>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</si>
  <si>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</si>
  <si>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</si>
  <si>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</si>
  <si>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</si>
  <si>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</si>
  <si>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</si>
  <si>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</si>
  <si>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</si>
  <si>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</si>
  <si>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</si>
  <si>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</si>
  <si>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</si>
  <si>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</si>
  <si>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</si>
  <si>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</si>
  <si>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</si>
  <si>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</si>
  <si>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</si>
  <si>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</si>
  <si>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</si>
  <si>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</si>
  <si>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</si>
  <si>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</si>
  <si>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</si>
  <si>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</si>
  <si>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</si>
  <si>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</si>
  <si>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</si>
  <si>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</si>
  <si>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</si>
  <si>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</si>
  <si>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</si>
  <si>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</si>
  <si>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</si>
  <si>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</si>
  <si>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</si>
  <si>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</si>
  <si>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</si>
  <si>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</si>
  <si>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</si>
  <si>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</si>
  <si>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</si>
  <si>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</si>
  <si>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</si>
  <si>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</si>
  <si>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</si>
  <si>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</si>
  <si>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</si>
  <si>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</si>
  <si>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</si>
  <si>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</si>
  <si>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</si>
  <si>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</si>
  <si>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</si>
  <si>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</si>
  <si>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</si>
  <si>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</si>
  <si>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</si>
  <si>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</si>
  <si>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</si>
  <si>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</si>
  <si>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</si>
  <si>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</si>
  <si>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</si>
  <si>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</si>
  <si>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</si>
  <si>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</si>
  <si>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</si>
  <si>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</si>
  <si>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</si>
  <si>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</si>
  <si>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</si>
  <si>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</si>
  <si>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</si>
  <si>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</si>
  <si>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</si>
  <si>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</si>
  <si>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</si>
  <si>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</si>
  <si>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</si>
  <si>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</si>
  <si>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</si>
  <si>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</si>
  <si>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</si>
  <si>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</si>
  <si>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</si>
  <si>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</si>
  <si>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</si>
  <si>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</si>
  <si>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</si>
  <si>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</si>
  <si>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</si>
  <si>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</si>
  <si>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</si>
  <si>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</si>
  <si>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</si>
  <si>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</si>
  <si>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</si>
  <si>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</si>
  <si>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</si>
  <si>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</si>
  <si>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</si>
  <si>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</si>
  <si>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</si>
  <si>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</si>
  <si>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</si>
  <si>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</si>
  <si>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</si>
  <si>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</si>
  <si>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</si>
  <si>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</si>
  <si>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</si>
  <si>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</si>
  <si>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</si>
  <si>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</si>
  <si>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</si>
  <si>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</si>
  <si>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</si>
  <si>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</si>
  <si>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</si>
  <si>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</si>
  <si>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</si>
  <si>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</si>
  <si>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</si>
  <si>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</si>
  <si>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</si>
  <si>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</si>
  <si>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</si>
  <si>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</si>
  <si>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</si>
  <si>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</si>
  <si>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</si>
  <si>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</si>
  <si>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</si>
  <si>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</si>
  <si>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</si>
  <si>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</si>
  <si>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</si>
  <si>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</si>
  <si>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</si>
  <si>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</si>
  <si>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</si>
  <si>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</si>
  <si>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</si>
  <si>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</si>
  <si>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</si>
  <si>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</si>
  <si>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</si>
  <si>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</si>
  <si>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</si>
  <si>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</si>
  <si>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</si>
  <si>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</si>
  <si>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</si>
  <si>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</si>
  <si>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</si>
  <si>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</si>
  <si>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</si>
  <si>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</si>
  <si>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</si>
  <si>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</si>
  <si>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</si>
  <si>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</si>
  <si>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</si>
  <si>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</si>
  <si>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</si>
  <si>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</si>
  <si>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</si>
  <si>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</si>
  <si>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</si>
  <si>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</si>
  <si>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</si>
  <si>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</si>
  <si>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</si>
  <si>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</si>
  <si>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</si>
  <si>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</si>
  <si>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</si>
  <si>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</si>
  <si>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</si>
  <si>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</si>
  <si>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</si>
  <si>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</si>
  <si>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</si>
  <si>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</si>
  <si>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</si>
  <si>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</si>
  <si>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</si>
  <si>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</si>
  <si>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</si>
  <si>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</si>
  <si>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</si>
  <si>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</si>
  <si>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</si>
  <si>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</si>
  <si>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</si>
  <si>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</si>
  <si>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</si>
  <si>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</si>
  <si>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</si>
  <si>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</si>
  <si>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</si>
  <si>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</si>
  <si>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</si>
  <si>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</si>
  <si>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</si>
  <si>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</si>
  <si>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</si>
  <si>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</si>
  <si>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</si>
  <si>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</si>
  <si>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</si>
  <si>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</si>
  <si>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</si>
  <si>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</si>
  <si>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</si>
  <si>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</si>
  <si>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</si>
  <si>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</si>
  <si>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</si>
  <si>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</si>
  <si>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</si>
  <si>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</si>
  <si>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</si>
  <si>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</si>
  <si>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</si>
  <si>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</si>
  <si>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</si>
  <si>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</si>
  <si>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</si>
  <si>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</si>
  <si>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</si>
  <si>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</si>
  <si>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</si>
  <si>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</si>
  <si>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</si>
  <si>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</si>
  <si>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</si>
  <si>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</si>
  <si>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</si>
  <si>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</si>
  <si>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</si>
  <si>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</si>
  <si>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</si>
  <si>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</si>
  <si>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</si>
  <si>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</si>
  <si>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</si>
  <si>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</si>
  <si>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</si>
  <si>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</si>
  <si>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</si>
  <si>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</si>
  <si>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</si>
  <si>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</si>
  <si>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</si>
  <si>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</si>
  <si>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</si>
  <si>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</si>
  <si>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</si>
  <si>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</si>
  <si>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</si>
  <si>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</si>
  <si>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</si>
  <si>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</si>
  <si>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</si>
  <si>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</si>
  <si>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</si>
  <si>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</si>
  <si>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</si>
  <si>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</si>
  <si>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</si>
  <si>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</si>
  <si>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</si>
  <si>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</si>
  <si>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</si>
  <si>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</si>
  <si>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</si>
  <si>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</si>
  <si>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</si>
  <si>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</si>
  <si>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</si>
  <si>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</si>
  <si>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</si>
  <si>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</si>
  <si>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</si>
  <si>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</si>
  <si>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</si>
  <si>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</si>
  <si>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</si>
  <si>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</si>
  <si>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</si>
  <si>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</si>
  <si>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</si>
  <si>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</si>
  <si>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</si>
  <si>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</si>
  <si>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</si>
  <si>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</si>
  <si>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</si>
  <si>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</si>
  <si>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</si>
  <si>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</si>
  <si>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</si>
  <si>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</si>
  <si>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</si>
  <si>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</si>
  <si>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</si>
  <si>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</si>
  <si>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</si>
  <si>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</si>
  <si>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</si>
  <si>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</si>
  <si>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</si>
  <si>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</si>
  <si>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</si>
  <si>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</si>
  <si>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</si>
  <si>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</si>
  <si>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</si>
  <si>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</si>
  <si>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</si>
  <si>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</si>
  <si>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</si>
  <si>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</si>
  <si>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</si>
  <si>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</si>
  <si>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</si>
  <si>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</si>
  <si>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</si>
  <si>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</si>
  <si>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</si>
  <si>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</si>
  <si>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</si>
  <si>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</si>
  <si>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</si>
  <si>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</si>
  <si>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</si>
  <si>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</si>
  <si>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</si>
  <si>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</si>
  <si>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</si>
  <si>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</si>
  <si>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</si>
  <si>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</si>
  <si>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</si>
  <si>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</si>
  <si>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</si>
  <si>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</si>
  <si>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</si>
  <si>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</si>
  <si>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</si>
  <si>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</si>
  <si>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</si>
  <si>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</si>
  <si>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</si>
  <si>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</si>
  <si>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</si>
  <si>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</si>
  <si>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</si>
  <si>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</si>
  <si>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</si>
  <si>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</si>
  <si>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</si>
  <si>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</si>
  <si>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</si>
  <si>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</si>
  <si>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</si>
  <si>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</si>
  <si>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</si>
  <si>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</si>
  <si>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</si>
  <si>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</si>
  <si>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</si>
  <si>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</si>
  <si>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</si>
  <si>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</si>
  <si>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</si>
  <si>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</si>
  <si>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</si>
  <si>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</si>
  <si>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</si>
  <si>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</si>
  <si>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</si>
  <si>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</si>
  <si>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</si>
  <si>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</si>
  <si>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</si>
  <si>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</si>
  <si>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</si>
  <si>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</si>
  <si>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</si>
  <si>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</si>
  <si>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</si>
  <si>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</si>
  <si>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</si>
  <si>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</si>
  <si>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</si>
  <si>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</si>
  <si>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</si>
  <si>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</si>
  <si>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</si>
  <si>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</si>
  <si>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</si>
  <si>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</si>
  <si>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</si>
  <si>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</si>
  <si>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</si>
  <si>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</si>
  <si>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</si>
  <si>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</si>
  <si>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</si>
  <si>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</si>
  <si>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</si>
  <si>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</si>
  <si>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</si>
  <si>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</si>
  <si>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</si>
  <si>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</si>
  <si>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</si>
  <si>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</si>
  <si>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</si>
  <si>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</si>
  <si>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</si>
  <si>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</si>
  <si>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</si>
  <si>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</si>
  <si>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</si>
  <si>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</si>
  <si>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</si>
  <si>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</si>
  <si>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</si>
  <si>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</si>
  <si>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</si>
  <si>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</si>
  <si>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</si>
  <si>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</si>
  <si>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</si>
  <si>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</si>
  <si>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</si>
  <si>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</si>
  <si>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</si>
  <si>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</si>
  <si>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</si>
  <si>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</si>
  <si>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</si>
  <si>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</si>
  <si>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</si>
  <si>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</si>
  <si>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</si>
  <si>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</si>
  <si>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</si>
  <si>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</si>
  <si>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</si>
  <si>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</si>
  <si>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</si>
  <si>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</si>
  <si>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</si>
  <si>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</si>
  <si>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</si>
  <si>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</si>
  <si>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</si>
  <si>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</si>
  <si>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</si>
  <si>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</si>
  <si>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</si>
  <si>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</si>
  <si>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</si>
  <si>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</si>
  <si>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</si>
  <si>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</si>
  <si>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</si>
  <si>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</si>
  <si>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</si>
  <si>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</si>
  <si>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</si>
  <si>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</si>
  <si>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</si>
  <si>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</si>
  <si>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</si>
  <si>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</si>
  <si>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</si>
  <si>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</si>
  <si>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</si>
  <si>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</si>
  <si>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</si>
  <si>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</si>
  <si>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</si>
  <si>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</si>
  <si>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</si>
  <si>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</si>
  <si>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</si>
  <si>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</si>
  <si>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</si>
  <si>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</si>
  <si>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</si>
  <si>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</si>
  <si>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</si>
  <si>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</si>
  <si>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</si>
  <si>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</si>
  <si>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</si>
  <si>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</si>
  <si>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</si>
  <si>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</si>
  <si>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</si>
  <si>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</si>
  <si>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</si>
  <si>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</si>
  <si>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</si>
  <si>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</si>
  <si>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</si>
  <si>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</si>
  <si>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</si>
  <si>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</si>
  <si>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</si>
  <si>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</si>
  <si>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</si>
  <si>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</si>
  <si>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</si>
  <si>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</si>
  <si>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</si>
  <si>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</si>
  <si>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</si>
  <si>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</si>
  <si>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</si>
  <si>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</si>
  <si>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</si>
  <si>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</si>
  <si>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</si>
  <si>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</si>
  <si>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</si>
  <si>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</si>
  <si>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</si>
  <si>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</si>
  <si>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</si>
  <si>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</si>
  <si>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</si>
  <si>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</si>
  <si>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</si>
  <si>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</si>
  <si>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</si>
  <si>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</si>
  <si>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</si>
  <si>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</si>
  <si>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</si>
  <si>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</si>
  <si>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</si>
  <si>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</si>
  <si>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</si>
  <si>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</si>
  <si>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</si>
  <si>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</si>
  <si>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</si>
  <si>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</si>
  <si>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</si>
  <si>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</si>
  <si>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</si>
  <si>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</si>
  <si>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</si>
  <si>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</si>
  <si>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</si>
  <si>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</si>
  <si>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</si>
  <si>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</si>
  <si>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</si>
  <si>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</si>
  <si>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</si>
  <si>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</si>
  <si>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</si>
  <si>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</si>
  <si>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</si>
  <si>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</si>
  <si>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</si>
  <si>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</si>
  <si>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</si>
  <si>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</si>
  <si>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</si>
  <si>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</si>
  <si>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</si>
  <si>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</si>
  <si>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</si>
  <si>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</si>
  <si>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</si>
  <si>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</si>
  <si>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</si>
  <si>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</si>
  <si>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</si>
  <si>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</si>
  <si>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</si>
  <si>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</si>
  <si>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</si>
  <si>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</si>
  <si>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</si>
  <si>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</si>
  <si>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</si>
  <si>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</si>
  <si>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</si>
  <si>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</si>
  <si>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</si>
  <si>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</si>
  <si>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</si>
  <si>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</si>
  <si>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</si>
  <si>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</si>
  <si>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</si>
  <si>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</si>
  <si>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</si>
  <si>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</si>
  <si>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</si>
  <si>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</si>
  <si>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</si>
  <si>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</si>
  <si>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</si>
  <si>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</si>
  <si>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</si>
  <si>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</si>
  <si>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</si>
  <si>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</si>
  <si>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</si>
  <si>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</si>
  <si>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</si>
  <si>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</si>
  <si>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</si>
  <si>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</si>
  <si>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</si>
  <si>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</si>
  <si>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</si>
  <si>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</si>
  <si>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</si>
  <si>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</si>
  <si>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</si>
  <si>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</si>
  <si>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</si>
  <si>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</si>
  <si>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</si>
  <si>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</si>
  <si>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</si>
  <si>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</si>
  <si>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</si>
  <si>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</si>
  <si>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</si>
  <si>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</si>
  <si>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</si>
  <si>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</si>
  <si>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</si>
  <si>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</si>
  <si>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</si>
  <si>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</si>
  <si>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</si>
  <si>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</si>
  <si>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</si>
  <si>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</si>
  <si>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</si>
  <si>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</si>
  <si>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</si>
  <si>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</si>
  <si>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</si>
  <si>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</si>
  <si>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</si>
  <si>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</si>
  <si>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</si>
  <si>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</si>
  <si>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</si>
  <si>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</si>
  <si>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</si>
  <si>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</si>
  <si>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</si>
  <si>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</si>
  <si>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</si>
  <si>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</si>
  <si>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</si>
  <si>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</si>
  <si>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</si>
  <si>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</si>
  <si>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</si>
  <si>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</si>
  <si>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</si>
  <si>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</si>
  <si>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</si>
  <si>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</si>
  <si>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</si>
  <si>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</si>
  <si>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</si>
  <si>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</si>
  <si>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</si>
  <si>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</si>
  <si>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</si>
  <si>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</si>
  <si>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</si>
  <si>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</si>
  <si>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</si>
  <si>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</si>
  <si>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</si>
  <si>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</si>
  <si>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</si>
  <si>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</si>
  <si>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</si>
  <si>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</si>
  <si>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</si>
  <si>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</si>
  <si>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</si>
  <si>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</si>
  <si>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</si>
  <si>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</si>
  <si>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</si>
  <si>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</si>
  <si>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</si>
  <si>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</si>
  <si>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</si>
  <si>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</si>
  <si>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</si>
  <si>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</si>
  <si>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</si>
  <si>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</si>
  <si>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</si>
  <si>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</si>
  <si>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</si>
  <si>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</si>
  <si>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</si>
  <si>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</si>
  <si>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</si>
  <si>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</si>
  <si>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</si>
  <si>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</si>
  <si>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</si>
  <si>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</si>
  <si>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</si>
  <si>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</si>
  <si>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</si>
  <si>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</si>
  <si>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</si>
  <si>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</si>
  <si>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</si>
  <si>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</si>
  <si>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</si>
  <si>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</si>
  <si>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</si>
  <si>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</si>
  <si>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</si>
  <si>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</si>
  <si>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</si>
  <si>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</si>
  <si>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</si>
  <si>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</si>
  <si>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</si>
  <si>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</si>
  <si>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</si>
  <si>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</si>
  <si>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</si>
  <si>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</si>
  <si>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</si>
  <si>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</si>
  <si>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</si>
  <si>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</si>
  <si>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</si>
  <si>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</si>
  <si>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</si>
  <si>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</si>
  <si>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</si>
  <si>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</si>
  <si>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</si>
  <si>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</si>
  <si>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</si>
  <si>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</si>
  <si>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</si>
  <si>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</si>
  <si>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</si>
  <si>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</si>
  <si>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</si>
  <si>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</si>
  <si>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</si>
  <si>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</si>
  <si>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</si>
  <si>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</si>
  <si>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</si>
  <si>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</si>
  <si>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</si>
  <si>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</si>
  <si>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</si>
  <si>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</si>
  <si>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</si>
  <si>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</si>
  <si>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</si>
  <si>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</si>
  <si>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</si>
  <si>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</si>
  <si>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</si>
  <si>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</si>
  <si>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</si>
  <si>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</si>
  <si>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</si>
  <si>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</si>
  <si>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</si>
  <si>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</si>
  <si>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</si>
  <si>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</si>
  <si>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</si>
  <si>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</si>
  <si>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</si>
  <si>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</si>
  <si>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</si>
  <si>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</si>
  <si>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</si>
  <si>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</si>
  <si>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</si>
  <si>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</si>
  <si>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</si>
  <si>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</si>
  <si>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</si>
  <si>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</si>
  <si>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</si>
  <si>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</si>
  <si>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</si>
  <si>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</si>
  <si>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</si>
  <si>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</si>
  <si>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</si>
  <si>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</si>
  <si>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</si>
  <si>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</si>
  <si>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</si>
  <si>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</si>
  <si>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</si>
  <si>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</si>
  <si>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</si>
  <si>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</si>
  <si>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</si>
  <si>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</si>
  <si>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</si>
  <si>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</si>
  <si>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</si>
  <si>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</si>
  <si>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</si>
  <si>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</si>
  <si>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</si>
  <si>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</si>
  <si>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</si>
  <si>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</si>
  <si>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</si>
  <si>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</si>
  <si>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</si>
  <si>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</si>
  <si>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</si>
  <si>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</si>
  <si>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</si>
  <si>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</si>
  <si>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</si>
  <si>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</si>
  <si>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</si>
  <si>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</si>
  <si>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</si>
  <si>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</si>
  <si>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</si>
  <si>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</si>
  <si>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</si>
  <si>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</si>
  <si>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</si>
  <si>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</si>
  <si>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</si>
  <si>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</si>
  <si>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</si>
  <si>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</si>
  <si>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</si>
  <si>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</si>
  <si>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</si>
  <si>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</si>
  <si>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</si>
  <si>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</si>
  <si>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</si>
  <si>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</si>
  <si>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</si>
  <si>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</si>
  <si>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</si>
  <si>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</si>
  <si>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</si>
  <si>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</si>
  <si>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</si>
  <si>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</si>
  <si>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</si>
  <si>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</si>
  <si>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</si>
  <si>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</si>
  <si>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</si>
  <si>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</si>
  <si>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</si>
  <si>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</si>
  <si>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</si>
  <si>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</si>
  <si>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</si>
  <si>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</si>
  <si>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</si>
  <si>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</si>
  <si>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</si>
  <si>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</si>
  <si>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</si>
  <si>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</si>
  <si>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</si>
  <si>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</si>
  <si>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</si>
  <si>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</si>
  <si>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</si>
  <si>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</si>
  <si>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</si>
  <si>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</si>
  <si>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</si>
  <si>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</si>
  <si>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</si>
  <si>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</si>
  <si>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</si>
  <si>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</si>
  <si>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</si>
  <si>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</si>
  <si>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</si>
  <si>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</si>
  <si>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</si>
  <si>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</si>
  <si>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</si>
  <si>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</si>
  <si>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</si>
  <si>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</si>
  <si>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</si>
  <si>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</si>
  <si>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</si>
  <si>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</si>
  <si>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</si>
  <si>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</si>
  <si>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</si>
  <si>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</si>
  <si>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</si>
  <si>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</si>
  <si>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</si>
  <si>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</si>
  <si>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</si>
  <si>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</si>
  <si>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</si>
  <si>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</si>
  <si>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</si>
  <si>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</si>
  <si>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</si>
  <si>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</si>
  <si>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</si>
  <si>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</si>
  <si>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</si>
  <si>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</si>
  <si>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</si>
  <si>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</si>
  <si>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</si>
  <si>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</si>
  <si>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</si>
  <si>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</si>
  <si>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</si>
  <si>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</si>
  <si>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</si>
  <si>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</si>
  <si>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</si>
  <si>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</si>
  <si>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</si>
  <si>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</si>
  <si>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</si>
  <si>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</si>
  <si>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</si>
  <si>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</si>
  <si>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</si>
  <si>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</si>
  <si>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</si>
  <si>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</si>
  <si>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</si>
  <si>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</si>
  <si>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</si>
  <si>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</si>
  <si>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</si>
  <si>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</si>
  <si>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</si>
  <si>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</si>
  <si>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</si>
  <si>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</si>
  <si>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</si>
  <si>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</si>
  <si>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</si>
  <si>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</si>
  <si>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</si>
  <si>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</si>
  <si>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</si>
  <si>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</si>
  <si>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</si>
  <si>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</si>
  <si>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</si>
  <si>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</si>
  <si>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</si>
  <si>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</si>
  <si>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</si>
  <si>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</si>
  <si>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</si>
  <si>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</si>
  <si>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</si>
  <si>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</si>
  <si>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</si>
  <si>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</si>
  <si>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</si>
  <si>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</si>
  <si>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</si>
  <si>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</si>
  <si>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</si>
  <si>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</si>
  <si>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</si>
  <si>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</si>
  <si>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</si>
  <si>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</si>
  <si>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</si>
  <si>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</si>
  <si>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</si>
  <si>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</si>
  <si>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</si>
  <si>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</si>
  <si>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</si>
  <si>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</si>
  <si>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</si>
  <si>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</si>
  <si>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</si>
  <si>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</si>
  <si>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</si>
  <si>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</si>
  <si>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</si>
  <si>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</si>
  <si>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</si>
  <si>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</si>
  <si>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</si>
  <si>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</si>
  <si>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</si>
  <si>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</si>
  <si>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</si>
  <si>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</si>
  <si>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</si>
  <si>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</si>
  <si>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</si>
  <si>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</si>
  <si>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</si>
  <si>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</si>
  <si>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</si>
  <si>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</si>
  <si>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</si>
  <si>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</si>
  <si>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</si>
  <si>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</si>
  <si>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</si>
  <si>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</si>
  <si>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</si>
  <si>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</si>
  <si>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</si>
  <si>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</si>
  <si>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</si>
  <si>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</si>
  <si>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</si>
  <si>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</si>
  <si>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</si>
  <si>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</si>
  <si>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</si>
  <si>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</si>
  <si>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</si>
  <si>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</si>
  <si>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</si>
  <si>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</si>
  <si>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</si>
  <si>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</si>
  <si>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</si>
  <si>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</si>
  <si>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</si>
  <si>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</si>
  <si>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</si>
  <si>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</si>
  <si>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</si>
  <si>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</si>
  <si>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</si>
  <si>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</si>
  <si>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</si>
  <si>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</si>
  <si>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</si>
  <si>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</si>
  <si>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</si>
  <si>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</si>
  <si>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</si>
  <si>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</si>
  <si>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</si>
  <si>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</si>
  <si>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</si>
  <si>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</si>
  <si>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</si>
  <si>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</si>
  <si>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</si>
  <si>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</si>
  <si>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</si>
  <si>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</si>
  <si>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</si>
  <si>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</si>
  <si>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</si>
  <si>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</si>
  <si>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</si>
  <si>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</si>
  <si>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</si>
  <si>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</si>
  <si>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</si>
  <si>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</si>
  <si>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</si>
  <si>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</si>
  <si>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</si>
  <si>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</si>
  <si>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</si>
  <si>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</si>
  <si>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</si>
  <si>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</si>
  <si>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</si>
  <si>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</si>
  <si>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</si>
  <si>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</si>
  <si>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</si>
  <si>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</si>
  <si>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</si>
  <si>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</si>
  <si>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</si>
  <si>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</si>
  <si>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</si>
  <si>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</si>
  <si>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</si>
  <si>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</si>
  <si>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</si>
  <si>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</si>
  <si>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</si>
  <si>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</si>
  <si>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</si>
  <si>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</si>
  <si>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</si>
  <si>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</si>
  <si>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</si>
  <si>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</si>
  <si>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</si>
  <si>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</si>
  <si>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</si>
  <si>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</si>
  <si>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</si>
  <si>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</si>
  <si>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</si>
  <si>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</si>
  <si>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</si>
  <si>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</si>
  <si>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</si>
  <si>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</si>
  <si>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</si>
  <si>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</si>
  <si>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</si>
  <si>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</si>
  <si>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</si>
  <si>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</si>
  <si>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</si>
  <si>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</si>
  <si>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</si>
  <si>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</si>
  <si>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</si>
  <si>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</si>
  <si>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</si>
  <si>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</si>
  <si>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</si>
  <si>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</si>
  <si>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</si>
  <si>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</si>
  <si>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</si>
  <si>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</si>
  <si>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</si>
  <si>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</si>
  <si>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</si>
  <si>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</si>
  <si>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</si>
  <si>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</si>
  <si>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</si>
  <si>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</si>
  <si>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</si>
  <si>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</si>
  <si>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</si>
  <si>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</si>
  <si>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</si>
  <si>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</si>
  <si>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</si>
  <si>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</si>
  <si>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</si>
  <si>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</si>
  <si>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</si>
  <si>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</si>
  <si>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</si>
  <si>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</si>
  <si>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</si>
  <si>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</si>
  <si>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</si>
  <si>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</si>
  <si>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</si>
  <si>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</si>
  <si>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</si>
  <si>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</si>
  <si>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</si>
  <si>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</si>
  <si>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</si>
  <si>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</si>
  <si>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</si>
  <si>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</si>
  <si>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</si>
  <si>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</si>
  <si>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</si>
  <si>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</si>
  <si>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</si>
  <si>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</si>
  <si>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</si>
  <si>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</si>
  <si>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</si>
  <si>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</si>
  <si>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</si>
  <si>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</si>
  <si>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</si>
  <si>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</si>
  <si>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</si>
  <si>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</si>
  <si>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</si>
  <si>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</si>
  <si>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</si>
  <si>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</si>
  <si>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</si>
  <si>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</si>
  <si>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</si>
  <si>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</si>
  <si>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</si>
  <si>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</si>
  <si>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</si>
  <si>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</si>
  <si>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</si>
  <si>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</si>
  <si>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</si>
  <si>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</si>
  <si>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</si>
  <si>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</si>
  <si>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</si>
  <si>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</si>
  <si>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</si>
  <si>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</si>
  <si>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</si>
  <si>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</si>
  <si>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</si>
  <si>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</si>
  <si>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</si>
  <si>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</si>
  <si>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</si>
  <si>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</si>
  <si>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</si>
  <si>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</si>
  <si>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</si>
  <si>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</si>
  <si>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</si>
  <si>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</si>
  <si>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</si>
  <si>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</si>
  <si>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</si>
  <si>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</si>
  <si>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</si>
  <si>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</si>
  <si>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</si>
  <si>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</si>
  <si>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</si>
  <si>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</si>
  <si>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</si>
  <si>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</si>
  <si>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</si>
  <si>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</si>
  <si>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</si>
  <si>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</si>
  <si>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</si>
  <si>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</si>
  <si>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</si>
  <si>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</si>
  <si>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</si>
  <si>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</si>
  <si>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</si>
  <si>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</si>
  <si>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</si>
  <si>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</si>
  <si>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</si>
  <si>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</si>
  <si>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</si>
  <si>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</si>
  <si>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</si>
  <si>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</si>
  <si>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</si>
  <si>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</si>
  <si>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</si>
  <si>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</si>
  <si>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</si>
  <si>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</si>
  <si>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</si>
  <si>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</si>
  <si>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</si>
  <si>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</si>
  <si>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</si>
  <si>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</si>
  <si>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</si>
  <si>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</si>
  <si>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</si>
  <si>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</si>
  <si>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</si>
  <si>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</si>
  <si>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</si>
  <si>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</si>
  <si>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</si>
  <si>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</si>
  <si>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</si>
  <si>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</si>
  <si>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</si>
  <si>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</si>
  <si>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</si>
  <si>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</si>
  <si>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</si>
  <si>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</si>
  <si>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</si>
  <si>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</si>
  <si>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</si>
  <si>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</si>
  <si>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</si>
  <si>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</si>
  <si>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</si>
  <si>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</si>
  <si>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</si>
  <si>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</si>
  <si>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</si>
  <si>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</si>
  <si>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</si>
  <si>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</si>
  <si>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</si>
  <si>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</si>
  <si>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</si>
  <si>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</si>
  <si>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</si>
  <si>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</si>
  <si>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</si>
  <si>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</si>
  <si>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</si>
  <si>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</si>
  <si>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</si>
  <si>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</si>
  <si>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</si>
  <si>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</si>
  <si>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</si>
  <si>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</si>
  <si>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</si>
  <si>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</si>
  <si>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</si>
  <si>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</si>
  <si>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</si>
  <si>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</si>
  <si>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</si>
  <si>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</si>
  <si>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</si>
  <si>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</si>
  <si>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</si>
  <si>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</si>
  <si>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</si>
  <si>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</si>
  <si>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</si>
  <si>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</si>
  <si>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</si>
  <si>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</si>
  <si>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</si>
  <si>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</si>
  <si>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</si>
  <si>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</si>
  <si>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</si>
  <si>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</si>
  <si>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</si>
  <si>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</si>
  <si>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</si>
  <si>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</si>
  <si>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</si>
  <si>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</si>
  <si>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</si>
  <si>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</si>
  <si>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</si>
  <si>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</si>
  <si>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</si>
  <si>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</si>
  <si>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</si>
  <si>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</si>
  <si>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</si>
  <si>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</si>
  <si>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</si>
  <si>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</si>
  <si>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</si>
  <si>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</si>
  <si>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</si>
  <si>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</si>
  <si>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</si>
  <si>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</si>
  <si>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</si>
  <si>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</si>
  <si>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</si>
  <si>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</si>
  <si>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</si>
  <si>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</si>
  <si>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</si>
  <si>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</si>
  <si>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</si>
  <si>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</si>
  <si>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</si>
  <si>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</si>
  <si>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</si>
  <si>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</si>
  <si>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</si>
  <si>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</si>
  <si>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</si>
  <si>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</si>
  <si>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</si>
  <si>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</si>
  <si>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</si>
  <si>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</si>
  <si>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</si>
  <si>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</si>
  <si>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</si>
  <si>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</si>
  <si>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</si>
  <si>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</si>
  <si>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</si>
  <si>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</si>
  <si>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</si>
  <si>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</si>
  <si>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</si>
  <si>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</si>
  <si>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</si>
  <si>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</si>
  <si>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</si>
  <si>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</si>
  <si>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</si>
  <si>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</si>
  <si>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</si>
  <si>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</si>
  <si>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</si>
  <si>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</si>
  <si>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</si>
  <si>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</si>
  <si>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</si>
  <si>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</si>
  <si>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</si>
  <si>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</si>
  <si>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</si>
  <si>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</si>
  <si>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</si>
  <si>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</si>
  <si>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</si>
  <si>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</si>
  <si>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</si>
  <si>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</si>
  <si>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</si>
  <si>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</si>
  <si>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</si>
  <si>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</si>
  <si>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</si>
  <si>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</si>
  <si>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</si>
  <si>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</si>
  <si>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</si>
  <si>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</si>
  <si>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</si>
  <si>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</si>
  <si>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</si>
  <si>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</si>
  <si>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</si>
  <si>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</si>
  <si>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</si>
  <si>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</si>
  <si>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</si>
  <si>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</si>
  <si>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</si>
  <si>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</si>
  <si>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</si>
  <si>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</si>
  <si>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</si>
  <si>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</si>
  <si>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</si>
  <si>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</si>
  <si>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</si>
  <si>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</si>
  <si>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</si>
  <si>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</si>
  <si>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</si>
  <si>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</si>
  <si>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</si>
  <si>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</si>
  <si>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</si>
  <si>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</si>
  <si>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</si>
  <si>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</si>
  <si>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</si>
  <si>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</si>
  <si>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</si>
  <si>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</si>
  <si>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</si>
  <si>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</si>
  <si>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</si>
  <si>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</si>
  <si>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</si>
  <si>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</si>
  <si>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</si>
  <si>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</si>
  <si>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</si>
  <si>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</si>
  <si>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</si>
  <si>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</si>
  <si>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</si>
  <si>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</si>
  <si>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</si>
  <si>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</si>
  <si>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</si>
  <si>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</si>
  <si>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</si>
  <si>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</si>
  <si>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</si>
  <si>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</si>
  <si>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</si>
  <si>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</si>
  <si>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</si>
  <si>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</si>
  <si>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</si>
  <si>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</si>
  <si>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</si>
  <si>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</si>
  <si>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</si>
  <si>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</si>
  <si>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</si>
  <si>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</si>
  <si>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</si>
  <si>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</si>
  <si>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</si>
  <si>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</si>
  <si>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</si>
  <si>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</si>
  <si>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</si>
  <si>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</si>
  <si>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</si>
  <si>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</si>
  <si>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</si>
  <si>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</si>
  <si>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</si>
  <si>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</si>
  <si>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</si>
  <si>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</si>
  <si>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</si>
  <si>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</si>
  <si>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</si>
  <si>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</si>
  <si>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</si>
  <si>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</si>
  <si>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</si>
  <si>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</si>
  <si>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</si>
  <si>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</si>
  <si>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</si>
  <si>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</si>
  <si>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</si>
  <si>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</si>
  <si>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</si>
  <si>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</si>
  <si>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</si>
  <si>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</si>
  <si>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</si>
  <si>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</si>
  <si>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</si>
  <si>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</si>
  <si>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</si>
  <si>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</si>
  <si>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</si>
  <si>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</si>
  <si>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</si>
  <si>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</si>
  <si>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</si>
  <si>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</si>
  <si>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</si>
  <si>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</si>
  <si>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</si>
  <si>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</si>
  <si>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</si>
  <si>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</si>
  <si>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</si>
  <si>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</si>
  <si>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</si>
  <si>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</si>
  <si>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</si>
  <si>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</si>
  <si>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</si>
  <si>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</si>
  <si>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</si>
  <si>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</si>
  <si>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</si>
  <si>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</si>
  <si>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</si>
  <si>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</si>
  <si>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</si>
  <si>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</si>
  <si>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</si>
  <si>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</si>
  <si>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</si>
  <si>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</si>
  <si>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</si>
  <si>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</si>
  <si>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</si>
  <si>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</si>
  <si>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</si>
  <si>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</si>
  <si>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</si>
  <si>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</si>
  <si>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</si>
  <si>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</si>
  <si>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</si>
  <si>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</si>
  <si>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</si>
  <si>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</si>
  <si>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</si>
  <si>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</si>
  <si>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</si>
  <si>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</si>
  <si>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</si>
  <si>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</si>
  <si>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</si>
  <si>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</si>
  <si>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</si>
  <si>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</si>
  <si>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</si>
  <si>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</si>
  <si>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</si>
  <si>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</si>
  <si>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</si>
  <si>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</si>
  <si>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</si>
  <si>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</si>
  <si>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</si>
  <si>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</si>
  <si>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</si>
  <si>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</si>
  <si>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</si>
  <si>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</si>
  <si>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</si>
  <si>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</si>
  <si>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</si>
  <si>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</si>
  <si>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</si>
  <si>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</si>
  <si>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</si>
  <si>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</si>
  <si>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</si>
  <si>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</si>
  <si>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</si>
  <si>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</si>
  <si>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</si>
  <si>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</si>
  <si>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</si>
  <si>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</si>
  <si>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</si>
  <si>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</si>
  <si>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</si>
  <si>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</si>
  <si>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</si>
  <si>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</si>
  <si>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</si>
  <si>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</si>
  <si>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</si>
  <si>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</si>
  <si>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</si>
  <si>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</si>
  <si>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</si>
  <si>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</si>
  <si>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</si>
  <si>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</si>
  <si>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</si>
  <si>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</si>
  <si>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</si>
  <si>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</si>
  <si>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</si>
  <si>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</si>
  <si>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</si>
  <si>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</si>
  <si>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</si>
  <si>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</si>
  <si>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</si>
  <si>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</si>
  <si>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</si>
  <si>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</si>
  <si>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</si>
  <si>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</si>
  <si>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</si>
  <si>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</si>
  <si>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</si>
  <si>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</si>
  <si>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</si>
  <si>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</si>
  <si>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</si>
  <si>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</si>
  <si>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</si>
  <si>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</si>
  <si>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</si>
  <si>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</si>
  <si>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</si>
  <si>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</si>
  <si>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</si>
  <si>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</si>
  <si>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</si>
  <si>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</si>
  <si>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</si>
  <si>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</si>
  <si>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</si>
  <si>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</si>
  <si>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</si>
  <si>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</si>
  <si>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</si>
  <si>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</si>
  <si>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</si>
  <si>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</si>
  <si>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</si>
  <si>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</si>
  <si>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</si>
  <si>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</si>
  <si>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</si>
  <si>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</si>
  <si>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</si>
  <si>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</si>
  <si>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</si>
  <si>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</si>
  <si>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</si>
  <si>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</si>
  <si>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</si>
  <si>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</si>
  <si>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</si>
  <si>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</si>
  <si>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</si>
  <si>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</si>
  <si>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</si>
  <si>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</si>
  <si>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</si>
  <si>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</si>
  <si>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</si>
  <si>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</si>
  <si>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</si>
  <si>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</si>
  <si>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</si>
  <si>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</si>
  <si>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</si>
  <si>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</si>
  <si>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</si>
  <si>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</si>
  <si>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</si>
  <si>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</si>
  <si>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</si>
  <si>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</si>
  <si>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</si>
  <si>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</si>
  <si>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</si>
  <si>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</si>
  <si>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</si>
  <si>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</si>
  <si>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</si>
  <si>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</si>
  <si>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</si>
  <si>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</si>
  <si>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</si>
  <si>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</si>
  <si>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</si>
  <si>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</si>
  <si>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</si>
  <si>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</si>
  <si>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</si>
  <si>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</si>
  <si>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</si>
  <si>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</si>
  <si>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</si>
  <si>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</si>
  <si>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</si>
  <si>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</si>
  <si>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</si>
  <si>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</si>
  <si>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</si>
  <si>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</si>
  <si>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</si>
  <si>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</si>
  <si>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</si>
  <si>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</si>
  <si>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</si>
  <si>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</si>
  <si>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</si>
  <si>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</si>
  <si>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</si>
  <si>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</si>
  <si>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</si>
  <si>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</si>
  <si>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</si>
  <si>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</si>
  <si>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</si>
  <si>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</si>
  <si>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</si>
  <si>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</si>
  <si>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</si>
  <si>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</si>
  <si>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</si>
  <si>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</si>
  <si>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</si>
  <si>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</si>
  <si>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</si>
  <si>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</si>
  <si>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</si>
  <si>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</si>
  <si>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</si>
  <si>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</si>
  <si>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</si>
  <si>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</si>
  <si>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</si>
  <si>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</si>
  <si>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</si>
  <si>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</si>
  <si>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</si>
  <si>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</si>
  <si>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</si>
  <si>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</si>
  <si>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</si>
  <si>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</si>
  <si>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</si>
  <si>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</si>
  <si>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</si>
  <si>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</si>
  <si>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</si>
  <si>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</si>
  <si>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</si>
  <si>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</si>
  <si>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</si>
  <si>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</si>
  <si>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</si>
  <si>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</si>
  <si>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</si>
  <si>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</si>
  <si>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</si>
  <si>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</si>
  <si>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</si>
  <si>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</si>
  <si>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</si>
  <si>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</si>
  <si>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</si>
  <si>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</si>
  <si>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</si>
  <si>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</si>
  <si>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</si>
  <si>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</si>
  <si>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</si>
  <si>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</si>
  <si>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</si>
  <si>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</si>
  <si>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</si>
  <si>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</si>
  <si>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</si>
  <si>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</si>
  <si>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</si>
  <si>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</si>
  <si>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</si>
  <si>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</si>
  <si>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</si>
  <si>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</si>
  <si>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</si>
  <si>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</si>
  <si>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</si>
  <si>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</si>
  <si>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</si>
  <si>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</si>
  <si>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</si>
  <si>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</si>
  <si>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</si>
  <si>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</si>
  <si>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</si>
  <si>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</si>
  <si>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</si>
  <si>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</si>
  <si>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</si>
  <si>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</si>
  <si>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</si>
  <si>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</si>
  <si>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</si>
  <si>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</si>
  <si>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</si>
  <si>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</si>
  <si>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</si>
  <si>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</si>
  <si>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</si>
  <si>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</si>
  <si>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</si>
  <si>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</si>
  <si>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</si>
  <si>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</si>
  <si>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</si>
  <si>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</si>
  <si>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</si>
  <si>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</si>
  <si>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</si>
  <si>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</si>
  <si>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</si>
  <si>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</si>
  <si>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</si>
  <si>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</si>
  <si>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</si>
  <si>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</si>
  <si>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</si>
  <si>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</si>
  <si>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</si>
  <si>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</si>
  <si>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</si>
  <si>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</si>
  <si>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</si>
  <si>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</si>
  <si>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</si>
  <si>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</si>
  <si>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</si>
  <si>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</si>
  <si>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</si>
  <si>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</si>
  <si>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</si>
  <si>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</si>
  <si>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</si>
  <si>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</si>
  <si>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</si>
  <si>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</si>
  <si>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</si>
  <si>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</si>
  <si>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</si>
  <si>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</si>
  <si>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</si>
  <si>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</si>
  <si>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</si>
  <si>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</si>
  <si>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</si>
  <si>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</si>
  <si>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</si>
  <si>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</si>
  <si>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</si>
  <si>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</si>
  <si>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</si>
  <si>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</si>
  <si>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</si>
  <si>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</si>
  <si>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</si>
  <si>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</si>
  <si>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</si>
  <si>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</si>
  <si>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</si>
  <si>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</si>
  <si>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</si>
  <si>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</si>
  <si>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</si>
  <si>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</si>
  <si>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</si>
  <si>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</si>
  <si>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</si>
  <si>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</si>
  <si>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</si>
  <si>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</si>
  <si>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</si>
  <si>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</si>
  <si>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</si>
  <si>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</si>
  <si>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</si>
  <si>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</si>
  <si>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</si>
  <si>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</si>
  <si>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</si>
  <si>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</si>
  <si>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</si>
  <si>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</si>
  <si>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</si>
  <si>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</si>
  <si>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</si>
  <si>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</si>
  <si>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</si>
  <si>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</si>
  <si>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</si>
  <si>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</si>
  <si>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</si>
  <si>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</si>
  <si>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</si>
  <si>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</si>
  <si>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</si>
  <si>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</si>
  <si>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</si>
  <si>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</si>
  <si>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</si>
  <si>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</si>
  <si>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</si>
  <si>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</si>
  <si>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</si>
  <si>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</si>
  <si>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</si>
  <si>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</si>
  <si>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</si>
  <si>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</si>
  <si>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</si>
  <si>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</si>
  <si>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</si>
  <si>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</si>
  <si>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</si>
  <si>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</si>
  <si>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</si>
  <si>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</si>
  <si>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</si>
  <si>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</si>
  <si>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</si>
  <si>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</si>
  <si>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</si>
  <si>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</si>
  <si>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</si>
  <si>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</si>
  <si>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</si>
  <si>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</si>
  <si>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</si>
  <si>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</si>
  <si>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</si>
  <si>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</si>
  <si>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</si>
  <si>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</si>
  <si>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</si>
  <si>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</si>
  <si>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</si>
  <si>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</si>
  <si>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</si>
  <si>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</si>
  <si>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</si>
  <si>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</si>
  <si>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</si>
  <si>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</si>
  <si>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</si>
  <si>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</si>
  <si>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</si>
  <si>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</si>
  <si>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</si>
  <si>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</si>
  <si>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</si>
  <si>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</si>
  <si>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</si>
  <si>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</si>
  <si>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</si>
  <si>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</si>
  <si>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</si>
  <si>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</si>
  <si>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</si>
  <si>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</si>
  <si>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</si>
  <si>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</si>
  <si>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</si>
  <si>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</si>
  <si>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</si>
  <si>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</si>
  <si>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</si>
  <si>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</si>
  <si>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</si>
  <si>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</si>
  <si>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</si>
  <si>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</si>
  <si>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</si>
  <si>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</si>
  <si>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</si>
  <si>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</si>
  <si>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</si>
  <si>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</si>
  <si>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</si>
  <si>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</si>
  <si>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</si>
  <si>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</si>
  <si>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</si>
  <si>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</si>
  <si>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</si>
  <si>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</si>
  <si>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</si>
  <si>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</si>
  <si>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</si>
  <si>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</si>
  <si>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</si>
  <si>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</si>
  <si>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</si>
  <si>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</si>
  <si>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</si>
  <si>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</si>
  <si>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</si>
  <si>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</si>
  <si>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</si>
  <si>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</si>
  <si>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</si>
  <si>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</si>
  <si>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</si>
  <si>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</si>
  <si>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</si>
  <si>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</si>
  <si>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</si>
  <si>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</si>
  <si>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</si>
  <si>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</si>
  <si>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</si>
  <si>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</si>
  <si>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</si>
  <si>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</si>
  <si>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</si>
  <si>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</si>
  <si>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</si>
  <si>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</si>
  <si>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</si>
  <si>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</si>
  <si>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</si>
  <si>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</si>
  <si>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</si>
  <si>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</si>
  <si>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</si>
  <si>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</si>
  <si>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</si>
  <si>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</si>
  <si>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</si>
  <si>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</si>
  <si>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</si>
  <si>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</si>
  <si>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</si>
  <si>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</si>
  <si>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</si>
  <si>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</si>
  <si>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</si>
  <si>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</si>
  <si>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</si>
  <si>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</si>
  <si>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</si>
  <si>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</si>
  <si>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</si>
  <si>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</si>
  <si>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</si>
  <si>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</si>
  <si>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</si>
  <si>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</si>
  <si>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</si>
  <si>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</si>
  <si>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</si>
  <si>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</si>
  <si>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</si>
  <si>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</si>
  <si>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</si>
  <si>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</si>
  <si>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</si>
  <si>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</si>
  <si>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</si>
  <si>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</si>
  <si>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</si>
  <si>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</si>
  <si>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</si>
  <si>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</si>
  <si>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</si>
  <si>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</si>
  <si>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</si>
  <si>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</si>
  <si>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</si>
  <si>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</si>
  <si>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</si>
  <si>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</si>
  <si>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</si>
  <si>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</si>
  <si>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</si>
  <si>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</si>
  <si>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</si>
  <si>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</si>
  <si>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</si>
  <si>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</si>
  <si>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</si>
  <si>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</si>
  <si>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</si>
  <si>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</si>
  <si>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</si>
  <si>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</si>
  <si>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</si>
  <si>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</si>
  <si>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</si>
  <si>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</si>
  <si>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</si>
  <si>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</si>
  <si>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</si>
  <si>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</si>
  <si>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</si>
  <si>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</si>
  <si>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</si>
  <si>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</si>
  <si>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</si>
  <si>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</si>
  <si>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</si>
  <si>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</si>
  <si>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</si>
  <si>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</si>
  <si>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</si>
  <si>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</si>
  <si>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</si>
  <si>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</si>
  <si>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</si>
  <si>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</si>
  <si>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</si>
  <si>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</si>
  <si>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</si>
  <si>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</si>
  <si>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</si>
  <si>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</si>
  <si>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</si>
  <si>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</si>
  <si>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</si>
  <si>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</si>
  <si>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</si>
  <si>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</si>
  <si>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</si>
  <si>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</si>
  <si>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</si>
  <si>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</si>
  <si>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</si>
  <si>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</si>
  <si>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</si>
  <si>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</si>
  <si>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</si>
  <si>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</si>
  <si>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</si>
  <si>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</si>
  <si>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</si>
  <si>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</si>
  <si>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</si>
  <si>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</si>
  <si>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</si>
  <si>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</si>
  <si>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</si>
  <si>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</si>
  <si>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</si>
  <si>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</si>
  <si>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</si>
  <si>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</si>
  <si>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</si>
  <si>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</si>
  <si>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</si>
  <si>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</si>
  <si>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</si>
  <si>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</si>
  <si>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</si>
  <si>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</si>
  <si>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</si>
  <si>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</si>
  <si>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</si>
  <si>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</si>
  <si>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</si>
  <si>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</si>
  <si>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</si>
  <si>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</si>
  <si>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</si>
  <si>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</si>
  <si>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</si>
  <si>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</si>
  <si>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</si>
  <si>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</si>
  <si>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</si>
  <si>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</si>
  <si>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</si>
  <si>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</si>
  <si>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</si>
  <si>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</si>
  <si>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</si>
  <si>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</si>
  <si>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</si>
  <si>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</si>
  <si>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</si>
  <si>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</si>
  <si>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</si>
  <si>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</si>
  <si>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</si>
  <si>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</si>
  <si>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</si>
  <si>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</si>
  <si>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</si>
  <si>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</si>
  <si>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</si>
  <si>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</si>
  <si>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</si>
  <si>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</si>
  <si>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</si>
  <si>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</si>
  <si>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</si>
  <si>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</si>
  <si>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</si>
  <si>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</si>
  <si>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</si>
  <si>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</si>
  <si>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</si>
  <si>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</si>
  <si>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</si>
  <si>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</si>
  <si>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</si>
  <si>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</si>
  <si>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</si>
  <si>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</si>
  <si>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</si>
  <si>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</si>
  <si>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</si>
  <si>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</si>
  <si>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</si>
  <si>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</si>
  <si>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</si>
  <si>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</si>
  <si>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</si>
  <si>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</si>
  <si>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</si>
  <si>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</si>
  <si>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</si>
  <si>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</si>
  <si>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</si>
  <si>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</si>
  <si>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</si>
  <si>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</si>
  <si>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</si>
  <si>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</si>
  <si>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</si>
  <si>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</si>
  <si>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</si>
  <si>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</si>
  <si>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</si>
  <si>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</si>
  <si>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</si>
  <si>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</si>
  <si>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</si>
  <si>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</si>
  <si>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</si>
  <si>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</si>
  <si>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</si>
  <si>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</si>
  <si>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</si>
  <si>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</si>
  <si>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</si>
  <si>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</si>
  <si>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</si>
  <si>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</si>
  <si>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</si>
  <si>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</si>
  <si>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</si>
  <si>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</si>
  <si>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</si>
  <si>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</si>
  <si>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</si>
  <si>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</si>
  <si>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</si>
  <si>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</si>
  <si>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</si>
  <si>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</si>
  <si>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</si>
  <si>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</si>
  <si>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</si>
  <si>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</si>
  <si>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</si>
  <si>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</si>
  <si>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</si>
  <si>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</si>
  <si>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</si>
  <si>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</si>
  <si>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</si>
  <si>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</si>
  <si>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</si>
  <si>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</si>
  <si>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</si>
  <si>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</si>
  <si>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</si>
  <si>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</si>
  <si>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</si>
  <si>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</si>
  <si>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</si>
  <si>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</si>
  <si>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</si>
  <si>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</si>
  <si>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</si>
  <si>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</si>
  <si>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</si>
  <si>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</si>
  <si>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</si>
  <si>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</si>
  <si>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</si>
  <si>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</si>
  <si>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</si>
  <si>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</si>
  <si>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</si>
  <si>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</si>
  <si>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</si>
  <si>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</si>
  <si>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</si>
  <si>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</si>
  <si>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</si>
  <si>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</si>
  <si>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</si>
  <si>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</si>
  <si>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</si>
  <si>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</si>
  <si>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</si>
  <si>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</si>
  <si>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</si>
  <si>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</si>
  <si>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</si>
  <si>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</si>
  <si>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</si>
  <si>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</si>
  <si>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</si>
  <si>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</si>
  <si>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</si>
  <si>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</si>
  <si>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</si>
  <si>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</si>
  <si>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</si>
  <si>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</si>
  <si>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</si>
  <si>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</si>
  <si>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</si>
  <si>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</si>
  <si>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</si>
  <si>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</si>
  <si>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</si>
  <si>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</si>
  <si>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</si>
  <si>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</si>
  <si>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</si>
  <si>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</si>
  <si>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</si>
  <si>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</si>
  <si>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</si>
  <si>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</si>
  <si>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</si>
  <si>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</si>
  <si>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</si>
  <si>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</si>
  <si>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</si>
  <si>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</si>
  <si>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</si>
  <si>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</si>
  <si>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</si>
  <si>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</si>
  <si>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</si>
  <si>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</si>
  <si>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</si>
  <si>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</si>
  <si>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</si>
  <si>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</si>
  <si>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</si>
  <si>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</si>
  <si>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</si>
  <si>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</si>
  <si>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</si>
  <si>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</si>
  <si>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</si>
  <si>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</si>
  <si>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</si>
  <si>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</si>
  <si>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</si>
  <si>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</si>
  <si>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</si>
  <si>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</si>
  <si>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</si>
  <si>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</si>
  <si>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</si>
  <si>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</si>
  <si>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</si>
  <si>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</si>
  <si>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</si>
  <si>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</si>
  <si>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</si>
  <si>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</si>
  <si>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</si>
  <si>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</si>
  <si>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</si>
  <si>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</si>
  <si>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</si>
  <si>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</si>
  <si>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</si>
  <si>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</si>
  <si>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</si>
  <si>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</si>
  <si>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</si>
  <si>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</si>
  <si>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</si>
  <si>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</si>
  <si>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</si>
  <si>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</si>
  <si>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</si>
  <si>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</si>
  <si>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</si>
  <si>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</si>
  <si>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</si>
  <si>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</si>
  <si>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</si>
  <si>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</si>
  <si>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</si>
  <si>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</si>
  <si>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</si>
  <si>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</si>
  <si>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</si>
  <si>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</si>
  <si>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</si>
  <si>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</si>
  <si>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</si>
  <si>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</si>
  <si>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</si>
  <si>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</si>
  <si>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</si>
  <si>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</si>
  <si>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</si>
  <si>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</si>
  <si>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</si>
  <si>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</si>
  <si>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</si>
  <si>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</si>
  <si>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</si>
  <si>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</si>
  <si>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</si>
  <si>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</si>
  <si>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</si>
  <si>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</si>
  <si>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</si>
  <si>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</si>
  <si>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</si>
  <si>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</si>
  <si>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</si>
  <si>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</si>
  <si>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</si>
  <si>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</si>
  <si>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</si>
  <si>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</si>
  <si>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</si>
  <si>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</si>
  <si>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</si>
  <si>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</si>
  <si>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</si>
  <si>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</si>
  <si>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</si>
  <si>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</si>
  <si>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</si>
  <si>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</si>
  <si>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</si>
  <si>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</si>
  <si>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</si>
  <si>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</si>
  <si>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</si>
  <si>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</si>
  <si>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</si>
  <si>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</si>
  <si>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</si>
  <si>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</si>
  <si>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</si>
  <si>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</si>
  <si>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</si>
  <si>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</si>
  <si>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</si>
  <si>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</si>
  <si>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</si>
  <si>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</si>
  <si>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</si>
  <si>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</si>
  <si>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</si>
  <si>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</si>
  <si>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</si>
  <si>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</si>
  <si>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</si>
  <si>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</si>
  <si>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</si>
  <si>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</si>
  <si>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</si>
  <si>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</si>
  <si>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</si>
  <si>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</si>
  <si>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</si>
  <si>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</si>
  <si>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</si>
  <si>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</si>
  <si>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</si>
  <si>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</si>
  <si>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</si>
  <si>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</si>
  <si>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</si>
  <si>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</si>
  <si>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</si>
  <si>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</si>
  <si>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</si>
  <si>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</si>
  <si>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</si>
  <si>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</si>
  <si>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</si>
  <si>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</si>
  <si>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</si>
  <si>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</si>
  <si>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</si>
  <si>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</si>
  <si>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</si>
  <si>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</si>
  <si>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</si>
  <si>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</si>
  <si>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</si>
  <si>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</si>
  <si>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</si>
  <si>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</si>
  <si>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</si>
  <si>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</si>
  <si>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</si>
  <si>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</si>
  <si>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</si>
  <si>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</si>
  <si>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</si>
  <si>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</si>
  <si>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</si>
  <si>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</si>
  <si>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</si>
  <si>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</si>
  <si>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</si>
  <si>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</si>
  <si>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</si>
  <si>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</si>
  <si>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</si>
  <si>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</si>
  <si>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</si>
  <si>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</si>
  <si>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</si>
  <si>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</si>
  <si>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</si>
  <si>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</si>
  <si>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</si>
  <si>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</si>
  <si>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</si>
  <si>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</si>
  <si>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</si>
  <si>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</si>
  <si>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</si>
  <si>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</si>
  <si>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</si>
  <si>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</si>
  <si>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</si>
  <si>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</si>
  <si>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</si>
  <si>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</si>
  <si>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</si>
  <si>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</si>
  <si>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</si>
  <si>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</si>
  <si>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</si>
  <si>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</si>
  <si>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</si>
  <si>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</si>
  <si>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</si>
  <si>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</si>
  <si>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</si>
  <si>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</si>
  <si>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</si>
  <si>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</si>
  <si>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</si>
  <si>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</si>
  <si>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</si>
  <si>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</si>
  <si>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</si>
  <si>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</si>
  <si>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</si>
  <si>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</si>
  <si>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</si>
  <si>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</si>
  <si>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</si>
  <si>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</si>
  <si>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</si>
  <si>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</si>
  <si>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</si>
  <si>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</si>
  <si>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</si>
  <si>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</si>
  <si>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</si>
  <si>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</si>
  <si>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</si>
  <si>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</si>
  <si>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</si>
  <si>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</si>
  <si>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</si>
  <si>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</si>
  <si>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</si>
  <si>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</si>
  <si>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</si>
  <si>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</si>
  <si>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</si>
  <si>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</si>
  <si>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</si>
  <si>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</si>
  <si>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</si>
  <si>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</si>
  <si>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</si>
  <si>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</si>
  <si>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</si>
  <si>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</si>
  <si>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</si>
  <si>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</si>
  <si>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</si>
  <si>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</si>
  <si>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</si>
  <si>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</si>
  <si>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</si>
  <si>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</si>
  <si>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</si>
  <si>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</si>
  <si>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</si>
  <si>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</si>
  <si>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</si>
  <si>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</si>
  <si>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</si>
  <si>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</si>
  <si>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</si>
  <si>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</si>
  <si>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</si>
  <si>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</si>
  <si>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</si>
  <si>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</si>
  <si>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</si>
  <si>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</si>
  <si>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</si>
  <si>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</si>
  <si>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</si>
  <si>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</si>
  <si>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</si>
  <si>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</si>
  <si>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</si>
  <si>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</si>
  <si>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</si>
  <si>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</si>
  <si>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</si>
  <si>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</si>
  <si>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</si>
  <si>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</si>
  <si>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</si>
  <si>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</si>
  <si>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</si>
  <si>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</si>
  <si>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</si>
  <si>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</si>
  <si>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</si>
  <si>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</si>
  <si>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</si>
  <si>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</si>
  <si>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</si>
  <si>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</si>
  <si>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</si>
  <si>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</si>
  <si>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</si>
  <si>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</si>
  <si>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</si>
  <si>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</si>
  <si>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</si>
  <si>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</si>
  <si>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</si>
  <si>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</si>
  <si>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</si>
  <si>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</si>
  <si>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</si>
  <si>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</si>
  <si>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</si>
  <si>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</si>
  <si>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</si>
  <si>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</si>
  <si>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</si>
  <si>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</si>
  <si>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</si>
  <si>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</si>
  <si>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</si>
  <si>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</si>
  <si>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</si>
  <si>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</si>
  <si>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</si>
  <si>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</si>
  <si>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</si>
  <si>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</si>
  <si>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</si>
  <si>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</si>
  <si>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</si>
  <si>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</si>
  <si>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</si>
  <si>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</si>
  <si>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</si>
  <si>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</si>
  <si>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</si>
  <si>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</si>
  <si>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</si>
  <si>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</si>
  <si>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</si>
  <si>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</si>
  <si>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</si>
  <si>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</si>
  <si>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</si>
  <si>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</si>
  <si>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</si>
  <si>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</si>
  <si>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</si>
  <si>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</si>
  <si>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</si>
  <si>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</si>
  <si>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</si>
  <si>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</si>
  <si>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</si>
  <si>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</si>
  <si>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</si>
  <si>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</si>
  <si>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</si>
  <si>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</si>
  <si>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</si>
  <si>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</si>
  <si>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</si>
  <si>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</si>
  <si>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</si>
  <si>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</si>
  <si>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</si>
  <si>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</si>
  <si>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</si>
  <si>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</si>
  <si>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</si>
  <si>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</si>
  <si>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</si>
  <si>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</si>
  <si>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</si>
  <si>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</si>
  <si>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</si>
  <si>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</si>
  <si>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</si>
  <si>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</si>
  <si>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</si>
  <si>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</si>
  <si>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</si>
  <si>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</si>
  <si>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</si>
  <si>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</si>
  <si>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</si>
  <si>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</si>
  <si>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</si>
  <si>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</si>
  <si>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</si>
  <si>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</si>
  <si>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</si>
  <si>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</si>
  <si>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</si>
  <si>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</si>
  <si>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</si>
  <si>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</si>
  <si>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</si>
  <si>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</si>
  <si>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</si>
  <si>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</si>
  <si>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</si>
  <si>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</si>
  <si>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</si>
  <si>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</si>
  <si>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</si>
  <si>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</si>
  <si>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</si>
  <si>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</si>
  <si>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</si>
  <si>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</si>
  <si>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</si>
  <si>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</si>
  <si>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</si>
  <si>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</si>
  <si>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</si>
  <si>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</si>
  <si>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</si>
  <si>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</si>
  <si>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</si>
  <si>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</si>
  <si>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</si>
  <si>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</si>
  <si>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</si>
  <si>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</si>
  <si>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</si>
  <si>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</si>
  <si>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</si>
  <si>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</si>
  <si>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</si>
  <si>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</si>
  <si>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</si>
  <si>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</si>
  <si>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</si>
  <si>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</si>
  <si>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</si>
  <si>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</si>
  <si>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</si>
  <si>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</si>
  <si>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</si>
  <si>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</si>
  <si>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</si>
  <si>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</si>
  <si>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</si>
  <si>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</si>
  <si>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</si>
  <si>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</si>
  <si>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</si>
  <si>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</si>
  <si>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</si>
  <si>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</si>
  <si>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</si>
  <si>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</si>
  <si>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</si>
  <si>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</si>
  <si>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</si>
  <si>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</si>
  <si>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</si>
  <si>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</si>
  <si>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</si>
  <si>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</si>
  <si>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</si>
  <si>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</si>
  <si>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</si>
  <si>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</si>
  <si>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</si>
  <si>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</si>
  <si>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</si>
  <si>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</si>
  <si>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</si>
  <si>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</si>
  <si>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</si>
  <si>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</si>
  <si>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</si>
  <si>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</si>
  <si>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</si>
  <si>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</si>
  <si>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</si>
  <si>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</si>
  <si>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</si>
  <si>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</si>
  <si>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</si>
  <si>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</si>
  <si>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</si>
  <si>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</si>
  <si>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</si>
  <si>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</si>
  <si>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</si>
  <si>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</si>
  <si>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</si>
  <si>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</si>
  <si>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</si>
  <si>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</si>
  <si>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</si>
  <si>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</si>
  <si>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</si>
  <si>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</si>
  <si>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</si>
  <si>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</si>
  <si>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</si>
  <si>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</si>
  <si>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</si>
  <si>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</si>
  <si>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</si>
  <si>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</si>
  <si>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</si>
  <si>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</si>
  <si>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</si>
  <si>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</si>
  <si>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</si>
  <si>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</si>
  <si>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</si>
  <si>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</si>
  <si>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</si>
  <si>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</si>
  <si>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</si>
  <si>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</si>
  <si>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</si>
  <si>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</si>
  <si>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</si>
  <si>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</si>
  <si>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</si>
  <si>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</si>
  <si>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</si>
  <si>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</si>
  <si>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</si>
  <si>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</si>
  <si>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</si>
  <si>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</si>
  <si>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</si>
  <si>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</si>
  <si>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</si>
  <si>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</si>
  <si>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</si>
  <si>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</si>
  <si>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</si>
  <si>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</si>
  <si>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</si>
  <si>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</si>
  <si>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</si>
  <si>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</si>
  <si>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</si>
  <si>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</si>
  <si>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</si>
  <si>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</si>
  <si>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</si>
  <si>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</si>
  <si>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</si>
  <si>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</si>
  <si>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</si>
  <si>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</si>
  <si>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</si>
  <si>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</si>
  <si>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</si>
  <si>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</si>
  <si>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</si>
  <si>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</si>
  <si>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</si>
  <si>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</si>
  <si>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</si>
  <si>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</si>
  <si>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</si>
  <si>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</si>
  <si>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</si>
  <si>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</si>
  <si>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</si>
  <si>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</si>
  <si>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</si>
  <si>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</si>
  <si>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</si>
  <si>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</si>
  <si>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</si>
  <si>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</si>
  <si>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</si>
  <si>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</si>
  <si>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</si>
  <si>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</si>
  <si>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</si>
  <si>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</si>
  <si>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</si>
  <si>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</si>
  <si>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</si>
  <si>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</si>
  <si>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</si>
  <si>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</si>
  <si>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</si>
  <si>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</si>
  <si>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</si>
  <si>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</si>
  <si>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</si>
  <si>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</si>
  <si>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</si>
  <si>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</si>
  <si>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</si>
  <si>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</si>
  <si>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</si>
  <si>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</si>
  <si>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</si>
  <si>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</si>
  <si>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</si>
  <si>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</si>
  <si>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</si>
  <si>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</si>
  <si>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</si>
  <si>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</si>
  <si>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</si>
  <si>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</si>
  <si>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</si>
  <si>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</si>
  <si>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</si>
  <si>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</si>
  <si>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</si>
  <si>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</si>
  <si>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</si>
  <si>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</si>
  <si>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</si>
  <si>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</si>
  <si>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</si>
  <si>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</si>
  <si>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</si>
  <si>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</si>
  <si>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</si>
  <si>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</si>
  <si>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</si>
  <si>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</si>
  <si>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</si>
  <si>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</si>
  <si>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</si>
  <si>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</si>
  <si>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</si>
  <si>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</si>
  <si>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</si>
  <si>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</si>
  <si>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</si>
  <si>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</si>
  <si>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</si>
  <si>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</si>
  <si>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</si>
  <si>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</si>
  <si>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</si>
  <si>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</si>
  <si>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</si>
  <si>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</si>
  <si>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</si>
  <si>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</si>
  <si>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</si>
  <si>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</si>
  <si>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</si>
  <si>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</si>
  <si>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</si>
  <si>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</si>
  <si>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</si>
  <si>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</si>
  <si>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</si>
  <si>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</si>
  <si>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</si>
  <si>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</si>
  <si>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</si>
  <si>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</si>
  <si>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</si>
  <si>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</si>
  <si>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</si>
  <si>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</si>
  <si>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</si>
  <si>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</si>
  <si>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</si>
  <si>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</si>
  <si>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</si>
  <si>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</si>
  <si>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</si>
  <si>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</si>
  <si>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</si>
  <si>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</si>
  <si>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</si>
  <si>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</si>
  <si>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</si>
  <si>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</si>
  <si>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</si>
  <si>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</si>
  <si>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</si>
  <si>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</si>
  <si>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</si>
  <si>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</si>
  <si>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</si>
  <si>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</si>
  <si>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</si>
  <si>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</si>
  <si>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</si>
  <si>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</si>
  <si>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</si>
  <si>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</si>
  <si>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</si>
  <si>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</si>
  <si>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</si>
  <si>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</si>
  <si>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</si>
  <si>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</si>
  <si>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</si>
  <si>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</si>
  <si>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</si>
  <si>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</si>
  <si>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</si>
  <si>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</si>
  <si>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</si>
  <si>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</si>
  <si>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</si>
  <si>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</si>
  <si>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</si>
  <si>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</si>
  <si>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</si>
  <si>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</si>
  <si>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</si>
  <si>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</si>
  <si>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</si>
  <si>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</si>
  <si>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</si>
  <si>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</si>
  <si>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</si>
  <si>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</si>
  <si>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</si>
  <si>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</si>
  <si>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</si>
  <si>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</si>
  <si>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</si>
  <si>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</si>
  <si>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</si>
  <si>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</si>
  <si>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</si>
  <si>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</si>
  <si>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</si>
  <si>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</si>
  <si>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</si>
  <si>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</si>
  <si>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</si>
  <si>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</si>
  <si>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</si>
  <si>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</si>
  <si>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</si>
  <si>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</si>
  <si>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</si>
  <si>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</si>
  <si>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</si>
  <si>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</si>
  <si>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</si>
  <si>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</si>
  <si>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</si>
  <si>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</si>
  <si>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</si>
  <si>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</si>
  <si>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</si>
  <si>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</si>
  <si>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</si>
  <si>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</si>
  <si>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</si>
  <si>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</si>
  <si>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</si>
  <si>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</si>
  <si>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</si>
  <si>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</si>
  <si>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</si>
  <si>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</si>
  <si>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</si>
  <si>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</si>
  <si>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</si>
  <si>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</si>
  <si>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</si>
  <si>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</si>
  <si>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</si>
  <si>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</si>
  <si>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</si>
  <si>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</si>
  <si>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</si>
  <si>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</si>
  <si>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</si>
  <si>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</si>
  <si>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</si>
  <si>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</si>
  <si>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</si>
  <si>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</si>
  <si>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</si>
  <si>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</si>
  <si>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</si>
  <si>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</si>
  <si>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</si>
  <si>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</si>
  <si>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</si>
  <si>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</si>
  <si>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</si>
  <si>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</si>
  <si>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</si>
  <si>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</si>
  <si>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</si>
  <si>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</si>
  <si>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</si>
  <si>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</si>
  <si>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</si>
  <si>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</si>
  <si>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</si>
  <si>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</si>
  <si>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</si>
  <si>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</si>
  <si>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</si>
  <si>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</si>
  <si>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</si>
  <si>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</si>
  <si>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</si>
  <si>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</si>
  <si>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</si>
  <si>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</si>
  <si>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</si>
  <si>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</si>
  <si>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</si>
  <si>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</si>
  <si>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</si>
  <si>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</si>
  <si>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</si>
  <si>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</si>
  <si>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</si>
  <si>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</si>
  <si>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</si>
  <si>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</si>
  <si>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</si>
  <si>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</si>
  <si>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</si>
  <si>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</si>
  <si>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</si>
  <si>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</si>
  <si>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</si>
  <si>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</si>
  <si>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</si>
  <si>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</si>
  <si>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</si>
  <si>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</si>
  <si>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</si>
  <si>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</si>
  <si>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</si>
  <si>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</si>
  <si>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</si>
  <si>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</si>
  <si>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</si>
  <si>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</si>
  <si>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</si>
  <si>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</si>
  <si>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</si>
  <si>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</si>
  <si>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</si>
  <si>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</si>
  <si>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</si>
  <si>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</si>
  <si>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</si>
  <si>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</si>
  <si>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</si>
  <si>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</si>
  <si>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</si>
  <si>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</si>
  <si>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</si>
  <si>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</si>
  <si>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</si>
  <si>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</si>
  <si>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</si>
  <si>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</si>
  <si>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</si>
  <si>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</si>
  <si>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</si>
  <si>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</si>
  <si>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</si>
  <si>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</si>
  <si>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</si>
  <si>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</si>
  <si>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</si>
  <si>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</si>
  <si>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</si>
  <si>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</si>
  <si>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</si>
  <si>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</si>
  <si>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</si>
  <si>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</si>
  <si>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</si>
  <si>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</si>
  <si>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</si>
  <si>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</si>
  <si>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</si>
  <si>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</si>
  <si>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</si>
  <si>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</si>
  <si>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</si>
  <si>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</si>
  <si>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</si>
  <si>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</si>
  <si>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</si>
  <si>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</si>
  <si>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</si>
  <si>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</si>
  <si>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</si>
  <si>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</si>
  <si>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</si>
  <si>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</si>
  <si>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</si>
  <si>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</si>
  <si>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</si>
  <si>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</si>
  <si>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</si>
  <si>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</si>
  <si>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</si>
  <si>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</si>
  <si>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</si>
  <si>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</si>
  <si>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</si>
  <si>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</si>
  <si>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</si>
  <si>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</si>
  <si>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</si>
  <si>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</si>
  <si>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</si>
  <si>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</si>
  <si>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</si>
  <si>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</si>
  <si>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</si>
  <si>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</si>
  <si>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</si>
  <si>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</si>
  <si>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</si>
  <si>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</si>
  <si>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</si>
  <si>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</si>
  <si>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</si>
  <si>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</si>
  <si>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</si>
  <si>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</si>
  <si>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</si>
  <si>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</si>
  <si>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</si>
  <si>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</si>
  <si>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</si>
  <si>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</si>
  <si>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</si>
  <si>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</si>
  <si>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</si>
  <si>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</si>
  <si>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</si>
  <si>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</si>
  <si>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</si>
  <si>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</si>
  <si>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</si>
  <si>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</si>
  <si>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</si>
  <si>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</si>
  <si>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</si>
  <si>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</si>
  <si>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</si>
  <si>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</si>
  <si>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</si>
  <si>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</si>
  <si>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</si>
  <si>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</si>
  <si>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</si>
  <si>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</si>
  <si>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</si>
  <si>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</si>
  <si>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</si>
  <si>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</si>
  <si>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</si>
  <si>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</si>
  <si>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</si>
  <si>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</si>
  <si>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</si>
  <si>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</si>
  <si>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</si>
  <si>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</si>
  <si>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</si>
  <si>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</si>
  <si>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</si>
  <si>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</si>
  <si>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</si>
  <si>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</si>
  <si>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</si>
  <si>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</si>
  <si>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</si>
  <si>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</si>
  <si>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</si>
  <si>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</si>
  <si>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</si>
  <si>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</si>
  <si>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</si>
  <si>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</si>
  <si>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</si>
  <si>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</si>
  <si>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</si>
  <si>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</si>
  <si>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</si>
  <si>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</si>
  <si>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</si>
  <si>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</si>
  <si>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</si>
  <si>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</si>
  <si>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</si>
  <si>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</si>
  <si>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</si>
  <si>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</si>
  <si>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</si>
  <si>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</si>
  <si>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</si>
  <si>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</si>
  <si>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</si>
  <si>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</si>
  <si>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</si>
  <si>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</si>
  <si>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</si>
  <si>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</si>
  <si>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</si>
  <si>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</si>
  <si>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</si>
  <si>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</si>
  <si>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</si>
  <si>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</si>
  <si>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</si>
  <si>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</si>
  <si>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</si>
  <si>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</si>
  <si>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</si>
  <si>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</si>
  <si>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</si>
  <si>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</si>
  <si>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</si>
  <si>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</si>
  <si>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</si>
  <si>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</si>
  <si>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</si>
  <si>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</si>
  <si>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</si>
  <si>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</si>
  <si>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</si>
  <si>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</si>
  <si>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</si>
  <si>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</si>
  <si>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</si>
  <si>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</si>
  <si>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</si>
  <si>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</si>
  <si>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</si>
  <si>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</si>
  <si>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</si>
  <si>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</si>
  <si>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</si>
  <si>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</si>
  <si>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</si>
  <si>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</si>
  <si>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</si>
  <si>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</si>
  <si>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</si>
  <si>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</si>
  <si>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</si>
  <si>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</si>
  <si>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</si>
  <si>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</si>
  <si>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</si>
  <si>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</si>
  <si>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</si>
  <si>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</si>
  <si>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</si>
  <si>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</si>
  <si>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</si>
  <si>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</si>
  <si>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</si>
  <si>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</si>
  <si>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</si>
  <si>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</si>
  <si>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</si>
  <si>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</si>
  <si>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</si>
  <si>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</si>
  <si>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</si>
  <si>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</si>
  <si>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</si>
  <si>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</si>
  <si>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</si>
  <si>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</si>
  <si>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</si>
  <si>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</si>
  <si>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</si>
  <si>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</si>
  <si>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</si>
  <si>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</si>
  <si>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</si>
  <si>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</si>
  <si>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</si>
  <si>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</si>
  <si>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</si>
  <si>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</si>
  <si>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</si>
  <si>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</si>
  <si>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</si>
  <si>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</si>
  <si>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</si>
  <si>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</si>
  <si>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</si>
  <si>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</si>
  <si>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</si>
  <si>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</si>
  <si>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</si>
  <si>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</si>
  <si>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</si>
  <si>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</si>
  <si>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</si>
  <si>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</si>
  <si>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</si>
  <si>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</si>
  <si>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</si>
  <si>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</si>
  <si>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</si>
  <si>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</si>
  <si>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</si>
  <si>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</si>
  <si>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</si>
  <si>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</si>
  <si>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</si>
  <si>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</si>
  <si>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</si>
  <si>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</si>
  <si>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</si>
  <si>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</si>
  <si>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</si>
  <si>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</si>
  <si>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</si>
  <si>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</si>
  <si>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</si>
  <si>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</si>
  <si>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</si>
  <si>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</si>
  <si>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</si>
  <si>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</si>
  <si>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</si>
  <si>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</si>
  <si>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</si>
  <si>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</si>
  <si>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</si>
  <si>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</si>
  <si>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</si>
  <si>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</si>
  <si>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</si>
  <si>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</si>
  <si>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</si>
  <si>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</si>
  <si>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</si>
  <si>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</si>
  <si>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</si>
  <si>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</si>
  <si>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</si>
  <si>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</si>
  <si>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</si>
  <si>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</si>
  <si>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</si>
  <si>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</si>
  <si>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</si>
  <si>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</si>
  <si>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</si>
  <si>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</si>
  <si>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</si>
  <si>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</si>
  <si>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</si>
  <si>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</si>
  <si>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</si>
  <si>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</si>
  <si>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</si>
  <si>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</si>
  <si>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</si>
  <si>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</si>
  <si>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</si>
  <si>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</si>
  <si>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</si>
  <si>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</si>
  <si>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</si>
  <si>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</si>
  <si>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</si>
  <si>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</si>
  <si>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</si>
  <si>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</si>
  <si>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</si>
  <si>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</si>
  <si>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</si>
  <si>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</si>
  <si>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</si>
  <si>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</si>
  <si>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</si>
  <si>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</si>
  <si>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</si>
  <si>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</si>
  <si>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</si>
  <si>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</si>
  <si>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</si>
  <si>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</si>
  <si>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</si>
  <si>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</si>
  <si>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</si>
  <si>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</si>
  <si>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</si>
  <si>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</si>
  <si>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</si>
  <si>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</si>
  <si>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</si>
  <si>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</si>
  <si>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</si>
  <si>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</si>
  <si>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</si>
  <si>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</si>
  <si>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</si>
  <si>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</si>
  <si>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</si>
  <si>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</si>
  <si>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</si>
  <si>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</si>
  <si>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</si>
  <si>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</si>
  <si>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</si>
  <si>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</si>
  <si>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</si>
  <si>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</si>
  <si>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</si>
  <si>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</si>
  <si>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</si>
  <si>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</si>
  <si>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</si>
  <si>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</si>
  <si>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</si>
  <si>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</si>
  <si>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</si>
  <si>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</si>
  <si>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</si>
  <si>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</si>
  <si>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</si>
  <si>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</si>
  <si>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</si>
  <si>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</si>
  <si>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</si>
  <si>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</si>
  <si>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</si>
  <si>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</si>
  <si>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</si>
  <si>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</si>
  <si>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</si>
  <si>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</si>
  <si>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</si>
  <si>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</si>
  <si>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</si>
  <si>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</si>
  <si>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</si>
  <si>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</si>
  <si>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</si>
  <si>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</si>
  <si>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</si>
  <si>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</si>
  <si>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</si>
  <si>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</si>
  <si>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</si>
  <si>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</si>
  <si>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</si>
  <si>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</si>
  <si>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</si>
  <si>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</si>
  <si>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</si>
  <si>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</si>
  <si>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</si>
  <si>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</si>
  <si>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</si>
  <si>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</si>
  <si>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</si>
  <si>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</si>
  <si>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</si>
  <si>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</si>
  <si>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</si>
  <si>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</si>
  <si>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</si>
  <si>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</si>
  <si>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</si>
  <si>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</si>
  <si>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</si>
  <si>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</si>
  <si>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</si>
  <si>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</si>
  <si>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</si>
  <si>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</si>
  <si>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</si>
  <si>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</si>
  <si>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</si>
  <si>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</si>
  <si>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</si>
  <si>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</si>
  <si>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</si>
  <si>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</si>
  <si>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</si>
  <si>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</si>
  <si>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</si>
  <si>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</si>
  <si>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</si>
  <si>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</si>
  <si>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</si>
  <si>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</si>
  <si>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</si>
  <si>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</si>
  <si>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</si>
  <si>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</si>
  <si>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</si>
  <si>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</si>
  <si>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</si>
  <si>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</si>
  <si>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</si>
  <si>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</si>
  <si>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</si>
  <si>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</si>
  <si>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</si>
  <si>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</si>
  <si>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</si>
  <si>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</si>
  <si>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</si>
  <si>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</si>
  <si>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</si>
  <si>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</si>
  <si>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</si>
  <si>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</si>
  <si>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</si>
  <si>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</si>
  <si>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</si>
  <si>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</si>
  <si>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</si>
  <si>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</si>
  <si>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</si>
  <si>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</si>
  <si>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</si>
  <si>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</si>
  <si>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</si>
  <si>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</si>
  <si>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</si>
  <si>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</si>
  <si>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</si>
  <si>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</si>
  <si>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</si>
  <si>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</si>
  <si>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</si>
  <si>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</si>
  <si>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</si>
  <si>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</si>
  <si>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</si>
  <si>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</si>
  <si>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</si>
  <si>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</si>
  <si>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</si>
  <si>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</si>
  <si>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</si>
  <si>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</si>
  <si>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</si>
  <si>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</si>
  <si>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</si>
  <si>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</si>
  <si>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</si>
  <si>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</si>
  <si>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</si>
  <si>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</si>
  <si>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</si>
  <si>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</si>
  <si>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</si>
  <si>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</si>
  <si>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</si>
  <si>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</si>
  <si>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</si>
  <si>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</si>
  <si>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</si>
  <si>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</si>
  <si>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</si>
  <si>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</si>
  <si>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</si>
  <si>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</si>
  <si>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</si>
  <si>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</si>
  <si>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</si>
  <si>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</si>
  <si>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</si>
  <si>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</si>
  <si>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</si>
  <si>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</si>
  <si>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</si>
  <si>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</si>
  <si>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</si>
  <si>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</si>
  <si>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</si>
  <si>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</si>
  <si>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</si>
  <si>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</si>
  <si>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</si>
  <si>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</si>
  <si>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</si>
  <si>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</si>
  <si>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</si>
  <si>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</si>
  <si>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</si>
  <si>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</si>
  <si>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</si>
  <si>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</si>
  <si>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</si>
  <si>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</si>
  <si>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</si>
  <si>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</si>
  <si>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</si>
  <si>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</si>
  <si>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</si>
  <si>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</si>
  <si>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</si>
  <si>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</si>
  <si>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</si>
  <si>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</si>
  <si>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</si>
  <si>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</si>
  <si>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</si>
  <si>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</si>
  <si>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</si>
  <si>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</si>
  <si>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</si>
  <si>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</si>
  <si>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</si>
  <si>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</si>
  <si>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</si>
  <si>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</si>
  <si>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</si>
  <si>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</si>
  <si>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</si>
  <si>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</si>
  <si>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</si>
  <si>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</si>
  <si>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</si>
  <si>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</si>
  <si>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</si>
  <si>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</si>
  <si>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</si>
  <si>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</si>
  <si>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</si>
  <si>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</si>
  <si>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</si>
  <si>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</si>
  <si>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</si>
  <si>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</si>
  <si>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</si>
  <si>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</si>
  <si>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</si>
  <si>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</si>
  <si>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</si>
  <si>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</si>
  <si>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</si>
  <si>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</si>
  <si>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</si>
  <si>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</si>
  <si>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</si>
  <si>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</si>
  <si>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</si>
  <si>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</si>
  <si>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</si>
  <si>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</si>
  <si>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</si>
  <si>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</si>
  <si>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</si>
  <si>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</si>
  <si>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</si>
  <si>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</si>
  <si>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</si>
  <si>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</si>
  <si>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</si>
  <si>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</si>
  <si>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</si>
  <si>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</si>
  <si>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</si>
  <si>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</si>
  <si>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</si>
  <si>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</si>
  <si>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</si>
  <si>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</si>
  <si>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</si>
  <si>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</si>
  <si>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</si>
  <si>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</si>
  <si>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</si>
  <si>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</si>
  <si>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</si>
  <si>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</si>
  <si>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</si>
  <si>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</si>
  <si>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</si>
  <si>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</si>
  <si>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</si>
  <si>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</si>
  <si>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</si>
  <si>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</si>
  <si>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</si>
  <si>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</si>
  <si>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</si>
  <si>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</si>
  <si>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</si>
  <si>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</si>
  <si>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</si>
  <si>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</si>
  <si>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</si>
  <si>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</si>
  <si>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</si>
  <si>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</si>
  <si>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</si>
  <si>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</si>
  <si>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</si>
  <si>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</si>
  <si>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</si>
  <si>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</si>
  <si>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</si>
  <si>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</si>
  <si>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</si>
  <si>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</si>
  <si>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</si>
  <si>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</si>
  <si>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</si>
  <si>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</si>
  <si>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</si>
  <si>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</si>
  <si>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</si>
  <si>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</si>
  <si>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</si>
  <si>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</si>
  <si>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</si>
  <si>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</si>
  <si>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</si>
  <si>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</si>
  <si>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</si>
  <si>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</si>
  <si>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</si>
  <si>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</si>
  <si>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</si>
  <si>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</si>
  <si>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</si>
  <si>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</si>
  <si>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</si>
  <si>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</si>
  <si>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</si>
  <si>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</si>
  <si>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</si>
  <si>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</si>
  <si>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</si>
  <si>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</si>
  <si>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</si>
  <si>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</si>
  <si>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</si>
  <si>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</si>
  <si>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</si>
  <si>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</si>
  <si>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</si>
  <si>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</si>
  <si>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</si>
  <si>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</si>
  <si>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</si>
  <si>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</si>
  <si>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</si>
  <si>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</si>
  <si>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</si>
  <si>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</si>
  <si>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</si>
  <si>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</si>
  <si>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</si>
  <si>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</si>
  <si>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</si>
  <si>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</si>
  <si>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</si>
  <si>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</si>
  <si>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</si>
  <si>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</si>
  <si>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</si>
  <si>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</si>
  <si>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</si>
  <si>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</si>
  <si>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</si>
  <si>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</si>
  <si>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</si>
  <si>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</si>
  <si>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</si>
  <si>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</si>
  <si>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</si>
  <si>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</si>
  <si>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</si>
  <si>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</si>
  <si>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</si>
  <si>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</si>
  <si>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</si>
  <si>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</si>
  <si>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</si>
  <si>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</si>
  <si>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</si>
  <si>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</si>
  <si>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</si>
  <si>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</si>
  <si>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</si>
  <si>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</si>
  <si>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</si>
  <si>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</si>
  <si>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</si>
  <si>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</si>
  <si>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</si>
  <si>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</si>
  <si>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</si>
  <si>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</si>
  <si>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</si>
  <si>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</si>
  <si>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</si>
  <si>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</si>
  <si>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</si>
  <si>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</si>
  <si>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</si>
  <si>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</si>
  <si>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</si>
  <si>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</si>
  <si>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</si>
  <si>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</si>
  <si>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</si>
  <si>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</si>
  <si>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</si>
  <si>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</si>
  <si>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</si>
  <si>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</si>
  <si>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</si>
  <si>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</si>
  <si>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</si>
  <si>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</si>
  <si>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</si>
  <si>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</si>
  <si>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</si>
  <si>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</si>
  <si>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</si>
  <si>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</si>
  <si>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</si>
  <si>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</si>
  <si>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</si>
  <si>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</si>
  <si>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</si>
  <si>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</si>
  <si>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</si>
  <si>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</si>
  <si>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</si>
  <si>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</si>
  <si>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</si>
  <si>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</si>
  <si>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</si>
  <si>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</si>
  <si>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</si>
  <si>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</si>
  <si>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</si>
  <si>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</si>
  <si>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</si>
  <si>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</si>
  <si>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</si>
  <si>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</si>
  <si>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</si>
  <si>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</si>
  <si>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</si>
  <si>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</si>
  <si>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</si>
  <si>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</si>
  <si>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</si>
  <si>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</si>
  <si>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</si>
  <si>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</si>
  <si>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</si>
  <si>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</si>
  <si>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</si>
  <si>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</si>
  <si>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</si>
  <si>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</si>
  <si>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</si>
  <si>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</si>
  <si>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</si>
  <si>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</si>
  <si>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</si>
  <si>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</si>
  <si>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</si>
  <si>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</si>
  <si>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</si>
  <si>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</si>
  <si>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</si>
  <si>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</si>
  <si>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</si>
  <si>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</si>
  <si>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</si>
  <si>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</si>
  <si>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</si>
  <si>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</si>
  <si>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</si>
  <si>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</si>
  <si>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</si>
  <si>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</si>
  <si>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</si>
  <si>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</si>
  <si>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</si>
  <si>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</si>
  <si>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</si>
  <si>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</si>
  <si>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</si>
  <si>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</si>
  <si>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</si>
  <si>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</si>
  <si>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</si>
  <si>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</si>
  <si>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</si>
  <si>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</si>
  <si>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</si>
  <si>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</si>
  <si>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</si>
  <si>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</si>
  <si>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</si>
  <si>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</si>
  <si>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</si>
  <si>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</si>
  <si>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</si>
  <si>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</si>
  <si>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</si>
  <si>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</si>
  <si>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</si>
  <si>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</si>
  <si>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</si>
  <si>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</si>
  <si>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</si>
  <si>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</si>
  <si>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</si>
  <si>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</si>
  <si>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</si>
  <si>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</si>
  <si>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</si>
  <si>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</si>
  <si>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</si>
  <si>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</si>
  <si>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</si>
  <si>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</si>
  <si>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</si>
  <si>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</si>
  <si>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</si>
  <si>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</si>
  <si>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</si>
  <si>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</si>
  <si>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</si>
  <si>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</si>
  <si>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</si>
  <si>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</si>
  <si>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</si>
  <si>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</si>
  <si>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</si>
  <si>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</si>
  <si>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</si>
  <si>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</si>
  <si>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</si>
  <si>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</si>
  <si>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</si>
  <si>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</si>
  <si>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</si>
  <si>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</si>
  <si>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</si>
  <si>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</si>
  <si>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</si>
  <si>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</si>
  <si>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</si>
  <si>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</si>
  <si>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</si>
  <si>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</si>
  <si>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</si>
  <si>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</si>
  <si>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</si>
  <si>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</si>
  <si>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</si>
  <si>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</si>
  <si>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</si>
  <si>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</si>
  <si>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</si>
  <si>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</si>
  <si>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</si>
  <si>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</si>
  <si>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</si>
  <si>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</si>
  <si>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</si>
  <si>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</si>
  <si>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</si>
  <si>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</si>
  <si>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</si>
  <si>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</si>
  <si>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</si>
  <si>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</si>
  <si>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</si>
  <si>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</si>
  <si>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</si>
  <si>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</si>
  <si>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</si>
  <si>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</si>
  <si>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</si>
  <si>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</si>
  <si>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</si>
  <si>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</si>
  <si>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</si>
  <si>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</si>
  <si>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</si>
  <si>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</si>
  <si>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</si>
  <si>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</si>
  <si>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</si>
  <si>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</si>
  <si>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</si>
  <si>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</si>
  <si>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</si>
  <si>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</si>
  <si>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</si>
  <si>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</si>
  <si>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</si>
  <si>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</si>
  <si>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</si>
  <si>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</si>
  <si>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</si>
  <si>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</si>
  <si>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</si>
  <si>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</si>
  <si>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</si>
  <si>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</si>
  <si>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</si>
  <si>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</si>
  <si>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</si>
  <si>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</si>
  <si>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</si>
  <si>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</si>
  <si>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</si>
  <si>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</si>
  <si>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</si>
  <si>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</si>
  <si>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</si>
  <si>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</si>
  <si>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</si>
  <si>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</si>
  <si>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</si>
  <si>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</si>
  <si>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</si>
  <si>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</si>
  <si>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</si>
  <si>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</si>
  <si>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</si>
  <si>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</si>
  <si>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</si>
  <si>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</si>
  <si>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</si>
  <si>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</si>
  <si>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</si>
  <si>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</si>
  <si>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</si>
  <si>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</si>
  <si>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</si>
  <si>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</si>
  <si>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</si>
  <si>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</si>
  <si>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</si>
  <si>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</si>
  <si>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</si>
  <si>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</si>
  <si>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</si>
  <si>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</si>
  <si>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</si>
  <si>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</si>
  <si>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</si>
  <si>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</si>
  <si>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</si>
  <si>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</si>
  <si>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</si>
  <si>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</si>
  <si>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</si>
  <si>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</si>
  <si>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</si>
  <si>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</si>
  <si>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</si>
  <si>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</si>
  <si>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</si>
  <si>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</si>
  <si>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</si>
  <si>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</si>
  <si>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</si>
  <si>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</si>
  <si>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</si>
  <si>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</si>
  <si>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</si>
  <si>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</si>
  <si>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</si>
  <si>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</si>
  <si>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</si>
  <si>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</si>
  <si>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</si>
  <si>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</si>
  <si>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</si>
  <si>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</si>
  <si>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</si>
  <si>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</si>
  <si>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</si>
  <si>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</si>
  <si>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</si>
  <si>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</si>
  <si>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</si>
  <si>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</si>
  <si>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</si>
  <si>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</si>
  <si>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</si>
  <si>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</si>
  <si>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</si>
  <si>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</si>
  <si>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</si>
  <si>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</si>
  <si>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</si>
  <si>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</si>
  <si>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</si>
  <si>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</si>
  <si>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</si>
  <si>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</si>
  <si>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</si>
  <si>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</si>
  <si>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</si>
  <si>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</si>
  <si>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</si>
  <si>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</si>
  <si>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</si>
  <si>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</si>
  <si>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</si>
  <si>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</si>
  <si>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</si>
  <si>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</si>
  <si>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</si>
  <si>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</si>
  <si>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</si>
  <si>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</si>
  <si>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</si>
  <si>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</si>
  <si>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</si>
  <si>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</si>
  <si>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</si>
  <si>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</si>
  <si>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</si>
  <si>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</si>
  <si>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</si>
  <si>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</si>
  <si>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</si>
  <si>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</si>
  <si>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</si>
  <si>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</si>
  <si>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</si>
  <si>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</si>
  <si>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</si>
  <si>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</si>
  <si>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</si>
  <si>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</si>
  <si>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</si>
  <si>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</si>
  <si>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</si>
  <si>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</si>
  <si>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</si>
  <si>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</si>
  <si>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</si>
  <si>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</si>
  <si>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</si>
  <si>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</si>
  <si>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</si>
  <si>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</si>
  <si>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</si>
  <si>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</si>
  <si>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</si>
  <si>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</si>
  <si>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</si>
  <si>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</si>
  <si>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</si>
  <si>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</si>
  <si>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</si>
  <si>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</si>
  <si>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</si>
  <si>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</si>
  <si>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</si>
  <si>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</si>
  <si>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</si>
  <si>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</si>
  <si>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</si>
  <si>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</si>
  <si>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</si>
  <si>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</si>
  <si>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</si>
  <si>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</si>
  <si>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</si>
  <si>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</si>
  <si>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</si>
  <si>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</si>
  <si>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</si>
  <si>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</si>
  <si>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</si>
  <si>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</si>
  <si>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</si>
  <si>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</si>
  <si>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</si>
  <si>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</si>
  <si>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</si>
  <si>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</si>
  <si>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</si>
  <si>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</si>
  <si>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</si>
  <si>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</si>
  <si>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</si>
  <si>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</si>
  <si>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</si>
  <si>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</si>
  <si>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</si>
  <si>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</si>
  <si>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</si>
  <si>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</si>
  <si>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</si>
  <si>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</si>
  <si>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</si>
  <si>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</si>
  <si>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</si>
  <si>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</si>
  <si>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</si>
  <si>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</si>
  <si>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</si>
  <si>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</si>
  <si>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</si>
  <si>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</si>
  <si>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</si>
  <si>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</si>
  <si>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</si>
  <si>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</si>
  <si>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</si>
  <si>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</si>
  <si>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</si>
  <si>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</si>
  <si>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</si>
  <si>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</si>
  <si>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</si>
  <si>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</si>
  <si>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</si>
  <si>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</si>
  <si>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</si>
  <si>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</si>
  <si>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</si>
  <si>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</si>
  <si>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</si>
  <si>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</si>
  <si>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</si>
  <si>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</si>
  <si>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</si>
  <si>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</si>
  <si>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</si>
  <si>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</si>
  <si>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</si>
  <si>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</si>
  <si>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</si>
  <si>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</si>
  <si>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</si>
  <si>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</si>
  <si>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</si>
  <si>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</si>
  <si>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</si>
  <si>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</si>
  <si>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</si>
  <si>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</si>
  <si>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</si>
  <si>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</si>
  <si>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</si>
  <si>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</si>
  <si>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</si>
  <si>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</si>
  <si>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</si>
  <si>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</si>
  <si>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</si>
  <si>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</si>
  <si>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</si>
  <si>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</si>
  <si>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</si>
  <si>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</si>
  <si>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</si>
  <si>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</si>
  <si>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</si>
  <si>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</si>
  <si>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</si>
  <si>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</si>
  <si>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</si>
  <si>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</si>
  <si>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</si>
  <si>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</si>
  <si>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</si>
  <si>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</si>
  <si>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</si>
  <si>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</si>
  <si>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</si>
  <si>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</si>
  <si>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</si>
  <si>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</si>
  <si>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</si>
  <si>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</si>
  <si>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</si>
  <si>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</si>
  <si>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</si>
  <si>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</si>
  <si>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</si>
  <si>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</si>
  <si>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</si>
  <si>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</si>
  <si>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</si>
  <si>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</si>
  <si>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</si>
  <si>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</si>
  <si>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</si>
  <si>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</si>
  <si>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</si>
  <si>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</si>
  <si>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</si>
  <si>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</si>
  <si>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</si>
  <si>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</si>
  <si>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</si>
  <si>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</si>
  <si>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</si>
  <si>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</si>
  <si>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</si>
  <si>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</si>
  <si>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</si>
  <si>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</si>
  <si>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</si>
  <si>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</si>
  <si>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</si>
  <si>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</si>
  <si>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</si>
  <si>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</si>
  <si>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</si>
  <si>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</si>
  <si>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</si>
  <si>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</si>
  <si>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</si>
  <si>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</si>
  <si>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</si>
  <si>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</si>
  <si>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</si>
  <si>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</si>
  <si>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</si>
  <si>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</si>
  <si>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</si>
  <si>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</si>
  <si>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</si>
  <si>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</si>
  <si>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</si>
  <si>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</si>
  <si>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</si>
  <si>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</si>
  <si>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</si>
  <si>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</si>
  <si>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</si>
  <si>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</si>
  <si>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</si>
  <si>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</si>
  <si>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</si>
  <si>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</si>
  <si>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</si>
  <si>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</si>
  <si>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</si>
  <si>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</si>
  <si>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</si>
  <si>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</si>
  <si>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</si>
  <si>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</si>
  <si>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</si>
  <si>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</si>
  <si>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</si>
  <si>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</si>
  <si>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</si>
  <si>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</si>
  <si>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</si>
  <si>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</si>
  <si>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</si>
  <si>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</si>
  <si>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</si>
  <si>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</si>
  <si>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</si>
  <si>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</si>
  <si>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</si>
  <si>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</si>
  <si>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</si>
  <si>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</si>
  <si>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</si>
  <si>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</si>
  <si>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</si>
  <si>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</si>
  <si>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</si>
  <si>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</si>
  <si>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</si>
  <si>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</si>
  <si>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</si>
  <si>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</si>
  <si>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</si>
  <si>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</si>
  <si>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</si>
  <si>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</si>
  <si>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</si>
  <si>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</si>
  <si>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</si>
  <si>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</si>
  <si>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</si>
  <si>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</si>
  <si>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</si>
  <si>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</si>
  <si>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</si>
  <si>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</si>
  <si>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</si>
  <si>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</si>
  <si>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</si>
  <si>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</si>
  <si>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</si>
  <si>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</si>
  <si>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</si>
  <si>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</si>
  <si>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</si>
  <si>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</si>
  <si>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</si>
  <si>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</si>
  <si>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</si>
  <si>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</si>
  <si>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</si>
  <si>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</si>
  <si>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</si>
  <si>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</si>
  <si>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</si>
  <si>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</si>
  <si>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</si>
  <si>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</si>
  <si>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</si>
  <si>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</si>
  <si>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</si>
  <si>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</si>
  <si>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</si>
  <si>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</si>
  <si>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</si>
  <si>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</si>
  <si>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</si>
  <si>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</si>
  <si>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</si>
  <si>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</si>
  <si>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</si>
  <si>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</si>
  <si>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</si>
  <si>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</si>
  <si>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</si>
  <si>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</si>
  <si>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</si>
  <si>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</si>
  <si>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</si>
  <si>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</si>
  <si>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</si>
  <si>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</si>
  <si>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</si>
  <si>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</si>
  <si>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</si>
  <si>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</si>
  <si>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</si>
  <si>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</si>
  <si>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</si>
  <si>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</si>
  <si>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</si>
  <si>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</si>
  <si>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</si>
  <si>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</si>
  <si>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</si>
  <si>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</si>
  <si>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</si>
  <si>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</si>
  <si>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</si>
  <si>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</si>
  <si>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</si>
  <si>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</si>
  <si>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</si>
  <si>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</si>
  <si>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</si>
  <si>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</si>
  <si>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</si>
  <si>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</si>
  <si>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</si>
  <si>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</si>
  <si>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</si>
  <si>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</si>
  <si>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</si>
  <si>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</si>
  <si>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</si>
  <si>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</si>
  <si>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</si>
  <si>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</si>
  <si>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</si>
  <si>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</si>
  <si>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</si>
  <si>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</si>
  <si>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</si>
  <si>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</si>
  <si>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</si>
  <si>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</si>
  <si>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</si>
  <si>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</si>
  <si>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</si>
  <si>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</si>
  <si>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</si>
  <si>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</si>
  <si>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</si>
  <si>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</si>
  <si>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</si>
  <si>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</si>
  <si>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</si>
  <si>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</si>
  <si>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</si>
  <si>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</si>
  <si>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</si>
  <si>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</si>
  <si>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</si>
  <si>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</si>
  <si>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</si>
  <si>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</si>
  <si>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</si>
  <si>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</si>
  <si>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</si>
  <si>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</si>
  <si>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</si>
  <si>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</si>
  <si>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</si>
  <si>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</si>
  <si>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</si>
  <si>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</si>
  <si>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</si>
  <si>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</si>
  <si>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</si>
  <si>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</si>
  <si>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</si>
  <si>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</si>
  <si>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</si>
  <si>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</si>
  <si>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</si>
  <si>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</si>
  <si>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</si>
  <si>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</si>
  <si>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</si>
  <si>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</si>
  <si>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</si>
  <si>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</si>
  <si>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</si>
  <si>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</si>
  <si>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</si>
  <si>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</si>
  <si>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</si>
  <si>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</si>
  <si>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</si>
  <si>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</si>
  <si>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</si>
  <si>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</si>
  <si>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</si>
  <si>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</si>
  <si>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</si>
  <si>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</si>
  <si>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</si>
  <si>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</si>
  <si>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</si>
  <si>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</si>
  <si>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</si>
  <si>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</si>
  <si>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</si>
  <si>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</si>
  <si>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</si>
  <si>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</si>
  <si>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</si>
  <si>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</si>
  <si>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</si>
  <si>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</si>
  <si>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</si>
  <si>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</si>
  <si>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</si>
  <si>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</si>
  <si>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</si>
  <si>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</si>
  <si>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</si>
  <si>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</si>
  <si>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</si>
  <si>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</si>
  <si>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</si>
  <si>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</si>
  <si>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</si>
  <si>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</si>
  <si>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</si>
  <si>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</si>
  <si>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</si>
  <si>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</si>
  <si>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</si>
  <si>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</si>
  <si>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</si>
  <si>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</si>
  <si>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</si>
  <si>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</si>
  <si>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</si>
  <si>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</si>
  <si>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</si>
  <si>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</si>
  <si>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</si>
  <si>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</si>
  <si>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</si>
  <si>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</si>
  <si>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</si>
  <si>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</si>
  <si>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</si>
  <si>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</si>
  <si>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</si>
  <si>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</si>
  <si>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</si>
  <si>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</si>
  <si>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</si>
  <si>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</si>
  <si>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</si>
  <si>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</si>
  <si>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</si>
  <si>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</si>
  <si>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</si>
  <si>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</si>
  <si>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</si>
  <si>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</si>
  <si>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</si>
  <si>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</si>
  <si>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</si>
  <si>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</si>
  <si>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</si>
  <si>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</si>
  <si>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</si>
  <si>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</si>
  <si>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</si>
  <si>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</si>
  <si>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</si>
  <si>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</si>
  <si>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</si>
  <si>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</si>
  <si>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</si>
  <si>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</si>
  <si>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</si>
  <si>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</si>
  <si>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</si>
  <si>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</si>
  <si>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</si>
  <si>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</si>
  <si>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</si>
  <si>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</si>
  <si>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</si>
  <si>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</si>
  <si>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</si>
  <si>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</si>
  <si>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</si>
  <si>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</si>
  <si>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</si>
  <si>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</si>
  <si>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</si>
  <si>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</si>
  <si>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</si>
  <si>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</si>
  <si>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</si>
  <si>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</si>
  <si>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</si>
  <si>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</si>
  <si>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</si>
  <si>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</si>
  <si>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</si>
  <si>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</si>
  <si>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</si>
  <si>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</si>
  <si>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</si>
  <si>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</si>
  <si>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</si>
  <si>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</si>
  <si>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</si>
  <si>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</si>
  <si>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</si>
  <si>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</si>
  <si>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</si>
  <si>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</si>
  <si>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</si>
  <si>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</si>
  <si>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</si>
  <si>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</si>
  <si>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</si>
  <si>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</si>
  <si>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</si>
  <si>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</si>
  <si>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</si>
  <si>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</si>
  <si>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</si>
  <si>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</si>
  <si>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</si>
  <si>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</si>
  <si>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</si>
  <si>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</si>
  <si>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</si>
  <si>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</si>
  <si>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</si>
  <si>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</si>
  <si>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</si>
  <si>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</si>
  <si>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</si>
  <si>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</si>
  <si>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</si>
  <si>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</si>
  <si>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</si>
  <si>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</si>
  <si>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</si>
  <si>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</si>
  <si>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</si>
  <si>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</si>
  <si>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</si>
  <si>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</si>
  <si>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</si>
  <si>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</si>
  <si>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</si>
  <si>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</si>
  <si>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</si>
  <si>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</si>
  <si>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</si>
  <si>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</si>
  <si>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</si>
  <si>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</si>
  <si>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</si>
  <si>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</si>
  <si>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</si>
  <si>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</si>
  <si>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</si>
  <si>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</si>
  <si>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</si>
  <si>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</si>
  <si>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</si>
  <si>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</si>
  <si>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</si>
  <si>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</si>
  <si>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</si>
  <si>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</si>
  <si>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</si>
  <si>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</si>
  <si>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</si>
  <si>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</si>
  <si>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</si>
  <si>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</si>
  <si>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</si>
  <si>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</si>
  <si>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</si>
  <si>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</si>
  <si>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</si>
  <si>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</si>
  <si>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</si>
  <si>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</si>
  <si>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</si>
  <si>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</si>
  <si>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</si>
  <si>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</si>
  <si>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</si>
  <si>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</si>
  <si>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</si>
  <si>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</si>
  <si>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</si>
  <si>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</si>
  <si>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</si>
  <si>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</si>
  <si>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</si>
  <si>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</si>
  <si>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</si>
  <si>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</si>
  <si>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</si>
  <si>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</si>
  <si>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</si>
  <si>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</si>
  <si>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</si>
  <si>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</si>
  <si>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</si>
  <si>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</si>
  <si>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</si>
  <si>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</si>
  <si>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</si>
  <si>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</si>
  <si>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</si>
  <si>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</si>
  <si>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</si>
  <si>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</si>
  <si>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</si>
  <si>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</si>
  <si>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</si>
  <si>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</si>
  <si>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</si>
  <si>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</si>
  <si>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</si>
  <si>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</si>
  <si>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</si>
  <si>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</si>
  <si>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</si>
  <si>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</si>
  <si>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</si>
  <si>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</si>
  <si>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</si>
  <si>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</si>
  <si>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</si>
  <si>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</si>
  <si>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</si>
  <si>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</si>
  <si>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</si>
  <si>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</si>
  <si>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</si>
  <si>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</si>
  <si>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</si>
  <si>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</si>
  <si>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</si>
  <si>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</si>
  <si>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</si>
  <si>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</si>
  <si>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</si>
  <si>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</si>
  <si>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</si>
  <si>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</si>
  <si>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</si>
  <si>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</si>
  <si>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</si>
  <si>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</si>
  <si>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</si>
  <si>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</si>
  <si>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</si>
  <si>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</si>
  <si>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</si>
  <si>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</si>
  <si>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</si>
  <si>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</si>
  <si>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</si>
  <si>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</si>
  <si>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</si>
  <si>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</si>
  <si>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</si>
  <si>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</si>
  <si>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</si>
  <si>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</si>
  <si>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</si>
  <si>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</si>
  <si>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</si>
  <si>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</si>
  <si>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</si>
  <si>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</si>
  <si>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</si>
  <si>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</si>
  <si>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</si>
  <si>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</si>
  <si>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</si>
  <si>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</si>
  <si>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</si>
  <si>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</si>
  <si>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</si>
  <si>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</si>
  <si>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</si>
  <si>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</si>
  <si>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</si>
  <si>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</si>
  <si>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</si>
  <si>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</si>
  <si>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</si>
  <si>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</si>
  <si>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</si>
  <si>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</si>
  <si>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</si>
  <si>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</si>
  <si>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</si>
  <si>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</si>
  <si>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</si>
  <si>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</si>
  <si>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</si>
  <si>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</si>
  <si>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</si>
  <si>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</si>
  <si>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</si>
  <si>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</si>
  <si>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</si>
  <si>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</si>
  <si>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</si>
  <si>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</si>
  <si>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</si>
  <si>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</si>
  <si>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</si>
  <si>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</si>
  <si>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</si>
  <si>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</si>
  <si>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</si>
  <si>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</si>
  <si>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</si>
  <si>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</si>
  <si>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</si>
  <si>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</si>
  <si>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</si>
  <si>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</si>
  <si>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</si>
  <si>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</si>
  <si>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</si>
  <si>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</si>
  <si>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</si>
  <si>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</si>
  <si>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</si>
  <si>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</si>
  <si>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</si>
  <si>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</si>
  <si>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</si>
  <si>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</si>
  <si>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</si>
  <si>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</si>
  <si>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</si>
  <si>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</si>
  <si>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</si>
  <si>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</si>
  <si>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</si>
  <si>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</si>
  <si>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</si>
  <si>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</si>
  <si>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</si>
  <si>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</si>
  <si>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</si>
  <si>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</si>
  <si>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</si>
  <si>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</si>
  <si>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</si>
  <si>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</si>
  <si>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</si>
  <si>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</si>
  <si>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</si>
  <si>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</si>
  <si>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</si>
  <si>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</si>
  <si>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</si>
  <si>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</si>
  <si>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</si>
  <si>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</si>
  <si>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</si>
  <si>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</si>
  <si>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</si>
  <si>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</si>
  <si>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</si>
  <si>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</si>
  <si>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</si>
  <si>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</si>
  <si>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</si>
  <si>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</si>
  <si>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</si>
  <si>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</si>
  <si>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</si>
  <si>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</si>
  <si>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</si>
  <si>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</si>
  <si>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</si>
  <si>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</si>
  <si>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</si>
  <si>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</si>
  <si>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</si>
  <si>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</si>
  <si>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</si>
  <si>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</si>
  <si>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</si>
  <si>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</si>
  <si>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</si>
  <si>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</si>
  <si>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</si>
  <si>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</si>
  <si>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</si>
  <si>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</si>
  <si>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</si>
  <si>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</si>
  <si>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</si>
  <si>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</si>
  <si>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</si>
  <si>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</si>
  <si>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</si>
  <si>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</si>
  <si>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</si>
  <si>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</si>
  <si>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</si>
  <si>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</si>
  <si>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</si>
  <si>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</si>
  <si>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</si>
  <si>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</si>
  <si>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</si>
  <si>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</si>
  <si>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</si>
  <si>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</si>
  <si>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</si>
  <si>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</si>
  <si>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</si>
  <si>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</si>
  <si>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</si>
  <si>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</si>
  <si>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</si>
  <si>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</si>
  <si>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</si>
  <si>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</si>
  <si>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</si>
  <si>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</si>
  <si>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</si>
  <si>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</si>
  <si>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</si>
  <si>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</si>
  <si>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</si>
  <si>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</si>
  <si>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</si>
  <si>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</si>
  <si>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</si>
  <si>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</si>
  <si>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</si>
  <si>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</si>
  <si>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</si>
  <si>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</si>
  <si>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</si>
  <si>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</si>
  <si>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</si>
  <si>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</si>
  <si>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</si>
  <si>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</si>
  <si>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</si>
  <si>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</si>
  <si>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</si>
  <si>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</si>
  <si>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</si>
  <si>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</si>
  <si>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</si>
  <si>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</si>
  <si>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</si>
  <si>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</si>
  <si>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</si>
  <si>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</si>
  <si>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</si>
  <si>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</si>
  <si>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</si>
  <si>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</si>
  <si>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</si>
  <si>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</si>
  <si>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</si>
  <si>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</si>
  <si>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</si>
  <si>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</si>
  <si>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</si>
  <si>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</si>
  <si>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</si>
  <si>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</si>
  <si>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</si>
  <si>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</si>
  <si>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</si>
  <si>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</si>
  <si>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</si>
  <si>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</si>
  <si>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</si>
  <si>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</si>
  <si>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</si>
  <si>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</si>
  <si>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</si>
  <si>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</si>
  <si>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</si>
  <si>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</si>
  <si>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</si>
  <si>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</si>
  <si>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</si>
  <si>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</si>
  <si>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</si>
  <si>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</si>
  <si>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</si>
  <si>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</si>
  <si>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</si>
  <si>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</si>
  <si>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</si>
  <si>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</si>
  <si>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</si>
  <si>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</si>
  <si>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</si>
  <si>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</si>
  <si>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</si>
  <si>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</si>
  <si>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</si>
  <si>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</si>
  <si>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</si>
  <si>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</si>
  <si>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</si>
  <si>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</si>
  <si>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</si>
  <si>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</si>
  <si>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</si>
  <si>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</si>
  <si>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</si>
  <si>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</si>
  <si>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</si>
  <si>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</si>
  <si>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</si>
  <si>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</si>
  <si>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</si>
  <si>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</si>
  <si>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</si>
  <si>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</si>
  <si>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</si>
  <si>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</si>
  <si>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</si>
  <si>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</si>
  <si>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</si>
  <si>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</si>
  <si>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</si>
  <si>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</si>
  <si>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</si>
  <si>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</si>
  <si>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</si>
  <si>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</si>
  <si>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</si>
  <si>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</si>
  <si>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</si>
  <si>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</si>
  <si>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</si>
  <si>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</si>
  <si>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</si>
  <si>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</si>
  <si>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</si>
  <si>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</si>
  <si>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</si>
  <si>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</si>
  <si>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</si>
  <si>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</si>
  <si>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</si>
  <si>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</si>
  <si>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</si>
  <si>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</si>
  <si>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</si>
  <si>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</si>
  <si>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</si>
  <si>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</si>
  <si>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</si>
  <si>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</si>
  <si>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</si>
  <si>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</si>
  <si>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</si>
  <si>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</si>
  <si>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</si>
  <si>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</si>
  <si>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</si>
  <si>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</si>
  <si>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</si>
  <si>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</si>
  <si>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</si>
  <si>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</si>
  <si>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</si>
  <si>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</si>
  <si>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</si>
  <si>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</si>
  <si>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</si>
  <si>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</si>
  <si>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</si>
  <si>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</si>
  <si>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</si>
  <si>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</si>
  <si>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</si>
  <si>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</si>
  <si>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</si>
  <si>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</si>
  <si>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</si>
  <si>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</si>
  <si>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</si>
  <si>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</si>
  <si>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</si>
  <si>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</si>
  <si>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</si>
  <si>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</si>
  <si>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</si>
  <si>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</si>
  <si>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</si>
  <si>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</si>
  <si>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</si>
  <si>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</si>
  <si>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</si>
  <si>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</si>
  <si>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</si>
  <si>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</si>
  <si>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</si>
  <si>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</si>
  <si>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</si>
  <si>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</si>
  <si>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</si>
  <si>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</si>
  <si>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</si>
  <si>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</si>
  <si>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</si>
  <si>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</si>
  <si>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</si>
  <si>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</si>
  <si>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</si>
  <si>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</si>
  <si>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</si>
  <si>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</si>
  <si>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</si>
  <si>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</si>
  <si>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</si>
  <si>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</si>
  <si>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</si>
  <si>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</si>
  <si>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</si>
  <si>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</si>
  <si>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</si>
  <si>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</si>
  <si>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</si>
  <si>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</si>
  <si>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</si>
  <si>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</si>
  <si>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</si>
  <si>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</si>
  <si>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</si>
  <si>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</si>
  <si>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</si>
  <si>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</si>
  <si>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</si>
  <si>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</si>
  <si>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</si>
  <si>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</si>
  <si>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</si>
  <si>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</si>
  <si>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</si>
  <si>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</si>
  <si>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</si>
  <si>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</si>
  <si>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</si>
  <si>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</si>
  <si>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</si>
  <si>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</si>
  <si>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</si>
  <si>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</si>
  <si>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</si>
  <si>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</si>
  <si>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</si>
  <si>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</si>
  <si>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</si>
  <si>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</si>
  <si>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</si>
  <si>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</si>
  <si>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</si>
  <si>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</si>
  <si>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</si>
  <si>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</si>
  <si>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</si>
  <si>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</si>
  <si>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</si>
  <si>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</si>
  <si>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</si>
  <si>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</si>
  <si>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</si>
  <si>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</si>
  <si>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</si>
  <si>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</si>
  <si>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</si>
  <si>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</si>
  <si>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</si>
  <si>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</si>
  <si>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</si>
  <si>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</si>
  <si>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</si>
  <si>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</si>
  <si>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</si>
  <si>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</si>
  <si>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</si>
  <si>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</si>
  <si>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</si>
  <si>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</si>
  <si>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</si>
  <si>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</si>
  <si>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</si>
  <si>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</si>
  <si>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</si>
  <si>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</si>
  <si>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</si>
  <si>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</si>
  <si>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</si>
  <si>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</si>
  <si>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</si>
  <si>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</si>
  <si>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</si>
  <si>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</si>
  <si>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</si>
  <si>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</si>
  <si>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</si>
  <si>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</si>
  <si>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</si>
  <si>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</si>
  <si>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</si>
  <si>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</si>
  <si>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</si>
  <si>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</si>
  <si>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</si>
  <si>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</si>
  <si>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</si>
  <si>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</si>
  <si>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</si>
  <si>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</si>
  <si>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</si>
  <si>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</si>
  <si>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</si>
  <si>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</si>
  <si>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</si>
  <si>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</si>
  <si>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</si>
  <si>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</si>
  <si>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</si>
  <si>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</si>
  <si>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</si>
  <si>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</si>
  <si>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</si>
  <si>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</si>
  <si>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</si>
  <si>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</si>
  <si>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</si>
  <si>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</si>
  <si>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</si>
  <si>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</si>
  <si>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</si>
  <si>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</si>
  <si>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</si>
  <si>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</si>
  <si>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</si>
  <si>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</si>
  <si>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</si>
  <si>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</si>
  <si>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</si>
  <si>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</si>
  <si>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</si>
  <si>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</si>
  <si>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</si>
  <si>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</si>
  <si>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</si>
  <si>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</si>
  <si>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</si>
  <si>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</si>
  <si>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</si>
  <si>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</si>
  <si>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</si>
  <si>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</si>
  <si>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</si>
  <si>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</si>
  <si>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</si>
  <si>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</si>
  <si>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</si>
  <si>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</si>
  <si>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</si>
  <si>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</si>
  <si>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</si>
  <si>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</si>
  <si>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</si>
  <si>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</si>
  <si>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</si>
  <si>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</si>
  <si>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</si>
  <si>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</si>
  <si>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</si>
  <si>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</si>
  <si>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</si>
  <si>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</si>
  <si>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</si>
  <si>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</si>
  <si>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</si>
  <si>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</si>
  <si>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</si>
  <si>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</si>
  <si>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</si>
  <si>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</si>
  <si>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</si>
  <si>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</si>
  <si>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</si>
  <si>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</si>
  <si>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</si>
  <si>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</si>
  <si>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</si>
  <si>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</si>
  <si>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</si>
  <si>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</si>
  <si>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</si>
  <si>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</si>
  <si>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</si>
  <si>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</si>
  <si>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</si>
  <si>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</si>
  <si>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</si>
  <si>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</si>
  <si>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</si>
  <si>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</si>
  <si>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</si>
  <si>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</si>
  <si>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</si>
  <si>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</si>
  <si>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</si>
  <si>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</si>
  <si>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</si>
  <si>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</si>
  <si>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</si>
  <si>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</si>
  <si>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</si>
  <si>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</si>
  <si>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</si>
  <si>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</si>
  <si>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</si>
  <si>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</si>
  <si>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</si>
  <si>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</si>
  <si>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</si>
  <si>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</si>
  <si>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</si>
  <si>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</si>
  <si>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</si>
  <si>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</si>
  <si>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</si>
  <si>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</si>
  <si>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</si>
  <si>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</si>
  <si>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</si>
  <si>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</si>
  <si>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</si>
  <si>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</si>
  <si>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</si>
  <si>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</si>
  <si>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</si>
  <si>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</si>
  <si>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</si>
  <si>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</si>
  <si>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</si>
  <si>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</si>
  <si>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</si>
  <si>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</si>
  <si>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</si>
  <si>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</si>
  <si>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</si>
  <si>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</si>
  <si>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</si>
  <si>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</si>
  <si>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</si>
  <si>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</si>
  <si>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</si>
  <si>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</si>
  <si>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</si>
  <si>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</si>
  <si>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</si>
  <si>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</si>
  <si>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</si>
  <si>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</si>
  <si>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</si>
  <si>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</si>
  <si>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</si>
  <si>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</si>
  <si>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</si>
  <si>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</si>
  <si>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</si>
  <si>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</si>
  <si>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</si>
  <si>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</si>
  <si>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</si>
  <si>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</si>
  <si>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</si>
  <si>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</si>
  <si>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</si>
  <si>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</si>
  <si>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</si>
  <si>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</si>
  <si>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</si>
  <si>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</si>
  <si>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</si>
  <si>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</si>
  <si>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</si>
  <si>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</si>
  <si>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</si>
  <si>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</si>
  <si>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</si>
  <si>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</si>
  <si>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</si>
  <si>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</si>
  <si>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</si>
  <si>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</si>
  <si>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</si>
  <si>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</si>
  <si>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</si>
  <si>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</si>
  <si>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</si>
  <si>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</si>
  <si>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</si>
  <si>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</si>
  <si>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</si>
  <si>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</si>
  <si>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</si>
  <si>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</si>
  <si>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</si>
  <si>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</si>
  <si>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</si>
  <si>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</si>
  <si>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</si>
  <si>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</si>
  <si>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</si>
  <si>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</si>
  <si>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</si>
  <si>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</si>
  <si>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</si>
  <si>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</si>
  <si>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</si>
  <si>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</si>
  <si>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</si>
  <si>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</si>
  <si>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</si>
  <si>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</si>
  <si>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</si>
  <si>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</si>
  <si>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</si>
  <si>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</si>
  <si>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</si>
  <si>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</si>
  <si>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</si>
  <si>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</si>
  <si>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</si>
  <si>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</si>
  <si>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</si>
  <si>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</si>
  <si>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</si>
  <si>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</si>
  <si>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</si>
  <si>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</si>
  <si>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</si>
  <si>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</si>
  <si>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</si>
  <si>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</si>
  <si>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</si>
  <si>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</si>
  <si>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</si>
  <si>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</si>
  <si>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</si>
  <si>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</si>
  <si>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</si>
  <si>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</si>
  <si>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</si>
  <si>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</si>
  <si>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</si>
  <si>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</si>
  <si>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</si>
  <si>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</si>
  <si>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</si>
  <si>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</si>
  <si>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</si>
  <si>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</si>
  <si>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</si>
  <si>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</si>
  <si>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</si>
  <si>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</si>
  <si>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</si>
  <si>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</si>
  <si>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</si>
  <si>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</si>
  <si>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</si>
  <si>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</si>
  <si>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</si>
  <si>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</si>
  <si>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</si>
  <si>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</si>
  <si>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</si>
  <si>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</si>
  <si>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</si>
  <si>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</si>
  <si>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</si>
  <si>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</si>
  <si>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</si>
  <si>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</si>
  <si>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</si>
  <si>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</si>
  <si>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</si>
  <si>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</si>
  <si>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</si>
  <si>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</si>
  <si>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</si>
  <si>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</si>
  <si>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</si>
  <si>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</si>
  <si>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</si>
  <si>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</si>
  <si>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</si>
  <si>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</si>
  <si>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</si>
  <si>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</si>
  <si>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</si>
  <si>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</si>
  <si>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</si>
  <si>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</si>
  <si>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</si>
  <si>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</si>
  <si>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</si>
  <si>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</si>
  <si>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</si>
  <si>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</si>
  <si>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</si>
  <si>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</si>
  <si>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</si>
  <si>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</si>
  <si>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</si>
  <si>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</si>
  <si>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</si>
  <si>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</si>
  <si>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</si>
  <si>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</si>
  <si>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</si>
  <si>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</si>
  <si>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</si>
  <si>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</si>
  <si>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</si>
  <si>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</si>
  <si>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</si>
  <si>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</si>
  <si>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</si>
  <si>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</si>
  <si>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</si>
  <si>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</si>
  <si>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</si>
  <si>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</si>
  <si>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</si>
  <si>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</si>
  <si>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</si>
  <si>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</si>
  <si>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</si>
  <si>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</si>
  <si>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</si>
  <si>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</si>
  <si>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</si>
  <si>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</si>
  <si>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</si>
  <si>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</si>
  <si>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</si>
  <si>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</si>
  <si>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</si>
  <si>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</si>
  <si>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</si>
  <si>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</si>
  <si>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</si>
  <si>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</si>
  <si>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</si>
  <si>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</si>
  <si>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</si>
  <si>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</si>
  <si>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</si>
  <si>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</si>
  <si>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</si>
  <si>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</si>
  <si>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</si>
  <si>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</si>
  <si>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</si>
  <si>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</si>
  <si>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</si>
  <si>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</si>
  <si>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</si>
  <si>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</si>
  <si>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</si>
  <si>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</si>
  <si>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</si>
  <si>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</si>
  <si>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</si>
  <si>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</si>
  <si>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</si>
  <si>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</si>
  <si>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</si>
  <si>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</si>
  <si>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</si>
  <si>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</si>
  <si>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</si>
  <si>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</si>
  <si>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</si>
  <si>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</si>
  <si>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</si>
  <si>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</si>
  <si>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</si>
  <si>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</si>
  <si>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</si>
  <si>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</si>
  <si>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</si>
  <si>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</si>
  <si>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</si>
  <si>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</si>
  <si>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</si>
  <si>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</si>
  <si>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</si>
  <si>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</si>
  <si>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</si>
  <si>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</si>
  <si>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</si>
  <si>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</si>
  <si>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</si>
  <si>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</si>
  <si>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</si>
  <si>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</si>
  <si>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</si>
  <si>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</si>
  <si>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</si>
  <si>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</si>
  <si>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</si>
  <si>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</si>
  <si>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</si>
  <si>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</si>
  <si>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</si>
  <si>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</si>
  <si>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</si>
  <si>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</si>
  <si>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</si>
  <si>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</si>
  <si>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</si>
  <si>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</si>
  <si>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</si>
  <si>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</si>
  <si>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</si>
  <si>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</si>
  <si>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</si>
  <si>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</si>
  <si>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</si>
  <si>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</si>
  <si>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</si>
  <si>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</si>
  <si>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</si>
  <si>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</si>
  <si>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</si>
  <si>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</si>
  <si>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</si>
  <si>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</si>
  <si>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</si>
  <si>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</si>
  <si>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</si>
  <si>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</si>
  <si>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</si>
  <si>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</si>
  <si>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</si>
  <si>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</si>
  <si>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</si>
  <si>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</si>
  <si>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</si>
  <si>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</si>
  <si>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</si>
  <si>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</si>
  <si>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</si>
  <si>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</si>
  <si>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</si>
  <si>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</si>
  <si>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</si>
  <si>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</si>
  <si>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</si>
  <si>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</si>
  <si>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</si>
  <si>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</si>
  <si>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</si>
  <si>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</si>
  <si>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</si>
  <si>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</si>
  <si>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</si>
  <si>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</si>
  <si>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</si>
  <si>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</si>
  <si>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</si>
  <si>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</si>
  <si>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</si>
  <si>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</si>
  <si>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</si>
  <si>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</si>
  <si>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</si>
  <si>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</si>
  <si>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</si>
  <si>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</si>
  <si>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</si>
  <si>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</si>
  <si>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</si>
  <si>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</si>
  <si>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</si>
  <si>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</si>
  <si>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</si>
  <si>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</si>
  <si>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</si>
  <si>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</si>
  <si>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</si>
  <si>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</si>
  <si>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</si>
  <si>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</si>
  <si>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</si>
  <si>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</si>
  <si>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</si>
  <si>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</si>
  <si>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</si>
  <si>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</si>
  <si>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</si>
  <si>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</si>
  <si>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</si>
  <si>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</si>
  <si>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</si>
  <si>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</si>
  <si>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</si>
  <si>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</si>
  <si>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</si>
  <si>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</si>
  <si>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</si>
  <si>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</si>
  <si>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</si>
  <si>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</si>
  <si>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</si>
  <si>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</si>
  <si>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</si>
  <si>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</si>
  <si>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</si>
  <si>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</si>
  <si>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</si>
  <si>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</si>
  <si>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</si>
  <si>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</si>
  <si>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</si>
  <si>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</si>
  <si>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</si>
  <si>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</si>
  <si>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</si>
  <si>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</si>
  <si>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</si>
  <si>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</si>
  <si>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</si>
  <si>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</si>
  <si>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</si>
  <si>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</si>
  <si>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</si>
  <si>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</si>
  <si>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</si>
  <si>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</si>
  <si>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</si>
  <si>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</si>
  <si>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</si>
  <si>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</si>
  <si>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</si>
  <si>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</si>
  <si>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</si>
  <si>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</si>
  <si>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</si>
  <si>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</si>
  <si>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</si>
  <si>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</si>
  <si>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</si>
  <si>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</si>
  <si>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</si>
  <si>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</si>
  <si>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</si>
  <si>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</si>
  <si>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</si>
  <si>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</si>
  <si>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</si>
  <si>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</si>
  <si>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</si>
  <si>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</si>
  <si>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</si>
  <si>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</si>
  <si>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</si>
  <si>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</si>
  <si>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</si>
  <si>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</si>
  <si>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</si>
  <si>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</si>
  <si>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</si>
  <si>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</si>
  <si>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</si>
  <si>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</si>
  <si>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</si>
  <si>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</si>
  <si>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</si>
  <si>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</si>
  <si>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</si>
  <si>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</si>
  <si>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</si>
  <si>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</si>
  <si>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</si>
  <si>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</si>
  <si>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</si>
  <si>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</si>
  <si>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</si>
  <si>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</si>
  <si>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</si>
  <si>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</si>
  <si>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</si>
  <si>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</si>
  <si>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</si>
  <si>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</si>
  <si>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</si>
  <si>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</si>
  <si>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</si>
  <si>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</si>
  <si>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</si>
  <si>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</si>
  <si>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</si>
  <si>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</si>
  <si>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</si>
  <si>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</si>
  <si>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</si>
  <si>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</si>
  <si>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</si>
  <si>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</si>
  <si>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</si>
  <si>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</si>
  <si>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</si>
  <si>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</si>
  <si>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</si>
  <si>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</si>
  <si>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</si>
  <si>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</si>
  <si>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</si>
  <si>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</si>
  <si>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</si>
  <si>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</si>
  <si>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</si>
  <si>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</si>
  <si>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</si>
  <si>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</si>
  <si>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</si>
  <si>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</si>
  <si>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</si>
  <si>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</si>
  <si>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</si>
  <si>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</si>
  <si>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</si>
  <si>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</si>
  <si>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</si>
  <si>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</si>
  <si>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</si>
  <si>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</si>
  <si>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</si>
  <si>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</si>
  <si>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</si>
  <si>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</si>
  <si>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</si>
  <si>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</si>
  <si>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</si>
  <si>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</si>
  <si>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</si>
  <si>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</si>
  <si>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</si>
  <si>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</si>
  <si>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</si>
  <si>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</si>
  <si>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</si>
  <si>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</si>
  <si>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</si>
  <si>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</si>
  <si>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</si>
  <si>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</si>
  <si>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</si>
  <si>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</si>
  <si>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</si>
  <si>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</si>
  <si>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</si>
  <si>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</si>
  <si>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</si>
  <si>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</si>
  <si>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</si>
  <si>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</si>
  <si>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</si>
  <si>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</si>
  <si>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</si>
  <si>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</si>
  <si>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</si>
  <si>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</si>
  <si>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</si>
  <si>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</si>
  <si>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</si>
  <si>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</si>
  <si>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</si>
  <si>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</si>
  <si>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</si>
  <si>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</si>
  <si>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</si>
  <si>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</si>
  <si>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</si>
  <si>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</si>
  <si>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</si>
  <si>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</si>
  <si>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</si>
  <si>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</si>
  <si>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</si>
  <si>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</si>
  <si>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</si>
  <si>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</si>
  <si>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</si>
  <si>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</si>
  <si>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</si>
  <si>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</si>
  <si>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</si>
  <si>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</si>
  <si>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</si>
  <si>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</si>
  <si>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</si>
  <si>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</si>
  <si>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</si>
  <si>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</si>
  <si>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</si>
  <si>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</si>
  <si>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</si>
  <si>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</si>
  <si>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</si>
  <si>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</si>
  <si>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</si>
  <si>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</si>
  <si>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</si>
  <si>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</si>
  <si>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</si>
  <si>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</si>
  <si>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</si>
  <si>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</si>
  <si>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</si>
  <si>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</si>
  <si>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</si>
  <si>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</si>
  <si>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</si>
  <si>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</si>
  <si>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</si>
  <si>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</si>
  <si>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</si>
  <si>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</si>
  <si>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</si>
  <si>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</si>
  <si>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</si>
  <si>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</si>
  <si>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</si>
  <si>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</si>
  <si>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</si>
  <si>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</si>
  <si>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</si>
  <si>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</si>
  <si>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</si>
  <si>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</si>
  <si>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</si>
  <si>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</si>
  <si>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</si>
  <si>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</si>
  <si>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</si>
  <si>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</si>
  <si>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</si>
  <si>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</si>
  <si>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</si>
  <si>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</si>
  <si>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</si>
  <si>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</si>
  <si>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</si>
  <si>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</si>
  <si>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</si>
  <si>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</si>
  <si>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</si>
  <si>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</si>
  <si>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</si>
  <si>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</si>
  <si>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</si>
  <si>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</si>
  <si>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</si>
  <si>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</si>
  <si>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</si>
  <si>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</si>
  <si>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</si>
  <si>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</si>
  <si>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</si>
  <si>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</si>
  <si>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</si>
  <si>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</si>
  <si>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</si>
  <si>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</si>
  <si>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</si>
  <si>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</si>
  <si>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</si>
  <si>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</si>
  <si>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</si>
  <si>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</si>
  <si>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</si>
  <si>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</si>
  <si>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</si>
  <si>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</si>
  <si>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</si>
  <si>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</si>
  <si>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</si>
  <si>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</si>
  <si>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</si>
  <si>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</si>
  <si>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</si>
  <si>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</si>
  <si>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</si>
  <si>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</si>
  <si>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</si>
  <si>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</si>
  <si>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</si>
  <si>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</si>
  <si>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</si>
  <si>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</si>
  <si>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</si>
  <si>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</si>
  <si>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</si>
  <si>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</si>
  <si>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</si>
  <si>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</si>
  <si>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</si>
  <si>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</si>
  <si>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</si>
  <si>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</si>
  <si>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</si>
  <si>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</si>
  <si>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</si>
  <si>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</si>
  <si>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</si>
  <si>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</si>
  <si>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</si>
  <si>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</si>
  <si>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</si>
  <si>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</si>
  <si>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</si>
  <si>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</si>
  <si>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</si>
  <si>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</si>
  <si>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</si>
  <si>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</si>
  <si>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</si>
  <si>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</si>
  <si>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</si>
  <si>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</si>
  <si>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</si>
  <si>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</si>
  <si>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</si>
  <si>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</si>
  <si>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</si>
  <si>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</si>
  <si>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</si>
  <si>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</si>
  <si>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</si>
  <si>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</si>
  <si>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</si>
  <si>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</si>
  <si>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</si>
  <si>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</si>
  <si>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</si>
  <si>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</si>
  <si>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</si>
  <si>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</si>
  <si>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</si>
  <si>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</si>
  <si>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</si>
  <si>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</si>
  <si>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</si>
  <si>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</si>
  <si>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</si>
  <si>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</si>
  <si>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</si>
  <si>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</si>
  <si>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</si>
  <si>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</si>
  <si>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</si>
  <si>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</si>
  <si>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</si>
  <si>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</si>
  <si>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</si>
  <si>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</si>
  <si>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</si>
  <si>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</si>
  <si>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</si>
  <si>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</si>
  <si>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</si>
  <si>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</si>
  <si>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</si>
  <si>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</si>
  <si>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</si>
  <si>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</si>
  <si>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</si>
  <si>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</si>
  <si>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</si>
  <si>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</si>
  <si>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</si>
  <si>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</si>
  <si>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</si>
  <si>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</si>
  <si>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</si>
  <si>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</si>
  <si>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</si>
  <si>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</si>
  <si>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</si>
  <si>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</si>
  <si>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</si>
  <si>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</si>
  <si>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</si>
  <si>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</si>
  <si>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</si>
  <si>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</si>
  <si>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</si>
  <si>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</si>
  <si>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</si>
  <si>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</si>
  <si>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</si>
  <si>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</si>
  <si>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</si>
  <si>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</si>
  <si>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</si>
  <si>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</si>
  <si>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</si>
  <si>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</si>
  <si>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</si>
  <si>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</si>
  <si>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</si>
  <si>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</si>
  <si>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</si>
  <si>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</si>
  <si>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</si>
  <si>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</si>
  <si>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</si>
  <si>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</si>
  <si>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</si>
  <si>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</si>
  <si>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</si>
  <si>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</si>
  <si>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</si>
  <si>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</si>
  <si>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</si>
  <si>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</si>
  <si>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</si>
  <si>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</si>
  <si>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</si>
  <si>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</si>
  <si>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</si>
  <si>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</si>
  <si>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</si>
  <si>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</si>
  <si>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</si>
  <si>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</si>
  <si>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</si>
  <si>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</si>
  <si>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</si>
  <si>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</si>
  <si>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</si>
  <si>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</si>
  <si>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</si>
  <si>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</si>
  <si>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</si>
  <si>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</si>
  <si>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</si>
  <si>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</si>
  <si>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</si>
  <si>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</si>
  <si>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</si>
  <si>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</si>
  <si>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</si>
  <si>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</si>
  <si>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</si>
  <si>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</si>
  <si>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</si>
  <si>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</si>
  <si>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</si>
  <si>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</si>
  <si>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</si>
  <si>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</si>
  <si>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</si>
  <si>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</si>
  <si>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</si>
  <si>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</si>
  <si>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</si>
  <si>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</si>
  <si>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</si>
  <si>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</si>
  <si>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</si>
  <si>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</si>
  <si>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</si>
  <si>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</si>
  <si>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</si>
  <si>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</si>
  <si>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</si>
  <si>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</si>
  <si>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</si>
  <si>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</si>
  <si>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</si>
  <si>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</si>
  <si>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</si>
  <si>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</si>
  <si>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</si>
  <si>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</si>
  <si>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</si>
  <si>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</si>
  <si>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</si>
  <si>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</si>
  <si>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</si>
  <si>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</si>
  <si>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</si>
  <si>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</si>
  <si>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</si>
  <si>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</si>
  <si>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</si>
  <si>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</si>
  <si>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</si>
  <si>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</si>
  <si>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</si>
  <si>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</si>
  <si>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</si>
  <si>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</si>
  <si>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</si>
  <si>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</si>
  <si>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</si>
  <si>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</si>
  <si>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</si>
  <si>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</si>
  <si>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</si>
  <si>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</si>
  <si>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</si>
  <si>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</si>
  <si>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</si>
  <si>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</si>
  <si>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</si>
  <si>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</si>
  <si>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</si>
  <si>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</si>
  <si>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</si>
  <si>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</si>
  <si>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</si>
  <si>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</si>
  <si>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</si>
  <si>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</si>
  <si>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</si>
  <si>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</si>
  <si>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</si>
  <si>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</si>
  <si>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</si>
  <si>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</si>
  <si>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</si>
  <si>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</si>
  <si>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</si>
  <si>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</si>
  <si>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</si>
  <si>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</si>
  <si>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</si>
  <si>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</si>
  <si>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</si>
  <si>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</si>
  <si>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</si>
  <si>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</si>
  <si>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</si>
  <si>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</si>
  <si>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</si>
  <si>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</si>
  <si>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</si>
  <si>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</si>
  <si>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</si>
  <si>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</si>
  <si>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</si>
  <si>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</si>
  <si>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</si>
  <si>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</si>
  <si>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</si>
  <si>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</si>
  <si>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</si>
  <si>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</si>
  <si>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</si>
  <si>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</si>
  <si>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</si>
  <si>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</si>
  <si>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</si>
  <si>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</si>
  <si>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</si>
  <si>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</si>
  <si>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</si>
  <si>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</si>
  <si>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</si>
  <si>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</si>
  <si>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</si>
  <si>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</si>
  <si>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</si>
  <si>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</si>
  <si>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</si>
  <si>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</si>
  <si>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</si>
  <si>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</si>
  <si>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</si>
  <si>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</si>
  <si>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</si>
  <si>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</si>
  <si>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</si>
  <si>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</si>
  <si>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</si>
  <si>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</si>
  <si>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</si>
  <si>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</si>
  <si>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</si>
  <si>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</si>
  <si>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</si>
  <si>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</si>
  <si>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</si>
  <si>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</si>
  <si>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</si>
  <si>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</si>
  <si>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</si>
  <si>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</si>
  <si>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</si>
  <si>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</si>
  <si>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</si>
  <si>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</si>
  <si>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</si>
  <si>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</si>
  <si>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</si>
  <si>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</si>
  <si>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</si>
  <si>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</si>
  <si>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</si>
  <si>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</si>
  <si>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</si>
  <si>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</si>
  <si>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</si>
  <si>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</si>
  <si>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</si>
  <si>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</si>
  <si>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</si>
  <si>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</si>
  <si>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</si>
  <si>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</si>
  <si>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</si>
  <si>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</si>
  <si>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</si>
  <si>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</si>
  <si>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</si>
  <si>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</si>
  <si>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</si>
  <si>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</si>
  <si>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</si>
  <si>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</si>
  <si>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</si>
  <si>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</si>
  <si>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</si>
  <si>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</si>
  <si>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</si>
  <si>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</si>
  <si>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</si>
  <si>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</si>
  <si>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</si>
  <si>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</si>
  <si>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</si>
  <si>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</si>
  <si>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</si>
  <si>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</si>
  <si>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</si>
  <si>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</si>
  <si>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</si>
  <si>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</si>
  <si>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</si>
  <si>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</si>
  <si>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</si>
  <si>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</si>
  <si>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</si>
  <si>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</si>
  <si>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</si>
  <si>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</si>
  <si>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</si>
  <si>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</si>
  <si>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</si>
  <si>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</si>
  <si>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</si>
  <si>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</si>
  <si>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</si>
  <si>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</si>
  <si>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</si>
  <si>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</si>
  <si>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</si>
  <si>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</si>
  <si>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</si>
  <si>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</si>
  <si>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</si>
  <si>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</si>
  <si>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</si>
  <si>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</si>
  <si>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</si>
  <si>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</si>
  <si>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</si>
  <si>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</si>
  <si>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</si>
  <si>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</si>
  <si>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</si>
  <si>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</si>
  <si>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</si>
  <si>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</si>
  <si>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</si>
  <si>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</si>
  <si>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</si>
  <si>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</si>
  <si>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</si>
  <si>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</si>
  <si>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</si>
  <si>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</si>
  <si>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</si>
  <si>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</si>
  <si>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</si>
  <si>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</si>
  <si>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</si>
  <si>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</si>
  <si>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</si>
  <si>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</si>
  <si>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</si>
  <si>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</si>
  <si>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</si>
  <si>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</si>
  <si>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</si>
  <si>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</si>
  <si>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</si>
  <si>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</si>
  <si>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</si>
  <si>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</si>
  <si>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</si>
  <si>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</si>
  <si>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</si>
  <si>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</si>
  <si>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</si>
  <si>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</si>
  <si>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</si>
  <si>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</si>
  <si>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</si>
  <si>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</si>
  <si>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</si>
  <si>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</si>
  <si>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</si>
  <si>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</si>
  <si>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</si>
  <si>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</si>
  <si>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</si>
  <si>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</si>
  <si>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</si>
  <si>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</si>
  <si>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</si>
  <si>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</si>
  <si>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</si>
  <si>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</si>
  <si>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</si>
  <si>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</si>
  <si>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</si>
  <si>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</si>
  <si>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</si>
  <si>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</si>
  <si>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</si>
  <si>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</si>
  <si>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</si>
  <si>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</si>
  <si>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</si>
  <si>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</si>
  <si>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</si>
  <si>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</si>
  <si>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</si>
  <si>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</si>
  <si>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</si>
  <si>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</si>
  <si>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</si>
  <si>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</si>
  <si>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</si>
  <si>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</si>
  <si>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</si>
  <si>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</si>
  <si>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</si>
  <si>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</si>
  <si>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</si>
  <si>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</si>
  <si>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</si>
  <si>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</si>
  <si>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</si>
  <si>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</si>
  <si>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</si>
  <si>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</si>
  <si>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</si>
  <si>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</si>
  <si>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</si>
  <si>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</si>
  <si>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</si>
  <si>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</si>
  <si>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</si>
  <si>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</si>
  <si>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</si>
  <si>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</si>
  <si>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</si>
  <si>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</si>
  <si>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</si>
  <si>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</si>
  <si>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</si>
  <si>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</si>
  <si>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</si>
  <si>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</si>
  <si>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</si>
  <si>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</si>
  <si>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</si>
  <si>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</si>
  <si>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</si>
  <si>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</si>
  <si>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</si>
  <si>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</si>
  <si>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</si>
  <si>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</si>
  <si>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</si>
  <si>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</si>
  <si>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</si>
  <si>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</si>
  <si>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</si>
  <si>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</si>
  <si>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</si>
  <si>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</si>
  <si>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</si>
  <si>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</si>
  <si>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</si>
  <si>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</si>
  <si>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</si>
  <si>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</si>
  <si>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</si>
  <si>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</si>
  <si>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</si>
  <si>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</si>
  <si>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</si>
  <si>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</si>
  <si>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</si>
  <si>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</si>
  <si>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</si>
  <si>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</si>
  <si>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</si>
  <si>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</si>
  <si>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</si>
  <si>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</si>
  <si>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</si>
  <si>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</si>
  <si>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</si>
  <si>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</si>
  <si>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</si>
  <si>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</si>
  <si>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</si>
  <si>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</si>
  <si>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</si>
  <si>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</si>
  <si>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</si>
  <si>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</si>
  <si>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</si>
  <si>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</si>
  <si>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</si>
  <si>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</si>
  <si>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</si>
  <si>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</si>
  <si>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</si>
  <si>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</si>
  <si>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</si>
  <si>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</si>
  <si>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</si>
  <si>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</si>
  <si>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</si>
  <si>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</si>
  <si>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</si>
  <si>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</si>
  <si>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</si>
  <si>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</si>
  <si>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</si>
  <si>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</si>
  <si>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</si>
  <si>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</si>
  <si>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</si>
  <si>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</si>
  <si>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</si>
  <si>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</si>
  <si>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</si>
  <si>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</si>
  <si>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</si>
  <si>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</si>
  <si>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</si>
  <si>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</si>
  <si>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</si>
  <si>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</si>
  <si>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</si>
  <si>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</si>
  <si>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</si>
  <si>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</si>
  <si>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</si>
  <si>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</si>
  <si>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</si>
  <si>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</si>
  <si>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</si>
  <si>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</si>
  <si>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</si>
  <si>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</si>
  <si>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</si>
  <si>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</si>
  <si>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</si>
  <si>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</si>
  <si>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</si>
  <si>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</si>
  <si>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</si>
  <si>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</si>
  <si>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</si>
  <si>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</si>
  <si>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</si>
  <si>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</si>
  <si>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</si>
  <si>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</si>
  <si>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</si>
  <si>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</si>
  <si>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</si>
  <si>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</si>
  <si>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</si>
  <si>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</si>
  <si>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</si>
  <si>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</si>
  <si>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</si>
  <si>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</si>
  <si>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</si>
  <si>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</si>
  <si>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</si>
  <si>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</si>
  <si>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</si>
  <si>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</si>
  <si>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</si>
  <si>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</si>
  <si>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</si>
  <si>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</si>
  <si>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</si>
  <si>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</si>
  <si>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</si>
  <si>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</si>
  <si>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</si>
  <si>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</si>
  <si>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</si>
  <si>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</si>
  <si>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</si>
  <si>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</si>
  <si>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</si>
  <si>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</si>
  <si>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</si>
  <si>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</si>
  <si>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</si>
  <si>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</si>
  <si>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</si>
  <si>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</si>
  <si>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</si>
  <si>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</si>
  <si>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</si>
  <si>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</si>
  <si>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</si>
  <si>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</si>
  <si>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</si>
  <si>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</si>
  <si>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</si>
  <si>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</si>
  <si>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</si>
  <si>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</si>
  <si>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</si>
  <si>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</si>
  <si>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</si>
  <si>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</si>
  <si>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</si>
  <si>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</si>
  <si>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</si>
  <si>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</si>
  <si>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</si>
  <si>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</si>
  <si>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</si>
  <si>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</si>
  <si>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</si>
  <si>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</si>
  <si>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</si>
  <si>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</si>
  <si>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</si>
  <si>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</si>
  <si>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</si>
  <si>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</si>
  <si>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</si>
  <si>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</si>
  <si>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</si>
  <si>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</si>
  <si>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</si>
  <si>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</si>
  <si>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</si>
  <si>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</si>
  <si>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</si>
  <si>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</si>
  <si>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</si>
  <si>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</si>
  <si>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</si>
  <si>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</si>
  <si>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</si>
  <si>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</si>
  <si>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</si>
  <si>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</si>
  <si>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</si>
  <si>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</si>
  <si>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</si>
  <si>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</si>
  <si>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</si>
  <si>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</si>
  <si>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</si>
  <si>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</si>
  <si>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</si>
  <si>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</si>
  <si>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</si>
  <si>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</si>
  <si>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</si>
  <si>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</si>
  <si>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</si>
  <si>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</si>
  <si>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</si>
  <si>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</si>
  <si>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</si>
  <si>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</si>
  <si>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</si>
  <si>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</si>
  <si>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</si>
  <si>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</si>
  <si>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</si>
  <si>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</si>
  <si>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</si>
  <si>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</si>
  <si>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</si>
  <si>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</si>
  <si>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</si>
  <si>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</si>
  <si>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</si>
  <si>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</si>
  <si>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</si>
  <si>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</si>
  <si>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</si>
  <si>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</si>
  <si>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</si>
  <si>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</si>
  <si>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</si>
  <si>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</si>
  <si>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</si>
  <si>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</si>
  <si>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</si>
  <si>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</si>
  <si>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</si>
  <si>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</si>
  <si>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</si>
  <si>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</si>
  <si>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</si>
  <si>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</si>
  <si>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</si>
  <si>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</si>
  <si>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</si>
  <si>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</si>
  <si>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</si>
  <si>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</si>
  <si>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</si>
  <si>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</si>
  <si>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</si>
  <si>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</si>
  <si>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</si>
  <si>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</si>
  <si>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</si>
  <si>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</si>
  <si>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</si>
  <si>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</si>
  <si>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</si>
  <si>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</si>
  <si>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</si>
  <si>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</si>
  <si>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</si>
  <si>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</si>
  <si>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</si>
  <si>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</si>
  <si>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</si>
  <si>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</si>
  <si>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</si>
  <si>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</si>
  <si>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</si>
  <si>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</si>
  <si>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</si>
  <si>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</si>
  <si>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</si>
  <si>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</si>
  <si>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</si>
  <si>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</si>
  <si>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</si>
  <si>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</si>
  <si>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</si>
  <si>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</si>
  <si>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</si>
  <si>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</si>
  <si>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</si>
  <si>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</si>
  <si>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</si>
  <si>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</si>
  <si>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</si>
  <si>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</si>
  <si>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</si>
  <si>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</si>
  <si>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</si>
  <si>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</si>
  <si>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</si>
  <si>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</si>
  <si>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</si>
  <si>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</si>
  <si>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</si>
  <si>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</si>
  <si>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</si>
  <si>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</si>
  <si>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</si>
  <si>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</si>
  <si>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</si>
  <si>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</si>
  <si>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</si>
  <si>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</si>
  <si>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</si>
  <si>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</si>
  <si>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</si>
  <si>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</si>
  <si>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</si>
  <si>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</si>
  <si>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</si>
  <si>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</si>
  <si>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</si>
  <si>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</si>
  <si>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</si>
  <si>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</si>
  <si>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</si>
  <si>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</si>
  <si>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</si>
  <si>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</si>
  <si>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</si>
  <si>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</si>
  <si>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</si>
  <si>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</si>
  <si>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</si>
  <si>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</si>
  <si>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</si>
  <si>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</si>
  <si>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</si>
  <si>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</si>
  <si>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</si>
  <si>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</si>
  <si>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</si>
  <si>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</si>
  <si>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</si>
  <si>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</si>
  <si>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</si>
  <si>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</si>
  <si>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</si>
  <si>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</si>
  <si>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</si>
  <si>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</si>
  <si>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</si>
  <si>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</si>
  <si>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</si>
  <si>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</si>
  <si>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</si>
  <si>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</si>
  <si>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</si>
  <si>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</si>
  <si>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</si>
  <si>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</si>
  <si>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</si>
  <si>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</si>
  <si>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</si>
  <si>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</si>
  <si>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</si>
  <si>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</si>
  <si>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</si>
  <si>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</si>
  <si>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</si>
  <si>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</si>
  <si>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</si>
  <si>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</si>
  <si>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</si>
  <si>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</si>
  <si>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</si>
  <si>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</si>
  <si>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</si>
  <si>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</si>
  <si>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</si>
  <si>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</si>
  <si>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</si>
  <si>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</si>
  <si>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</si>
  <si>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</si>
  <si>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</si>
  <si>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</si>
  <si>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</si>
  <si>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</si>
  <si>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</si>
  <si>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</si>
  <si>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</si>
  <si>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</si>
  <si>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</si>
  <si>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</si>
  <si>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</si>
  <si>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</si>
  <si>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</si>
  <si>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</si>
  <si>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</si>
  <si>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</si>
  <si>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</si>
  <si>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</si>
  <si>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</si>
  <si>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</si>
  <si>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</si>
  <si>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</si>
  <si>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</si>
  <si>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</si>
  <si>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</si>
  <si>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</si>
  <si>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</si>
  <si>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</si>
  <si>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</si>
  <si>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</si>
  <si>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</si>
  <si>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</si>
  <si>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</si>
  <si>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</si>
  <si>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</si>
  <si>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</si>
  <si>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</si>
  <si>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</si>
  <si>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</si>
  <si>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</si>
  <si>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</si>
  <si>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</si>
  <si>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</si>
  <si>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</si>
  <si>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</si>
  <si>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</si>
  <si>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</si>
  <si>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</si>
  <si>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</si>
  <si>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</si>
  <si>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</si>
  <si>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</si>
  <si>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</si>
  <si>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</si>
  <si>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</si>
  <si>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</si>
  <si>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</si>
  <si>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</si>
  <si>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</si>
  <si>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</si>
  <si>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</si>
  <si>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</si>
  <si>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</si>
  <si>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</si>
  <si>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</si>
  <si>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</si>
  <si>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</si>
  <si>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</si>
  <si>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</si>
  <si>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</si>
  <si>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</si>
  <si>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</si>
  <si>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</si>
  <si>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</si>
  <si>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</si>
  <si>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</si>
  <si>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</si>
  <si>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</si>
  <si>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</si>
  <si>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</si>
  <si>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</si>
  <si>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</si>
  <si>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</si>
  <si>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</si>
  <si>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</si>
  <si>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</si>
  <si>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</si>
  <si>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</si>
  <si>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</si>
  <si>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</si>
  <si>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</si>
  <si>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</si>
  <si>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</si>
  <si>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</si>
  <si>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</si>
  <si>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</si>
  <si>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</si>
  <si>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</si>
  <si>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</si>
  <si>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</si>
  <si>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</si>
  <si>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</si>
  <si>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</si>
  <si>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</si>
  <si>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</si>
  <si>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</si>
  <si>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</si>
  <si>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</si>
  <si>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</si>
  <si>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</si>
  <si>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</si>
  <si>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</si>
  <si>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</si>
  <si>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</si>
  <si>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</si>
  <si>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</si>
  <si>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</si>
  <si>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</si>
  <si>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</si>
  <si>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</si>
  <si>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</si>
  <si>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</si>
  <si>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</si>
  <si>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</si>
  <si>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</si>
  <si>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</si>
  <si>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</si>
  <si>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</si>
  <si>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</si>
  <si>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</si>
  <si>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</si>
  <si>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</si>
  <si>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</si>
  <si>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</si>
  <si>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</si>
  <si>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</si>
  <si>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</si>
  <si>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</si>
  <si>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</si>
  <si>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</si>
  <si>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</si>
  <si>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</si>
  <si>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</si>
  <si>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</si>
  <si>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</si>
  <si>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</si>
  <si>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</si>
  <si>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</si>
  <si>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</si>
  <si>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</si>
  <si>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</si>
  <si>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</si>
  <si>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</si>
  <si>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</si>
  <si>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</si>
  <si>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</si>
  <si>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</si>
  <si>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</si>
  <si>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</si>
  <si>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</si>
  <si>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</si>
  <si>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</si>
  <si>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</si>
  <si>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</si>
  <si>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</si>
  <si>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</si>
  <si>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</si>
  <si>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</si>
  <si>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</si>
  <si>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</si>
  <si>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</si>
  <si>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</si>
  <si>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</si>
  <si>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</si>
  <si>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</si>
  <si>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</si>
  <si>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</si>
  <si>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</si>
  <si>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</si>
  <si>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</si>
  <si>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</si>
  <si>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</si>
  <si>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</si>
  <si>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</si>
  <si>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</si>
  <si>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</si>
  <si>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</si>
  <si>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</si>
  <si>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</si>
  <si>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</si>
  <si>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</si>
  <si>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</si>
  <si>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</si>
  <si>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</si>
  <si>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</si>
  <si>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</si>
  <si>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</si>
  <si>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</si>
  <si>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</si>
  <si>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</si>
  <si>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</si>
  <si>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</si>
  <si>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</si>
  <si>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</si>
  <si>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</si>
  <si>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</si>
  <si>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</si>
  <si>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</si>
  <si>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</si>
  <si>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</si>
  <si>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</si>
  <si>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</si>
  <si>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</si>
  <si>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</si>
  <si>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</si>
  <si>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</si>
  <si>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</si>
  <si>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</si>
  <si>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</si>
  <si>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</si>
  <si>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</si>
  <si>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</si>
  <si>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</si>
  <si>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</si>
  <si>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</si>
  <si>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</si>
  <si>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</si>
  <si>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</si>
  <si>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</si>
  <si>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</si>
  <si>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</si>
  <si>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</si>
  <si>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</si>
  <si>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</si>
  <si>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</si>
  <si>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</si>
  <si>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</si>
  <si>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</si>
  <si>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</si>
  <si>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</si>
  <si>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</si>
  <si>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</si>
  <si>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</si>
  <si>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</si>
  <si>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</si>
  <si>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</si>
  <si>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</si>
  <si>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</si>
  <si>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</si>
  <si>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</si>
  <si>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</si>
  <si>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</si>
  <si>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</si>
  <si>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</si>
  <si>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</si>
  <si>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</si>
  <si>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</si>
  <si>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</si>
  <si>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</si>
  <si>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</si>
  <si>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</si>
  <si>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</si>
  <si>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</si>
  <si>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</si>
  <si>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</si>
  <si>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</si>
  <si>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</si>
  <si>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</si>
  <si>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</si>
  <si>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</si>
  <si>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</si>
  <si>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</si>
  <si>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</si>
  <si>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</si>
  <si>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</si>
  <si>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</si>
  <si>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</si>
  <si>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</si>
  <si>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</si>
  <si>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</si>
  <si>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</si>
  <si>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</si>
  <si>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</si>
  <si>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</si>
  <si>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</si>
  <si>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</si>
  <si>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</si>
  <si>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</si>
  <si>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</si>
  <si>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</si>
  <si>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</si>
  <si>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</si>
  <si>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</si>
  <si>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</si>
  <si>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</si>
  <si>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</si>
  <si>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</si>
  <si>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</si>
  <si>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</si>
  <si>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</si>
  <si>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</si>
  <si>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</si>
  <si>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</si>
  <si>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</si>
  <si>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</si>
  <si>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</si>
  <si>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</si>
  <si>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</si>
  <si>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</si>
  <si>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</si>
  <si>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</si>
  <si>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</si>
  <si>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</si>
  <si>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</si>
  <si>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</si>
  <si>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</si>
  <si>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</si>
  <si>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</si>
  <si>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</si>
  <si>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</si>
  <si>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</si>
  <si>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</si>
  <si>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</si>
  <si>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</si>
  <si>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</si>
  <si>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</si>
  <si>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</si>
  <si>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</si>
  <si>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</si>
  <si>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</si>
  <si>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</si>
  <si>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</si>
  <si>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</si>
  <si>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</si>
  <si>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</si>
  <si>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</si>
  <si>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</si>
  <si>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</si>
  <si>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</si>
  <si>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</si>
  <si>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</si>
  <si>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</si>
  <si>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</si>
  <si>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</si>
  <si>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</si>
  <si>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</si>
  <si>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</si>
  <si>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</si>
  <si>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</si>
  <si>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</si>
  <si>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</si>
  <si>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</si>
  <si>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</si>
  <si>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</si>
  <si>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</si>
  <si>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</si>
  <si>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</si>
  <si>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</si>
  <si>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</si>
  <si>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</si>
  <si>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</si>
  <si>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</si>
  <si>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</si>
  <si>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</si>
  <si>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</si>
  <si>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</si>
  <si>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</si>
  <si>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</si>
  <si>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</si>
  <si>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</si>
  <si>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</si>
  <si>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</si>
  <si>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</si>
  <si>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</si>
  <si>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</si>
  <si>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</si>
  <si>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</si>
  <si>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</si>
  <si>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</si>
  <si>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</si>
  <si>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</si>
  <si>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</si>
  <si>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</si>
  <si>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</si>
  <si>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</si>
  <si>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</si>
  <si>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</si>
  <si>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</si>
  <si>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</si>
  <si>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</si>
  <si>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</si>
  <si>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</si>
  <si>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</si>
  <si>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</si>
  <si>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</si>
  <si>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</si>
  <si>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</si>
  <si>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</si>
  <si>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</si>
  <si>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</si>
  <si>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</si>
  <si>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</si>
  <si>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</si>
  <si>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</si>
  <si>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</si>
  <si>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</si>
  <si>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</si>
  <si>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</si>
  <si>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</si>
  <si>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</si>
  <si>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</si>
  <si>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</si>
  <si>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</si>
  <si>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</si>
  <si>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</si>
  <si>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</si>
  <si>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</si>
  <si>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</si>
  <si>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</si>
  <si>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</si>
  <si>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</si>
  <si>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</si>
  <si>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</si>
  <si>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</si>
  <si>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</si>
  <si>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</si>
  <si>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</si>
  <si>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</si>
  <si>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</si>
  <si>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</si>
  <si>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</si>
  <si>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</si>
  <si>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</si>
  <si>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</si>
  <si>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</si>
  <si>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</si>
  <si>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</si>
  <si>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</si>
  <si>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</si>
  <si>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</si>
  <si>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</si>
  <si>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</si>
  <si>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</si>
  <si>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</si>
  <si>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</si>
  <si>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Cancelled </t>
  </si>
  <si>
    <t>Less Than 1000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</si>
  <si>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</si>
  <si>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</si>
  <si>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</si>
  <si>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</si>
  <si>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</si>
  <si>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</si>
  <si>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</si>
  <si>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</si>
  <si>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</si>
  <si>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1000 to 4999</t>
  </si>
  <si>
    <t>Number Canceled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</si>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</sst>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65" fontId="0" fillId="0" borderId="0" xfId="1" applyNumberFormat="1" applyFon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0-2640-B967-AE423F33E6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0-2640-B967-AE423F33E6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0-2640-B967-AE423F33E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7541312"/>
        <c:axId val="1696278400"/>
      </c:lineChart>
      <c:catAx>
        <c:axId val="167754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278400"/>
        <c:crosses val="autoZero"/>
        <c:auto val="1"/>
        <c:lblAlgn val="ctr"/>
        <c:lblOffset val="100"/>
        <c:noMultiLvlLbl val="0"/>
      </c:catAx>
      <c:valAx>
        <c:axId val="16962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54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A-3149-948C-F0392DCCDBF0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7A-3149-948C-F0392DCCDBF0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7A-3149-948C-F0392DCC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560432"/>
        <c:axId val="1752136048"/>
      </c:lineChart>
      <c:catAx>
        <c:axId val="16715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136048"/>
        <c:crosses val="autoZero"/>
        <c:auto val="1"/>
        <c:lblAlgn val="ctr"/>
        <c:lblOffset val="100"/>
        <c:noMultiLvlLbl val="0"/>
      </c:catAx>
      <c:valAx>
        <c:axId val="175213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8-CC4E-8549-57CD82AED9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A8-CC4E-8549-57CD82AED9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A8-CC4E-8549-57CD82AED9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A8-CC4E-8549-57CD82AED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0810143"/>
        <c:axId val="1473141679"/>
      </c:barChart>
      <c:catAx>
        <c:axId val="153081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41679"/>
        <c:crosses val="autoZero"/>
        <c:auto val="1"/>
        <c:lblAlgn val="ctr"/>
        <c:lblOffset val="100"/>
        <c:noMultiLvlLbl val="0"/>
      </c:catAx>
      <c:valAx>
        <c:axId val="147314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81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6-B145-8E31-0DDAD40842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D6-B145-8E31-0DDAD40842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D6-B145-8E31-0DDAD408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4100559"/>
        <c:axId val="1554102207"/>
      </c:barChart>
      <c:catAx>
        <c:axId val="155410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02207"/>
        <c:crosses val="autoZero"/>
        <c:auto val="1"/>
        <c:lblAlgn val="ctr"/>
        <c:lblOffset val="100"/>
        <c:noMultiLvlLbl val="0"/>
      </c:catAx>
      <c:valAx>
        <c:axId val="15541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0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B-9C4B-B1CF-49384C79BA57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1B-9C4B-B1CF-49384C79BA57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1B-9C4B-B1CF-49384C79BA57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1B-9C4B-B1CF-49384C79B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1485791"/>
        <c:axId val="1581487471"/>
      </c:lineChart>
      <c:catAx>
        <c:axId val="158148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7471"/>
        <c:crosses val="autoZero"/>
        <c:auto val="1"/>
        <c:lblAlgn val="ctr"/>
        <c:lblOffset val="100"/>
        <c:noMultiLvlLbl val="0"/>
      </c:catAx>
      <c:valAx>
        <c:axId val="15814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48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D700D53-9963-684B-A618-A46B94DAB19B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0EBA97-D88A-8045-AD7F-D8B4D6EEB634}" formatIdx="1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B277EA-C2EA-C345-9BD5-0820EFF0AA9B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9</xdr:row>
      <xdr:rowOff>101600</xdr:rowOff>
    </xdr:from>
    <xdr:to>
      <xdr:col>12</xdr:col>
      <xdr:colOff>393700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9D341-D85F-5345-B0FE-A059BADAC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574907</xdr:colOff>
      <xdr:row>0</xdr:row>
      <xdr:rowOff>157768</xdr:rowOff>
    </xdr:from>
    <xdr:to>
      <xdr:col>25</xdr:col>
      <xdr:colOff>320552</xdr:colOff>
      <xdr:row>30</xdr:row>
      <xdr:rowOff>42538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9ACBD-8B0D-CD41-9971-652D0332F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16</xdr:row>
      <xdr:rowOff>120650</xdr:rowOff>
    </xdr:from>
    <xdr:to>
      <xdr:col>10</xdr:col>
      <xdr:colOff>120650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E06C8-2962-974D-BDA8-0454D7D94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4</xdr:row>
      <xdr:rowOff>50800</xdr:rowOff>
    </xdr:from>
    <xdr:to>
      <xdr:col>15</xdr:col>
      <xdr:colOff>774700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660E3-BA1B-5943-AE25-FB1D4BD67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3</xdr:row>
      <xdr:rowOff>139700</xdr:rowOff>
    </xdr:from>
    <xdr:to>
      <xdr:col>12</xdr:col>
      <xdr:colOff>812800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99E03-4695-B74F-8F15-CFE9D9EF2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0E5735-B182-F949-8F7F-13F52957DC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8655ED-B1BC-1543-9F1A-09FD60CD73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92.815240972224" createdVersion="6" refreshedVersion="7" minRefreshableVersion="3" recordCount="4114" xr:uid="{52AA8DEB-B2D3-EE4D-976A-F6FE7F98CD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92.815242245371" createdVersion="6" refreshedVersion="7" minRefreshableVersion="3" recordCount="4114" xr:uid="{AC6B0AF7-B299-1749-B12C-65B121BEE3E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92.815242592595" createdVersion="6" refreshedVersion="7" minRefreshableVersion="3" recordCount="4114" xr:uid="{D697F3B7-5622-5E4B-9245-FB578973363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EFAF2-FF78-BD48-A180-50A68599E464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B3E46-A956-6C4E-AE01-49AC197F0CB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4786B-B6DC-8C45-BA60-4382F22148FD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FA647-29EB-6840-9DD7-963261385BA8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328C-49E4-0B42-9750-21731C97D93B}">
  <dimension ref="A1:E18"/>
  <sheetViews>
    <sheetView tabSelected="1"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8363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5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F006-8CE7-A347-B8EB-4B8C27AF5E10}">
  <dimension ref="A2:H14"/>
  <sheetViews>
    <sheetView topLeftCell="D1" zoomScale="84" workbookViewId="0">
      <selection activeCell="H21" sqref="H21"/>
    </sheetView>
  </sheetViews>
  <sheetFormatPr baseColWidth="10" defaultRowHeight="15" x14ac:dyDescent="0.2"/>
  <cols>
    <col min="1" max="1" width="16" bestFit="1" customWidth="1"/>
  </cols>
  <sheetData>
    <row r="2" spans="1:8" ht="32" x14ac:dyDescent="0.2">
      <c r="A2" s="19" t="s">
        <v>8395</v>
      </c>
      <c r="B2" s="19" t="s">
        <v>8396</v>
      </c>
      <c r="C2" s="19" t="s">
        <v>8397</v>
      </c>
      <c r="D2" s="19" t="s">
        <v>8413</v>
      </c>
      <c r="E2" s="19" t="s">
        <v>8398</v>
      </c>
      <c r="F2" s="19" t="s">
        <v>8399</v>
      </c>
      <c r="G2" s="19" t="s">
        <v>8400</v>
      </c>
      <c r="H2" s="19" t="s">
        <v>8401</v>
      </c>
    </row>
    <row r="3" spans="1:8" x14ac:dyDescent="0.2">
      <c r="A3" t="s">
        <v>8402</v>
      </c>
      <c r="B3">
        <f>COUNTIFS(Kickstarter!$D:$D, "&lt;1000", Kickstarter!$F:$F, "successful", Kickstarter!$R:$R, "plays")</f>
        <v>141</v>
      </c>
      <c r="C3">
        <f>COUNTIFS(Kickstarter!$D:$D, "&lt;1000", Kickstarter!$F:$F, "failed", Kickstarter!$R:$R, "plays")</f>
        <v>45</v>
      </c>
      <c r="D3">
        <f>COUNTIFS(Kickstarter!$D:$D, "&lt;1000", Kickstarter!$F:$F, "canceled", Kickstarter!$R:$R, "plays")</f>
        <v>0</v>
      </c>
      <c r="E3">
        <f>SUM(B3:D3)</f>
        <v>186</v>
      </c>
      <c r="F3" s="21">
        <f>IFERROR(B3/E3,0)</f>
        <v>0.75806451612903225</v>
      </c>
      <c r="G3" s="21">
        <f>IFERROR(C3/E3,0)</f>
        <v>0.24193548387096775</v>
      </c>
      <c r="H3" s="21">
        <f>IFERROR(D3/E3,0)</f>
        <v>0</v>
      </c>
    </row>
    <row r="4" spans="1:8" x14ac:dyDescent="0.2">
      <c r="A4" t="s">
        <v>8412</v>
      </c>
      <c r="B4">
        <f>COUNTIFS(Kickstarter!$D:$D, "&gt;=1000", Kickstarter!$D:$D, "&lt;=4999", Kickstarter!$F:$F, "successful", Kickstarter!$R:$R, "plays")</f>
        <v>388</v>
      </c>
      <c r="C4">
        <f>COUNTIFS(Kickstarter!$D:$D, "&gt;=1000", Kickstarter!$D:$D, "&lt;=4999", Kickstarter!$F:$F, "failed", Kickstarter!$R:$R, "plays")</f>
        <v>146</v>
      </c>
      <c r="D4">
        <f>COUNTIFS(Kickstarter!$D:$D, "&gt;=1000", Kickstarter!$D:$D, "&lt;=4999", Kickstarter!$F:$F, "canceled", Kickstarter!$R:$R, "plays")</f>
        <v>0</v>
      </c>
      <c r="E4">
        <f t="shared" ref="E4:E14" si="0">SUM(B4:D4)</f>
        <v>534</v>
      </c>
      <c r="F4" s="21">
        <f t="shared" ref="F4:F14" si="1">IFERROR(B4/E4,0)</f>
        <v>0.72659176029962547</v>
      </c>
      <c r="G4" s="21">
        <f t="shared" ref="G4:G14" si="2">IFERROR(C4/E4,0)</f>
        <v>0.27340823970037453</v>
      </c>
      <c r="H4" s="21">
        <f t="shared" ref="H4:H14" si="3">IFERROR(D4/E4,0)</f>
        <v>0</v>
      </c>
    </row>
    <row r="5" spans="1:8" x14ac:dyDescent="0.2">
      <c r="A5" t="s">
        <v>8403</v>
      </c>
      <c r="B5">
        <f>COUNTIFS(Kickstarter!$D:$D, "&gt;=5000", Kickstarter!$D:$D, "&lt;=9999", Kickstarter!$F:$F, "successful", Kickstarter!$R:$R, "plays")</f>
        <v>93</v>
      </c>
      <c r="C5">
        <f>COUNTIFS(Kickstarter!$D:$D, "&gt;=5000", Kickstarter!$D:$D, "&lt;=9999", Kickstarter!$F:$F, "failed", Kickstarter!$R:$R, "plays")</f>
        <v>76</v>
      </c>
      <c r="D5">
        <f>COUNTIFS(Kickstarter!$D:$D, "&gt;=5000", Kickstarter!$D:$D, "&lt;=9999", Kickstarter!$F:$F, "canceled", Kickstarter!$R:$R, "plays")</f>
        <v>0</v>
      </c>
      <c r="E5">
        <f t="shared" si="0"/>
        <v>169</v>
      </c>
      <c r="F5" s="21">
        <f t="shared" si="1"/>
        <v>0.55029585798816572</v>
      </c>
      <c r="G5" s="21">
        <f t="shared" si="2"/>
        <v>0.44970414201183434</v>
      </c>
      <c r="H5" s="21">
        <f t="shared" si="3"/>
        <v>0</v>
      </c>
    </row>
    <row r="6" spans="1:8" x14ac:dyDescent="0.2">
      <c r="A6" t="s">
        <v>8404</v>
      </c>
      <c r="B6">
        <f>COUNTIFS(Kickstarter!$D:$D, "&gt;=10000", Kickstarter!$D:$D, "&lt;=14999", Kickstarter!$F:$F, "successful", Kickstarter!$R:$R, "plays")</f>
        <v>39</v>
      </c>
      <c r="C6">
        <f>COUNTIFS(Kickstarter!$D:$D, "&gt;=10000", Kickstarter!$D:$D, "&lt;=14999", Kickstarter!$F:$F, "failed", Kickstarter!$R:$R, "plays")</f>
        <v>33</v>
      </c>
      <c r="D6">
        <f>COUNTIFS(Kickstarter!$D:$D, "&gt;=10000", Kickstarter!$D:$D, "&lt;=14999", Kickstarter!$F:$F, "canceled", Kickstarter!$R:$R, "plays")</f>
        <v>0</v>
      </c>
      <c r="E6">
        <f t="shared" si="0"/>
        <v>72</v>
      </c>
      <c r="F6" s="21">
        <f t="shared" si="1"/>
        <v>0.54166666666666663</v>
      </c>
      <c r="G6" s="21">
        <f t="shared" si="2"/>
        <v>0.45833333333333331</v>
      </c>
      <c r="H6" s="21">
        <f t="shared" si="3"/>
        <v>0</v>
      </c>
    </row>
    <row r="7" spans="1:8" x14ac:dyDescent="0.2">
      <c r="A7" t="s">
        <v>8405</v>
      </c>
      <c r="B7">
        <f>COUNTIFS(Kickstarter!$D:$D, "&gt;=15000", Kickstarter!$D:$D, "&lt;=19999", Kickstarter!$F:$F, "successful", Kickstarter!$R:$R, "plays")</f>
        <v>12</v>
      </c>
      <c r="C7">
        <f>COUNTIFS(Kickstarter!$D:$D, "&gt;=15000", Kickstarter!$D:$D, "&lt;=19999", Kickstarter!$F:$F, "failed", Kickstarter!$R:$R, "plays")</f>
        <v>12</v>
      </c>
      <c r="D7">
        <f>COUNTIFS(Kickstarter!$D:$D, "&gt;=15000", Kickstarter!$D:$D, "&lt;=19999", Kickstarter!$F:$F, "canceled", Kickstarter!$R:$R, "plays")</f>
        <v>0</v>
      </c>
      <c r="E7">
        <f t="shared" si="0"/>
        <v>24</v>
      </c>
      <c r="F7" s="21">
        <f t="shared" si="1"/>
        <v>0.5</v>
      </c>
      <c r="G7" s="21">
        <f t="shared" si="2"/>
        <v>0.5</v>
      </c>
      <c r="H7" s="21">
        <f t="shared" si="3"/>
        <v>0</v>
      </c>
    </row>
    <row r="8" spans="1:8" x14ac:dyDescent="0.2">
      <c r="A8" t="s">
        <v>8406</v>
      </c>
      <c r="B8">
        <f>COUNTIFS(Kickstarter!$D:$D, "&gt;=20000", Kickstarter!$D:$D, "&lt;=24999", Kickstarter!$F:$F, "successful", Kickstarter!$R:$R, "plays")</f>
        <v>9</v>
      </c>
      <c r="C8">
        <f>COUNTIFS(Kickstarter!$D:$D, "&gt;=20000", Kickstarter!$D:$D, "&lt;=24999", Kickstarter!$F:$F, "failed", Kickstarter!$R:$R, "plays")</f>
        <v>11</v>
      </c>
      <c r="D8">
        <f>COUNTIFS(Kickstarter!$D:$D, "&gt;=20000", Kickstarter!$D:$D, "&lt;=24999", Kickstarter!$F:$F, "canceled", Kickstarter!$R:$R, "plays")</f>
        <v>0</v>
      </c>
      <c r="E8">
        <f t="shared" si="0"/>
        <v>20</v>
      </c>
      <c r="F8" s="21">
        <f t="shared" si="1"/>
        <v>0.45</v>
      </c>
      <c r="G8" s="21">
        <f t="shared" si="2"/>
        <v>0.55000000000000004</v>
      </c>
      <c r="H8" s="21">
        <f t="shared" si="3"/>
        <v>0</v>
      </c>
    </row>
    <row r="9" spans="1:8" x14ac:dyDescent="0.2">
      <c r="A9" t="s">
        <v>8414</v>
      </c>
      <c r="B9">
        <f>COUNTIFS(Kickstarter!$D:$D, "&gt;=25000", Kickstarter!$D:$D, "&lt;=29999", Kickstarter!$F:$F, "successful", Kickstarter!$R:$R, "plays")</f>
        <v>1</v>
      </c>
      <c r="C9">
        <f>COUNTIFS(Kickstarter!$D:$D, "&gt;=25000", Kickstarter!$D:$D, "&lt;=29999", Kickstarter!$F:$F, "failed", Kickstarter!$R:$R, "plays")</f>
        <v>4</v>
      </c>
      <c r="D9">
        <f>COUNTIFS(Kickstarter!$D:$D, "&gt;=25000", Kickstarter!$D:$D, "&lt;=29999", Kickstarter!$F:$F, "canceled", Kickstarter!$R:$R, "plays")</f>
        <v>0</v>
      </c>
      <c r="E9">
        <f t="shared" si="0"/>
        <v>5</v>
      </c>
      <c r="F9" s="21">
        <f t="shared" si="1"/>
        <v>0.2</v>
      </c>
      <c r="G9" s="21">
        <f t="shared" si="2"/>
        <v>0.8</v>
      </c>
      <c r="H9" s="21">
        <f t="shared" si="3"/>
        <v>0</v>
      </c>
    </row>
    <row r="10" spans="1:8" x14ac:dyDescent="0.2">
      <c r="A10" t="s">
        <v>8407</v>
      </c>
      <c r="B10">
        <f>COUNTIFS(Kickstarter!$D:$D, "&gt;=30000", Kickstarter!$D:$D, "&lt;=34999", Kickstarter!$F:$F, "successful", Kickstarter!$R:$R, "plays")</f>
        <v>3</v>
      </c>
      <c r="C10">
        <f>COUNTIFS(Kickstarter!$D:$D, "&gt;=30000", Kickstarter!$D:$D, "&lt;=34999", Kickstarter!$F:$F, "failed", Kickstarter!$R:$R, "plays")</f>
        <v>8</v>
      </c>
      <c r="D10">
        <f>COUNTIFS(Kickstarter!$D:$D, "&gt;=30000", Kickstarter!$D:$D, "&lt;=34999", Kickstarter!$F:$F, "canceled", Kickstarter!$R:$R, "plays")</f>
        <v>0</v>
      </c>
      <c r="E10">
        <f t="shared" si="0"/>
        <v>11</v>
      </c>
      <c r="F10" s="21">
        <f t="shared" si="1"/>
        <v>0.27272727272727271</v>
      </c>
      <c r="G10" s="21">
        <f t="shared" si="2"/>
        <v>0.72727272727272729</v>
      </c>
      <c r="H10" s="21">
        <f t="shared" si="3"/>
        <v>0</v>
      </c>
    </row>
    <row r="11" spans="1:8" x14ac:dyDescent="0.2">
      <c r="A11" t="s">
        <v>8408</v>
      </c>
      <c r="B11">
        <f>COUNTIFS(Kickstarter!$D:$D, "&gt;=35000", Kickstarter!$D:$D, "&lt;=39999", Kickstarter!$F:$F, "successful", Kickstarter!$R:$R, "plays")</f>
        <v>4</v>
      </c>
      <c r="C11">
        <f>COUNTIFS(Kickstarter!$D:$D, "&gt;=35000", Kickstarter!$D:$D, "&lt;=39999", Kickstarter!$F:$F, "failed", Kickstarter!$R:$R, "plays")</f>
        <v>2</v>
      </c>
      <c r="D11">
        <f>COUNTIFS(Kickstarter!$D:$D, "&gt;=35000", Kickstarter!$D:$D, "&lt;=39999", Kickstarter!$F:$F, "canceled", Kickstarter!$R:$R, "plays")</f>
        <v>0</v>
      </c>
      <c r="E11">
        <f t="shared" si="0"/>
        <v>6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8409</v>
      </c>
      <c r="B12">
        <f>COUNTIFS(Kickstarter!$D:$D, "&gt;=40000", Kickstarter!$D:$D, "&lt;=44999", Kickstarter!$F:$F, "successful", Kickstarter!$R:$R, "plays")</f>
        <v>2</v>
      </c>
      <c r="C12">
        <f>COUNTIFS(Kickstarter!$D:$D, "&gt;=40000", Kickstarter!$D:$D, "&lt;=44999", Kickstarter!$F:$F, "failed", Kickstarter!$R:$R, "plays")</f>
        <v>1</v>
      </c>
      <c r="D12">
        <f>COUNTIFS(Kickstarter!$D:$D, "&gt;=40000", Kickstarter!$D:$D, "&lt;=44999", Kickstarter!$F:$F, "canceled", Kickstarter!$R:$R, "plays")</f>
        <v>0</v>
      </c>
      <c r="E12">
        <f t="shared" si="0"/>
        <v>3</v>
      </c>
      <c r="F12" s="21">
        <f t="shared" si="1"/>
        <v>0.66666666666666663</v>
      </c>
      <c r="G12" s="21">
        <f t="shared" si="2"/>
        <v>0.33333333333333331</v>
      </c>
      <c r="H12" s="21">
        <f t="shared" si="3"/>
        <v>0</v>
      </c>
    </row>
    <row r="13" spans="1:8" x14ac:dyDescent="0.2">
      <c r="A13" t="s">
        <v>8410</v>
      </c>
      <c r="B13">
        <f>COUNTIFS(Kickstarter!$D:$D, "&gt;=45000", Kickstarter!$D:$D, "&lt;=49999", Kickstarter!$F:$F, "successful", Kickstarter!$R:$R, "plays")</f>
        <v>0</v>
      </c>
      <c r="C13">
        <f>COUNTIFS(Kickstarter!$D:$D, "&gt;=45000", Kickstarter!$D:$D, "&lt;=49999", Kickstarter!$F:$F, "failed", Kickstarter!$R:$R, "plays")</f>
        <v>1</v>
      </c>
      <c r="D13">
        <f>COUNTIFS(Kickstarter!$D:$D, "&gt;=45000", Kickstarter!$D:$D, "&lt;=49999", Kickstarter!$F:$F, "canceled", Kickstarter!$R:$R, "plays")</f>
        <v>0</v>
      </c>
      <c r="E13">
        <f t="shared" si="0"/>
        <v>1</v>
      </c>
      <c r="F13" s="21">
        <f t="shared" si="1"/>
        <v>0</v>
      </c>
      <c r="G13" s="21">
        <f t="shared" si="2"/>
        <v>1</v>
      </c>
      <c r="H13" s="21">
        <f t="shared" si="3"/>
        <v>0</v>
      </c>
    </row>
    <row r="14" spans="1:8" x14ac:dyDescent="0.2">
      <c r="A14" t="s">
        <v>8411</v>
      </c>
      <c r="B14">
        <f>COUNTIFS(Kickstarter!$D:$D, "&gt;=50000", Kickstarter!$F:$F, "successful", Kickstarter!$R:$R, "plays")</f>
        <v>2</v>
      </c>
      <c r="C14">
        <f>COUNTIFS(Kickstarter!$D:$D, "&gt;=50000", Kickstarter!$F:$F, "failed", Kickstarter!$R:$R, "plays")</f>
        <v>14</v>
      </c>
      <c r="D14">
        <f>COUNTIFS(Kickstarter!$D:$D, "&gt;=50000", Kickstarter!$F:$F, "canceled", Kickstarter!$R:$R, "plays")</f>
        <v>0</v>
      </c>
      <c r="E14">
        <f t="shared" si="0"/>
        <v>16</v>
      </c>
      <c r="F14" s="21">
        <f t="shared" si="1"/>
        <v>0.125</v>
      </c>
      <c r="G14" s="21">
        <f t="shared" si="2"/>
        <v>0.875</v>
      </c>
      <c r="H14" s="21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4115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style="23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bestFit="1" customWidth="1"/>
    <col min="16" max="16" width="16.83203125" customWidth="1"/>
    <col min="17" max="17" width="41.1640625" customWidth="1"/>
    <col min="18" max="18" width="17" style="23" customWidth="1"/>
    <col min="19" max="19" width="17.33203125" style="14" customWidth="1"/>
    <col min="20" max="20" width="15.33203125" customWidth="1"/>
  </cols>
  <sheetData>
    <row r="1" spans="1:21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22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22" t="s">
        <v>8359</v>
      </c>
      <c r="S1" s="13" t="s">
        <v>8365</v>
      </c>
      <c r="T1" s="2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23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s="23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2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s="2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23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s="23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23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s="23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23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s="23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23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s="23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23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s="23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23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s="23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23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s="23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23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s="23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23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s="23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2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s="2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23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s="23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23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s="23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23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s="23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23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s="23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23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s="23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23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s="23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23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s="23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23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s="23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23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s="23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s="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23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s="23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23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s="23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23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s="23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23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s="23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23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s="23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23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s="23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23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s="23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23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s="23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23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s="23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2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s="2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23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s="23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23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s="23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23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s="23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23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s="23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23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s="23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23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s="23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23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s="23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23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s="23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23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s="23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2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s="2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23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s="23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23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s="23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23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s="23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23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s="23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23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s="23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23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s="23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23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s="23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23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s="23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23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s="23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2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s="2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23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s="23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23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s="23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23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s="23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23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s="23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23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s="23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23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s="23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23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s="23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23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s="23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23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s="23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2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s="2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23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s="23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23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s="23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23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s="23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23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s="23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23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s="23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23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s="23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23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s="23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23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s="23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23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s="23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2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s="2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23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s="23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23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s="23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23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s="23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23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s="23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23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s="23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23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s="23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23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s="23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23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s="23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23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s="23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2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s="2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23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s="23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23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s="23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23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s="23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23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s="23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23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s="23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23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s="23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23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s="23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23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s="23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23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s="23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2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s="2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23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s="23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23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s="23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23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s="23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23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s="23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23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s="23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23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s="23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23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s="23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23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s="23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23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s="23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2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s="2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23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s="23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23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s="23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23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s="23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23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s="23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23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s="23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23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s="23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23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s="23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23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s="23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23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s="23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2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s="2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23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s="23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23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s="23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23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s="23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23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s="23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23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s="23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23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s="23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23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s="23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23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s="23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23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s="23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s="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23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s="23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23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s="23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23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s="23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23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s="23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23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s="23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23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s="23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23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s="23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23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s="23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23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s="23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2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s="2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23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s="23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23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s="23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23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s="23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23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s="23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23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s="23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23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s="23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23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s="23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23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s="23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23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s="23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2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s="2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23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s="23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23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s="23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23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s="23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23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s="23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23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s="23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23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s="23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23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s="23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23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s="23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23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s="23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2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s="2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23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s="23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23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s="23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23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s="23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23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s="23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23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s="23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23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s="23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23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s="23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23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s="23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23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s="23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2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s="2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23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s="23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23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s="23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23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s="23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23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s="23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23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s="23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23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s="23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23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s="23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23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s="23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23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s="23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2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s="2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23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s="23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23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s="23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23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s="23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23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s="23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23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s="23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23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s="23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23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s="23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23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s="23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23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s="23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2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s="2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23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s="23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23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s="23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23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s="23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23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s="23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23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s="23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23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s="23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23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s="23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23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s="23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23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s="23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2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s="2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23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s="23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23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s="23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23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s="23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23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s="23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23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s="23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23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s="23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23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s="23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23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s="23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23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s="23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2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s="2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23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s="23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23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s="23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23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s="23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23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s="23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23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s="23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23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s="23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23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s="23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23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s="23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23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s="23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2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s="2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23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s="23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23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s="23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23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s="23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23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s="23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23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s="23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23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s="23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23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s="23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23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s="23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23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s="23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s="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23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s="23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23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s="23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23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s="23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23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s="23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23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s="23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23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s="23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23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s="23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23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s="23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23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s="23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2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s="2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23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s="23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23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s="23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23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s="23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23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s="23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23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s="23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23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s="23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23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s="23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23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s="23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23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s="23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2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s="2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23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s="23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23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s="23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23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s="23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23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s="23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23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s="23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23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s="23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23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s="23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23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s="23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23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s="23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2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s="2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23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s="23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23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s="23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23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s="23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23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s="23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23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s="23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23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s="23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23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s="23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23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s="23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23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s="23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2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s="2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23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s="23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23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s="23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23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s="23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23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s="23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23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s="23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23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s="23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23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s="23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23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s="23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23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s="23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2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s="2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23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s="23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23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s="23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23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s="23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23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s="23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23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s="23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23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s="23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23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s="23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23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s="23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23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s="23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2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s="2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23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s="23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23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s="23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23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s="23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23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s="23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23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s="23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23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s="23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23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s="23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23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s="23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23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s="23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2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s="2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23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s="23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23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s="23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23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s="23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23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s="23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23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s="23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23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s="23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23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s="23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23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s="23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23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s="23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2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s="2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23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s="23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23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s="23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23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s="23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23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s="23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23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s="23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23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s="23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23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s="23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23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s="23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23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s="23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2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s="2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23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s="23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23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s="23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23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s="23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23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s="23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23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s="23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23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s="23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23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s="23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23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s="23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23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s="23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s="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23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s="23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23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s="23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23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s="23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23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s="23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23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s="23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23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s="23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23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s="23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23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s="23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23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s="23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2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s="2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23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s="23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23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s="23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23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s="23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23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s="23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23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s="23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23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s="23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23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s="23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23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s="23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23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s="23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2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s="2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23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s="23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23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s="23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23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s="23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23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s="23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23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s="23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23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s="23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23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s="23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23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s="23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23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s="23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2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s="2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23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s="23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23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s="23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23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s="23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23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s="23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23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s="23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23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s="23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23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s="23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23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s="23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23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s="23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2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s="2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23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s="23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23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s="23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23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s="23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23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s="23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23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s="23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23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s="23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23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s="23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23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s="23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23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s="23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2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s="2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23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s="23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23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s="23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23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s="23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23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s="23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23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s="23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23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s="23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23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s="23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23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s="23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23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s="23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2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s="2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23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s="23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23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s="23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23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s="23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23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s="23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23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s="23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23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s="23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23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s="23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23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s="23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23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s="23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2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s="2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23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s="23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23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s="23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23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s="23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23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s="23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23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s="23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23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s="23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23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s="23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23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s="23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23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s="23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2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s="2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23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s="23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23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s="23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23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s="23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23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s="23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23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s="23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23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s="23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23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s="23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23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s="23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23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s="23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2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s="2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23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s="23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23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s="23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23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s="23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23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s="23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23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s="23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23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s="23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23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s="23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23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s="23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23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s="23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s="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23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s="23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23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s="23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23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s="23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23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s="23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23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s="23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23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s="23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23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s="23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23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s="23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23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s="23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2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s="2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23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s="23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23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s="23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23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s="23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23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s="23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23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s="23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23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s="23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23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s="23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23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s="23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23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s="23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2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s="2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23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s="23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23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s="23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23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s="23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23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s="23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23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s="23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23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s="23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23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s="23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23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s="23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23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s="23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2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s="2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23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s="23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23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s="23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23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s="23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23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s="23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23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s="23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23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s="23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23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s="23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23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s="23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23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s="23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2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s="2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23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s="23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23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s="23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23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s="23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23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s="23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23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s="23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23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s="23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23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s="23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23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s="23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23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s="23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2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s="2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23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s="23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23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s="23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23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s="23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23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s="23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23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s="23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23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s="23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23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s="23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23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s="23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23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s="23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2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s="2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23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s="23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23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s="23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23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s="23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23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s="23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23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s="23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23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s="23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23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s="23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23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s="23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23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s="23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2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s="2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23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s="23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23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s="23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23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s="23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23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s="23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23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s="23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23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s="23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23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s="23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23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s="23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23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s="23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2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s="2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23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s="23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23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s="23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23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s="23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23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s="23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23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s="23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23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s="23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23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s="23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23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s="23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23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s="23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2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s="2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23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s="23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23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s="23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23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s="23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23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s="23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23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s="23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23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s="23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23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s="23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23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s="23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23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s="23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s="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23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s="23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23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s="23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23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s="23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23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s="23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23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s="23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23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s="23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23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s="23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23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s="23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23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s="23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2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s="2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23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s="23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23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s="23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23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s="23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23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s="23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23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s="23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23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s="23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23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s="23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23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s="23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23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s="23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2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s="2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23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s="23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23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s="23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23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s="23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23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s="23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23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s="23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23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s="23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23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s="23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23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s="23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23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s="23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2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s="2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23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s="23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23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s="23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23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s="23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23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s="23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23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s="23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23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s="23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23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s="23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23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s="23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23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s="23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2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s="2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23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s="23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23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s="23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23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s="23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23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s="23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23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s="23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23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s="23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23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s="23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23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s="23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23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s="23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2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s="2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23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s="23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23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s="23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23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s="23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23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s="23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23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s="23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23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s="23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23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s="23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23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s="23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23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s="23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2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s="2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23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s="23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23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s="23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23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s="23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23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s="23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23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s="23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23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s="23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23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s="23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23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s="23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23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s="23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2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s="2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23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s="23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23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s="23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23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s="23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23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s="23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23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s="23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23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s="23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23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s="23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23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s="23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23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s="23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2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s="2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23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s="23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23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s="23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23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s="23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23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s="23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23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s="23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23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s="23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23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s="23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23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s="23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23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s="23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2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s="2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23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s="23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23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s="23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23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s="23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23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s="23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23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s="23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23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s="23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23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s="23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23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s="23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23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s="23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s="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23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s="23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23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s="23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23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s="23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23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s="23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23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s="23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23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s="23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23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s="23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23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s="23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23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s="23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2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s="2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23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s="23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23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s="23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23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s="23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23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s="23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23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s="23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23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s="23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23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s="23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23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s="23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23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s="23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2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s="2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23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s="23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23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s="23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23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s="23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23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s="23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23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s="23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23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s="23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23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s="23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23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s="23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23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s="23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2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s="2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23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s="23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23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s="23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23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s="23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23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s="23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23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s="23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23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s="23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23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s="23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23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s="23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23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s="23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2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s="2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23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s="23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23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s="23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23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s="23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23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s="23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23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s="23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23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s="23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23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s="23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23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s="23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23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s="23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2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s="2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23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s="23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23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s="23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23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s="23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23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s="23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23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s="23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23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s="23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23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s="23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23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s="23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23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s="23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2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s="2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23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s="23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23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s="23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23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s="23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23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s="23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23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s="23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23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s="23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23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s="23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23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s="23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23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s="23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2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s="2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23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s="23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23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s="23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23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s="23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23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s="23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23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s="23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23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s="23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23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s="23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23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s="23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23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s="23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2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s="2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23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s="23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23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s="23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23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s="23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23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s="23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23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s="23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23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s="23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23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s="23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23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s="23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23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s="23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2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s="2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23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s="23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23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s="23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23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s="23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23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s="23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23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s="23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23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s="23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23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s="23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23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s="23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23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s="23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s="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23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s="23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23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s="23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23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s="23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23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s="23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23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s="23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23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s="23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23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s="23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23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s="23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23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s="23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2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s="2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23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s="23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23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s="23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23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s="23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23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s="23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23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s="23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23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s="23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23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s="23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23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s="23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23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s="23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2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s="2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23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s="23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23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s="23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23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s="23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23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s="23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23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s="23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23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s="23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23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s="23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23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s="23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23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s="23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2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s="2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23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s="23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23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s="23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23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s="23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23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s="23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23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s="23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23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s="23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23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s="23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23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s="23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23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s="23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2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s="2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23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s="23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23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s="23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23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s="23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23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s="23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23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s="23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23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s="23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23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s="23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23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s="23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23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s="23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2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s="2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23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s="23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23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s="23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23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s="23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23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s="23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23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s="23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23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s="23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23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s="23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23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s="23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23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s="23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2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s="2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23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s="23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23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s="23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23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s="23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23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s="23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23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s="23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23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s="23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23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s="23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23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s="23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23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s="23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2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s="2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23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s="23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23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s="23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23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s="23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23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s="23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23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s="23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23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s="23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23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s="23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23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s="23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23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s="23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2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s="2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23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s="23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23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s="23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23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s="23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23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s="23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23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s="23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23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s="23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23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s="23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23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s="23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23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s="23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2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s="2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23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s="23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23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s="23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23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s="23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23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s="23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23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s="23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23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s="23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23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s="23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23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s="23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23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s="23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s="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23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s="23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23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s="23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23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s="23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23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s="23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23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s="23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23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s="23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23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s="23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23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s="23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23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s="23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2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s="2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23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s="23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23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s="23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23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s="23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23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s="23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23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s="23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23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s="23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23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s="23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23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s="23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23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s="23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2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s="2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23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s="23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23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s="23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23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s="23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23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s="23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23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s="23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23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s="23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23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s="23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23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s="23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23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s="23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2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s="2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23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s="23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23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s="23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23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s="23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23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s="23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23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s="23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23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s="23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23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s="23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23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s="23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23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s="23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2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s="2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23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s="23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23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s="23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23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s="23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23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s="23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23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s="23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23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s="23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23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s="23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23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s="23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23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s="23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2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s="2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23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s="23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23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s="23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23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s="23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23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s="23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23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s="23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23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s="23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23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s="23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23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s="23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23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s="23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2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s="2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23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s="23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23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s="23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23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s="23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23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s="23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23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s="23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23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s="23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23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s="23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23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s="23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23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s="23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2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s="2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23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s="23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23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s="23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23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s="23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23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s="23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23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s="23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23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s="23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23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s="23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23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s="23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23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s="23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2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s="2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23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s="23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23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s="23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23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s="23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23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s="23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23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s="23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23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s="23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23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s="23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23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s="23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23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s="23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2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s="2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23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s="23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23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s="23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23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s="23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23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s="23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23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s="23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23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s="23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23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s="23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23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s="23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23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s="23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s="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23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s="23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23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s="23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23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s="23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23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s="23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23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s="23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23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s="23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23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s="23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23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s="23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23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s="23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2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s="2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23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s="23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23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s="23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23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s="23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23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s="23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23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s="23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23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s="23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23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s="23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23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s="23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23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s="23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2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s="2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23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s="23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23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s="23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23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s="23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23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s="23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23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s="23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23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s="23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23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s="23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23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s="23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23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s="23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2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s="2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23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s="23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23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s="23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23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s="23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23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s="23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23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s="23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23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s="23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23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s="23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23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s="23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23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s="23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2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s="2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23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s="23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23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s="23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23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s="23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23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s="23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23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s="23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23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s="23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23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s="23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23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s="23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23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s="23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2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s="2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23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s="23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23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s="23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23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s="23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23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s="23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23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s="23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23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s="23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23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s="23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23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s="23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23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s="23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2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s="2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23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s="23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23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s="23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23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s="23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23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s="23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23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s="23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23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s="23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23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s="23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23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s="23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23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s="23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2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s="2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23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s="23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23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s="23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23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s="23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23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s="23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23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s="23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23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s="23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23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s="23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23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s="23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23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s="23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2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s="2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23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s="23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23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s="23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23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s="23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23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s="23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23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s="23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23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s="23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23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s="23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23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s="23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23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s="23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2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s="2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23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s="23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23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s="23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23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s="23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23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s="23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23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s="23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23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s="23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23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s="23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23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s="23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23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s="23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s="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23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s="23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23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s="23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23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s="23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23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s="23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23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s="23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23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s="23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23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s="23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23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s="23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23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s="23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2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s="2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23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s="23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23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s="23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23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s="23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23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s="23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23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s="23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23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s="23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23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s="23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23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s="23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23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s="23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2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s="2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23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s="23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23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s="23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23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s="23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23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s="23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23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s="23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23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s="23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23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s="23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23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s="23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23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s="23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2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s="2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23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s="23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23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s="23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23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s="23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23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s="23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23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s="23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23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s="23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23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s="23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23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s="23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23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s="23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2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s="2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23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s="23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23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s="23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23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s="23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23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s="23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23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s="23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23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s="23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23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s="23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23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s="23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23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s="23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2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s="2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23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s="23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23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s="23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23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s="23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23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s="23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23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s="23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23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s="23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23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s="23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23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s="23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23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s="23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2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s="2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23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s="23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23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s="23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23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s="23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23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s="23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23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s="23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23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s="23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23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s="23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23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s="23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23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s="23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2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s="2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23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s="23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23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s="23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23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s="23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23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s="23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23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s="23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23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s="23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23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s="23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23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s="23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23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s="23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2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s="2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23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s="23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23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s="23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23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s="23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23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s="23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23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s="23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23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s="23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23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s="23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23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s="23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23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s="23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2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s="2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23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s="23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23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s="23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23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s="23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23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s="23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23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s="23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23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s="23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23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s="23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23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s="23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23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s="23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s="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23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s="23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23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s="23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23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s="23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23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s="23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23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s="23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23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s="23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23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s="23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23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s="23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23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s="23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2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s="2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23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s="23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23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s="23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23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s="23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23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s="23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23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s="23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23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s="23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23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s="23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23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s="23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23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s="23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2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s="2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23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s="23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23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s="23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23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s="23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23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s="23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23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s="23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23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s="23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23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s="23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23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s="23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23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s="23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2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s="2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23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s="23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23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s="23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23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s="23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23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s="23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23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s="23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23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s="23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23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s="23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23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s="23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23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s="23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2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s="2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23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s="23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23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s="23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23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s="23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23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s="23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23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s="23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23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s="23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23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s="23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23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s="23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23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s="23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2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s="2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23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s="23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23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s="23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23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s="23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23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s="23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23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s="23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23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s="23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23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s="23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23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s="23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23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s="23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2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s="2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23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s="23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23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s="23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23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s="23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23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s="23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23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s="23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23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s="23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23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s="23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23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s="23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23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s="23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2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s="2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23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s="23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23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s="23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23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s="23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23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s="23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23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s="23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23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s="23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23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s="23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23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s="23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23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s="23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2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s="2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23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s="23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23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s="23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23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s="23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23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s="23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23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s="23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23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s="23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23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s="23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23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s="23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23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s="23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2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s="2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23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s="23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23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s="23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23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s="23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23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s="23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23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s="23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23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s="23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23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s="23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23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s="23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23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s="23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s="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23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s="23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23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s="23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23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s="23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23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s="23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23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s="23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23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s="23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23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s="23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23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s="23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23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s="23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2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s="2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23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s="23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23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s="23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23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s="23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23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s="23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23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s="23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23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s="23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23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s="23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23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s="23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23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s="23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2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s="2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23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s="23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23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s="23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23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s="23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23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s="23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23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s="23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23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s="23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23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s="23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23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s="23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23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s="23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2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s="2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23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s="23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23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s="23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23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s="23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23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s="23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23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s="23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23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s="23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23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s="23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23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s="23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23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s="23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2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s="2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23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s="23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23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s="23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23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s="23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23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s="23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23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s="23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23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s="23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23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s="23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23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s="23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23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s="23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2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s="2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23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s="23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23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s="23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23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s="23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23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s="23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23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s="23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23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s="23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23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s="23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23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s="23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23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s="23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2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s="2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23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s="23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23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s="23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23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s="23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23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s="23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23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s="23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23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s="23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23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s="23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23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s="23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23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s="23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2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s="2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23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s="23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23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s="23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23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s="23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23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s="23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23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s="23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23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s="23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23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s="23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23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s="23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23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s="23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2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s="2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23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s="23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23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s="23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23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s="23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23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s="23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23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s="23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23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s="23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23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s="23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23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s="23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23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s="23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2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s="2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23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s="23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23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s="23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23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s="23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23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s="23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23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s="23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23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s="23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23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s="23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23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s="23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23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s="23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s="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23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s="23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23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s="23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23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s="23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23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s="23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23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s="23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23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s="23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23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s="23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23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s="23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23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s="23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2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s="2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23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s="23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23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s="23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23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s="23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23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s="23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23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s="23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23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s="23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23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s="23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23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s="23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23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s="23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2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s="2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23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s="23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23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s="23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23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s="23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23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s="23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23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s="23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23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s="23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23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s="23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23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s="23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23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s="23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2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s="2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23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s="23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23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s="23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23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s="23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23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s="23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23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s="23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23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s="23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23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s="23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23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s="23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23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s="23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2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s="2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23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s="23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23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s="23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23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s="23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23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s="23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23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s="23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23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s="23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23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s="23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23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s="23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23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s="23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2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s="2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23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s="23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23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s="23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23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s="23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23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s="23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23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s="23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23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s="23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23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s="23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23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s="23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23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s="23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2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s="2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23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s="23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23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s="23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23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s="23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23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s="23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23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s="23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23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s="23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23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s="23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23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s="23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23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s="23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2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s="2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23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s="23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23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s="23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23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s="23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23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s="23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23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s="23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23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s="23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23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s="23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23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s="23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23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s="23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2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s="2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23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s="23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23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s="23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23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s="23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23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s="23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23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s="23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23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s="23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23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s="23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23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s="23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23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s="23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2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s="2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23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s="23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23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s="23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23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s="23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23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s="23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23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s="23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23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s="23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23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s="23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23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s="23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23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s="23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s="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23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s="23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23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s="23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23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s="23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23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s="23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23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s="23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23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s="23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23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s="23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23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s="23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23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s="23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2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s="2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23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s="23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23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s="23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23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s="23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23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s="23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23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s="23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23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s="23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23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s="23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23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s="23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23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s="23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2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s="2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23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s="23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23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s="23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23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s="23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23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s="23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23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s="23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23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s="23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23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s="23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23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s="23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23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s="23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2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s="2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23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s="23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23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s="23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23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s="23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23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s="23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23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s="23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23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s="23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23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s="23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23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s="23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23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s="23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2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s="2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23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s="23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23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s="23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23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s="23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23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s="23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23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s="23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23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s="23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23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s="23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23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s="23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23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s="23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2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s="2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23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s="23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23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s="23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23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s="23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23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s="23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23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s="23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23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s="23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23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s="23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23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s="23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23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s="23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2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s="2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23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s="23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23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s="23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23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s="23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23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s="23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23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s="23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23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s="23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23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s="23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23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s="23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23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s="23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2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s="2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23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s="23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23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s="23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23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s="23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23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s="23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23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s="23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23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s="23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23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s="23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23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s="23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23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s="23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2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s="2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23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s="23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23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s="23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23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s="23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23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s="23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23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s="23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23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s="23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23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s="23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23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s="23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23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s="23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2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s="2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23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s="23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23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s="23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23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s="23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23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s="23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23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s="23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23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s="23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23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s="23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23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s="23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23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s="23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s="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23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s="23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23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s="23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23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s="23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23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s="23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23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s="23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23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s="23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23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s="23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23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s="23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23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s="23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2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s="2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23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s="23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23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s="23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23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s="23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23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s="23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23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s="23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23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s="23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23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s="23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23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s="23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23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s="23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2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s="2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23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s="23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23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s="23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23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s="23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23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s="23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23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s="23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23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s="23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23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s="23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23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s="23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23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s="23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2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s="2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23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s="23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23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s="23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23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s="23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23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s="23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23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s="23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23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s="23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23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s="23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23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s="23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23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s="23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2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s="2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23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s="23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23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s="23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23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s="23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23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s="23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23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s="23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23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s="23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23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s="23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23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s="23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23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s="23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2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s="2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23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s="23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23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s="23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23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s="23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23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s="23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23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s="23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23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s="23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23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s="23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23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s="23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23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s="23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2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s="2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23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s="23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23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s="23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23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s="23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23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s="23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23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s="23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23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s="23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23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s="23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23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s="23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23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s="23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2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s="2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23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s="23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23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s="23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23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s="23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23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s="23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23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s="23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23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s="23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23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s="23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23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s="23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23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s="23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2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s="2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23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s="23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23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s="23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23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s="23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23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s="23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23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s="23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23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s="23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23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s="23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23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s="23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23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s="23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2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s="2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23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s="23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23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s="23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23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s="23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23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s="23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23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s="23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23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s="23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23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s="23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23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s="23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23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s="23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s="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23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s="23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23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s="23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23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s="23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23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s="23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23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s="23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23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s="23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23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s="23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23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s="23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23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s="23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2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s="2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23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s="23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23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s="23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23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s="23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23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s="23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23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s="23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23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s="23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23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s="23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23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s="23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23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s="23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2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s="2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23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s="23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23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s="23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23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s="23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23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s="23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23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s="23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23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s="23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23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s="23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23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s="23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23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s="23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2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s="2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23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s="23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23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s="23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23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s="23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23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s="23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23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s="23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23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s="23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23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s="23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23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s="23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23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s="23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2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s="2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23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s="23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23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s="23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23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s="23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23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s="23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23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s="23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23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s="23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23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s="23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23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s="23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23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s="23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2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s="2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23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s="23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23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s="23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23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s="23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23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s="23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23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s="23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23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s="23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23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s="23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23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s="23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23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s="23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2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s="2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23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s="23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23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s="23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23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s="23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23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s="23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23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s="23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23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s="23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23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s="23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23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s="23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23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s="23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2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s="2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23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s="23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23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s="23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23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s="23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23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s="23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23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s="23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23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s="23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23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s="23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23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s="23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23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s="23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2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s="2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23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s="23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23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s="23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23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s="23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23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s="23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23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s="23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23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s="23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23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s="23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23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s="23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23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s="23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2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s="2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23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s="23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23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s="23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23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s="23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23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s="23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23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s="23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23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s="23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23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s="23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23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s="23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23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s="23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s="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23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s="23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23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s="23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23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s="23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23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s="23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23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s="23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23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s="23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23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s="23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23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s="23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23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s="23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2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s="2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23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s="23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23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s="23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23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s="23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23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s="23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23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s="23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23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s="23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23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s="23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23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s="23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23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s="23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2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s="2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23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s="23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23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s="23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23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s="23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23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s="23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23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s="23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23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s="23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23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s="23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23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s="23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23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s="23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2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s="2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23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s="23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23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s="23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23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s="23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23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s="23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23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s="23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23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s="23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23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s="23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23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s="23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23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s="23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2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s="2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23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s="23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23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s="23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23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s="23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23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s="23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23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s="23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23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s="23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23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s="23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23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s="23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23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s="23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2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s="2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23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s="23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23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s="23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23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s="23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23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s="23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23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s="23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23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s="23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23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s="23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23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s="23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23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s="23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2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s="2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23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s="23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23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s="23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23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s="23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23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s="23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23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s="23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23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s="23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23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s="23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23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s="23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23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s="23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2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s="2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23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s="23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23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s="23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23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s="23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23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s="23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23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s="23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23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s="23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23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s="23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23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s="23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23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s="23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2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s="2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23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s="23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23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s="23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23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s="23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23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s="23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23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s="23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23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s="23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23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s="23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23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s="23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23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s="23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2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s="2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23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s="23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23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s="23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23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s="23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23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s="23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23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s="23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23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s="23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23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s="23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23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s="23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23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s="23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s="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23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s="23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23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s="23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23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s="23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23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s="23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23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s="23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23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s="23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23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s="23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23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s="23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23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s="23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2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s="2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23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s="23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23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s="23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23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s="23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23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s="23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23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s="23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23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s="23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23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s="23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23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s="23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23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s="23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2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s="2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23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s="23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23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s="23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23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s="23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23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s="23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23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s="23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23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s="23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23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s="23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23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s="23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23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s="23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2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s="2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23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s="23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23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s="23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23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s="23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23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s="23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23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s="23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23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s="23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23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s="23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23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s="23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23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s="23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2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s="2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23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s="23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23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s="23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23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s="23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23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s="23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23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s="23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23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s="23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23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s="23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23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s="23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23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s="23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2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s="2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23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s="23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23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s="23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23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s="23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23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s="23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23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s="23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23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s="23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23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s="23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23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s="23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23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s="23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2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s="2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23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s="23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23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s="23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23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s="23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23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s="23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23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s="23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23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s="23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23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s="23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23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s="23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23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s="23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2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s="2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23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s="23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23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s="23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23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s="23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23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s="23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23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s="23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23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s="23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23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s="23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23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s="23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23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s="23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2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s="2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23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s="23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23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s="23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23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s="23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23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s="23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23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s="23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23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s="23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23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s="23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23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s="23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23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s="23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2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s="2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23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s="23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23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s="23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23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s="23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23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s="23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23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s="23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23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s="23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23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s="23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23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s="23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23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s="23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s="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23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s="23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23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s="23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23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s="23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23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s="23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23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s="23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23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s="23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23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s="23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23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s="23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23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s="23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2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s="2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23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s="23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23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s="23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23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s="23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23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s="23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23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s="23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23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s="23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23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s="23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23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s="23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23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s="23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2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s="2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23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s="23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23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s="23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23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s="23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23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s="23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23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s="23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23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s="23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23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s="23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23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s="23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23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s="23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2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s="2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23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s="23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23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s="23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23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s="23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23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s="23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23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s="23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23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s="23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23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s="23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23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s="23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23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s="23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2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s="2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23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s="23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23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s="23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23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s="23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23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s="23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23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s="23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23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s="23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23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s="23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23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s="23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23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s="23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2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s="2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23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s="23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23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s="23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23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s="23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23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s="23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23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s="23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23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s="23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23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s="23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23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s="23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23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s="23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2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s="2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23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s="23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23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s="23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23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s="23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23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s="23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23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s="23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23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s="23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23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s="23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23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s="23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23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s="23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2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s="2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23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s="23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23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s="23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23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s="23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23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s="23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23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s="23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23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s="23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23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s="23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23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s="23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23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s="23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2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s="2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23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s="23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23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s="23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23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s="23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23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s="23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23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s="23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23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s="23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23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s="23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23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s="23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23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s="23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2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s="2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23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s="23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23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s="23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23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s="23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23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s="23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23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s="23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23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s="23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23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s="23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23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s="23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23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s="23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s="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23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s="23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23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s="23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23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s="23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23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s="23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23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s="23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23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s="23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23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s="23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23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s="23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23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s="23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2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s="2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23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s="23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23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s="23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23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s="23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23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s="23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23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s="23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23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s="23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23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s="23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23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s="23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23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s="23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2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s="2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23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s="23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23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s="23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23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s="23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23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s="23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23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s="23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23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s="23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23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s="23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23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s="23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23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s="23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2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s="2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23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s="23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23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s="23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23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s="23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23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s="23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23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s="23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23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s="23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23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s="23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23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s="23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23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s="23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2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s="2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23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s="23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23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s="23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23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s="23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23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s="23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23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s="23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23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s="23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23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s="23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23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s="23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23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s="23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2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s="2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23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s="23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23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s="23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23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s="23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23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s="23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23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s="23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23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s="23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23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s="23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23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s="23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23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s="23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2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s="2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23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s="23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23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s="23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23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s="23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23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s="23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23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s="23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23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s="23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23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s="23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23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s="23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23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s="23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2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s="2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23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s="23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23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s="23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23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s="23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23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s="23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23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s="23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23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s="23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23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s="23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23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s="23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23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s="23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2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s="2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23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s="23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23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s="23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23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s="23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23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s="23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23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s="23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23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s="23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23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s="23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23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s="23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23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s="23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2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s="2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23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s="23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23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s="23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23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s="23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23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s="23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23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s="23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23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s="23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23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s="23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23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s="23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23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s="23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s="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23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s="23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23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s="23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23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s="23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23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s="23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23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s="23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23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s="23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23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s="23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23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s="23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23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s="23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2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s="2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23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s="23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23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s="23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23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s="23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23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s="23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23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s="23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23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s="23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23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s="23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23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s="23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23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s="23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2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s="2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23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s="23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23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s="23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23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s="23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23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s="23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23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s="23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23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s="23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23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s="23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23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s="23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23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s="23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2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s="2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23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s="23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23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s="23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23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s="23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23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s="23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23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s="23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23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s="23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23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s="23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23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s="23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23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s="23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2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s="2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23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s="23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23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s="23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23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s="23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23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s="23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23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s="23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23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s="23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23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s="23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23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s="23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23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s="23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2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s="2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23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s="23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23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s="23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23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s="23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23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s="23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23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s="23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23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s="23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23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s="23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23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s="23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23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s="23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2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s="2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23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s="23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23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s="23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23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s="23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23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s="23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23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s="23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23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s="23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23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s="23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23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s="23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23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s="23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2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s="2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23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s="23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23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s="23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23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s="23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23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s="23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23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s="23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23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s="23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23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s="23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23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s="23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23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s="23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2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s="2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23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s="23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23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s="23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23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s="23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23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s="23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23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s="23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23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s="23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23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s="23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23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s="23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23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s="23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2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s="2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23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s="23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23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s="23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23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s="23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23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s="23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23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s="23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23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s="23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23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s="23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23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s="23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23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s="23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s="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23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s="23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23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s="23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23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s="23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23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s="23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23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s="23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23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s="23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23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s="23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23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s="23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23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s="23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2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s="2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23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s="23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23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s="23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23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s="23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23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s="23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23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s="23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23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s="23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23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s="23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23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s="23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23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s="23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2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s="2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23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s="23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23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s="23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23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s="23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23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s="23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23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s="23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23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s="23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23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s="23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23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s="23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23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s="23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2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s="2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23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s="23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23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s="23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23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s="23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23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s="23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23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s="23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23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s="23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23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s="23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23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s="23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23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s="23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2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s="2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23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s="23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23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s="23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23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s="23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23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s="23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23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s="23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23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s="23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23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s="23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23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s="23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23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s="23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2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s="2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23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s="23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23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s="23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23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s="23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23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s="23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23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s="23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23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s="23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23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s="23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23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s="23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23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s="23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2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s="2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23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s="23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23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s="23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23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s="23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23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s="23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23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s="23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23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s="23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23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s="23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23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s="23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23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s="23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2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s="2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23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s="23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23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s="23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23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s="23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23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s="23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23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s="23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23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s="23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23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s="23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23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s="23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23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s="23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2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s="2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23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s="23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23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s="23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23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s="23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23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s="23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23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s="23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23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s="23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23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s="23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23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s="23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23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s="23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2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s="2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23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s="23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23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s="23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23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s="23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23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s="23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23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s="23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23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s="23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23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s="23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23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s="23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23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s="23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s="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23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s="23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23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s="23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23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s="23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23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s="23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23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s="23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23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s="23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23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s="23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23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s="23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23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s="23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2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s="2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23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s="23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23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s="23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23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s="23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23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s="23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23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s="23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23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s="23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23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s="23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23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s="23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23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s="23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2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s="2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23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s="23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23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s="23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23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s="23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23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s="23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23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s="23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23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s="23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23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s="23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23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s="23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23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s="23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2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s="2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23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s="23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23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s="23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23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s="23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23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s="23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23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s="23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23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s="23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23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s="23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23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s="23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23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s="23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2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s="2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23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s="23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23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s="23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23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s="23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23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s="23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23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s="23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23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s="23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23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s="23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23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s="23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23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s="23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2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s="2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23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s="23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23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s="23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23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s="23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23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s="23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23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s="23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23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s="23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23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s="23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23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s="23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23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s="23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2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s="2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23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s="23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23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s="23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23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s="23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23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s="23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23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s="23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23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s="23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23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s="23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23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s="23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23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s="23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2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s="2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23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s="23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23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s="23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23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s="23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23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s="23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23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s="23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23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s="23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23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s="23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23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s="23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23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s="23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2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s="2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23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s="23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23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s="23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23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s="23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23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s="23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23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s="23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23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s="23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23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s="23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23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s="23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23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s="23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2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s="2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23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s="23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23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s="23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23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s="23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23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s="23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23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s="23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23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s="23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23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s="23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23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s="23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23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s="23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s="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23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s="23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23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s="23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23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s="23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23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s="23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23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s="23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23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s="23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23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s="23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23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s="23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23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s="23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2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s="2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23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s="23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23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s="23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23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s="23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23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s="23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23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s="23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23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s="23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23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s="23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23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s="23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23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s="23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2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s="2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23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s="23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23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s="23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23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s="23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23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s="23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23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s="23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23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s="23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23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s="23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23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s="23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23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s="23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2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s="2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23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s="23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23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s="23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23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s="23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23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s="23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23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s="23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23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s="23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23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s="23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23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s="23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23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s="23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2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s="2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23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s="23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23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s="23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23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s="23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23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s="23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23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s="23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23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s="23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23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s="23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23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s="23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23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s="23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2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s="2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23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s="23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23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s="23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23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s="23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23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s="23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23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s="23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23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s="23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23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s="23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23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s="23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23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s="23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2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s="2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23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s="23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23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s="23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23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s="23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23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s="23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23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s="23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23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s="23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23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s="23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23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s="23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23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s="23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2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s="2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23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s="23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23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s="23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23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s="23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23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s="23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23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s="23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23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s="23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23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s="23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23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s="23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23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s="23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2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s="2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23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s="23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23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s="23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23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s="23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23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s="23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23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s="23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23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s="23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23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s="23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23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s="23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23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s="23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2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s="2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23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s="23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23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s="23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23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s="23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23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s="23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23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s="23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23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s="23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23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s="23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23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s="23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23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s="23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s="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23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s="23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23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s="23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23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s="23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23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s="23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23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s="23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23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s="23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23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s="23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23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s="23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23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s="23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2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s="2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23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s="23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23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s="23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23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s="23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23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s="23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23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s="23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23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s="23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23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s="23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23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s="23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23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s="23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2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s="2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23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s="23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23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s="23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23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s="23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23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s="23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23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s="23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23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s="23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23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s="23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23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s="23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23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s="23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2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s="2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23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s="23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23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s="23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23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s="23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23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s="23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23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s="23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23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s="23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23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s="23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23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s="23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23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s="23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2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s="2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23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s="23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23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s="23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23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s="23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23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s="23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23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s="23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23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s="23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23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s="23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23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s="23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23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s="23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2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s="2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23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s="23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23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s="23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23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s="23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23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s="23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23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s="23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23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s="23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23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s="23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23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s="23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23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s="23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2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s="2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23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s="23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23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s="23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23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s="23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23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s="23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23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s="23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23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s="23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23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s="23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23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s="23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23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s="23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2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s="2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23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s="23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23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s="23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23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s="23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23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s="23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23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s="23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23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s="23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23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s="23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23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s="23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23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s="23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2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s="2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23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s="23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23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s="23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23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s="23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23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s="23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23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s="23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23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s="23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23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s="23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23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s="23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23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s="23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2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s="2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23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s="23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23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s="23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23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s="23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23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s="23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23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s="23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23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s="23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23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s="23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23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s="23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23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s="23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s="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23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s="23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23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s="23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23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s="23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23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s="23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23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s="23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23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s="23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23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s="23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23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s="23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23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s="23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2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s="2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23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s="23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23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s="23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23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s="23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23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s="23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23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s="23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23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s="23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23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s="23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23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s="23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23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s="23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2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s="2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23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s="23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23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s="23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23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s="23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23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s="23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23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s="23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23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s="23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23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s="23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23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s="23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23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s="23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2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s="2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23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s="23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23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s="23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23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s="23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23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s="23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23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s="23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23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s="23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23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s="23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23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s="23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23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s="23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2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s="2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23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s="23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23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s="23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23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s="23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23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s="23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23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s="23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23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s="23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23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s="23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23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s="23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23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s="23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2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s="2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23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s="23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23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s="23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23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s="23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23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s="23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23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s="23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23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s="23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23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s="23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23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s="23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23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s="23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2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s="2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23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s="23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23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s="23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23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s="23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23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s="23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23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s="23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23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s="23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23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s="23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23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s="23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23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s="23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2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s="2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23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s="23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23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s="23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23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s="23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23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s="23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23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s="23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23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s="23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23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s="23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23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s="23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23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s="23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2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s="2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23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s="23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23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s="23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23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s="23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23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s="23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23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s="23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23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s="23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23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s="23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23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s="23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23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s="23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2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s="2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23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s="23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23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s="23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23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s="23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23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s="23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23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s="23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23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s="23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23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s="23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23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s="23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23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s="23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s="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23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s="23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23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s="23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23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s="23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23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s="23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23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s="23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23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s="23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23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s="23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23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s="23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23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s="23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2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s="2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23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s="23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23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s="23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23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s="23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23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s="23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23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s="23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23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s="23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23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s="23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23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s="23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23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s="23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2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s="2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23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s="23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23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s="23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23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s="23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23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s="23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23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s="23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23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s="23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23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s="23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23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s="23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23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s="23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2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s="2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23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s="23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23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s="23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23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s="23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23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s="23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23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s="23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23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s="23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23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s="23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23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s="23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23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s="23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2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s="2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23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s="23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23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s="23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23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s="23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23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s="23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23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s="23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23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s="23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23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s="23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23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s="23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23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s="23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2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s="2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23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s="23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23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s="23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23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s="23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23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s="23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23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s="23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23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s="23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23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s="23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23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s="23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23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s="23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2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s="2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23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s="23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23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s="23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23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s="23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23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s="23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23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s="23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23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s="23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23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s="23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23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s="23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23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s="23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2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s="2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23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s="23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23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s="23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23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s="23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23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s="23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23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s="23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23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s="23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23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s="23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23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s="23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23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s="23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2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s="2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23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s="23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23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s="23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23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s="23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23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s="23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23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s="23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23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s="23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23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s="23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23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s="23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23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s="23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2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s="2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23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s="23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23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s="23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23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s="23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23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s="23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23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s="23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23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s="23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23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s="23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23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s="23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23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s="23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s="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23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s="23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23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s="23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23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s="23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23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s="23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23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s="23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23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s="23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23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s="23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23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s="23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23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s="23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2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s="2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23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s="23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23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s="23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23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s="23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23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s="23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23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s="23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23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s="23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23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s="23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23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s="23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23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s="23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2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s="2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23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s="23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23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s="23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23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s="23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23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s="23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23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s="23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23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s="23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23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s="23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23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s="23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23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s="23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2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s="2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23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s="23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23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s="23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23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s="23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23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s="23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23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s="23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23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s="23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23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s="23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23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s="23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23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s="23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2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s="2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23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s="23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23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s="23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23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s="23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23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s="23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23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s="23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23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s="23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23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s="23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23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s="23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23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s="23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2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s="2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23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s="23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23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s="23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23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s="23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23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s="23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23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s="23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23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s="23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23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s="23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23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s="23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23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s="23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2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s="2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23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s="23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23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s="23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23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s="23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23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s="23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23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s="23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23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s="23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23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s="23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23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s="23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23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s="23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2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s="2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23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s="23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23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s="23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23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s="23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23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s="23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23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s="23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23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s="23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23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s="23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23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s="23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23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s="23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2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s="2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23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s="23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23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s="23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23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s="23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23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s="23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23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s="23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23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s="23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23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s="23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23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s="23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23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s="23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2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s="2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23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s="23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23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s="23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23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s="23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23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s="23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23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s="23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23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s="23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23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s="23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23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s="23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23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s="23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s="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23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s="23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23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s="23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ref="U2925:U2988" si="230"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23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s="23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23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s="23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23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s="23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23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s="23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23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s="23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23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s="23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23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s="23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2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s="2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23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s="23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23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s="23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23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s="23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23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s="23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23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s="23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23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s="23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23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s="23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23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s="23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23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s="23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2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s="2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23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s="23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23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s="23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23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6"/>
        <v>100</v>
      </c>
      <c r="Q2946" t="s">
        <v>8315</v>
      </c>
      <c r="R2946" s="23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23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t="s">
        <v>8315</v>
      </c>
      <c r="R2947" s="23" t="s">
        <v>8355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23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t="s">
        <v>8315</v>
      </c>
      <c r="R2948" s="23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23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t="s">
        <v>8315</v>
      </c>
      <c r="R2949" s="23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23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t="s">
        <v>8315</v>
      </c>
      <c r="R2950" s="23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23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t="s">
        <v>8315</v>
      </c>
      <c r="R2951" s="23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23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t="s">
        <v>8315</v>
      </c>
      <c r="R2952" s="23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2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t="s">
        <v>8315</v>
      </c>
      <c r="R2953" s="2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23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t="s">
        <v>8315</v>
      </c>
      <c r="R2954" s="23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23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t="s">
        <v>8315</v>
      </c>
      <c r="R2955" s="23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23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t="s">
        <v>8315</v>
      </c>
      <c r="R2956" s="23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23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t="s">
        <v>8315</v>
      </c>
      <c r="R2957" s="23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23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t="s">
        <v>8315</v>
      </c>
      <c r="R2958" s="23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23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t="s">
        <v>8315</v>
      </c>
      <c r="R2959" s="23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23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t="s">
        <v>8315</v>
      </c>
      <c r="R2960" s="23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23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t="s">
        <v>8315</v>
      </c>
      <c r="R2961" s="23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23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t="s">
        <v>8315</v>
      </c>
      <c r="R2962" s="23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2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t="s">
        <v>8315</v>
      </c>
      <c r="R2963" s="2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23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t="s">
        <v>8315</v>
      </c>
      <c r="R2964" s="23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23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t="s">
        <v>8315</v>
      </c>
      <c r="R2965" s="23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23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t="s">
        <v>8315</v>
      </c>
      <c r="R2966" s="23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23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t="s">
        <v>8315</v>
      </c>
      <c r="R2967" s="23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23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t="s">
        <v>8315</v>
      </c>
      <c r="R2968" s="23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23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t="s">
        <v>8315</v>
      </c>
      <c r="R2969" s="23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23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t="s">
        <v>8315</v>
      </c>
      <c r="R2970" s="23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23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t="s">
        <v>8315</v>
      </c>
      <c r="R2971" s="23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23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t="s">
        <v>8315</v>
      </c>
      <c r="R2972" s="23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2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t="s">
        <v>8315</v>
      </c>
      <c r="R2973" s="2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23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t="s">
        <v>8315</v>
      </c>
      <c r="R2974" s="23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23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t="s">
        <v>8315</v>
      </c>
      <c r="R2975" s="23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23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t="s">
        <v>8315</v>
      </c>
      <c r="R2976" s="23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23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t="s">
        <v>8315</v>
      </c>
      <c r="R2977" s="23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23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t="s">
        <v>8315</v>
      </c>
      <c r="R2978" s="23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23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t="s">
        <v>8315</v>
      </c>
      <c r="R2979" s="23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23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t="s">
        <v>8315</v>
      </c>
      <c r="R2980" s="23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23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t="s">
        <v>8315</v>
      </c>
      <c r="R2981" s="23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23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t="s">
        <v>8315</v>
      </c>
      <c r="R2982" s="23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2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t="s">
        <v>8315</v>
      </c>
      <c r="R2983" s="2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23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t="s">
        <v>8315</v>
      </c>
      <c r="R2984" s="23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23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t="s">
        <v>8315</v>
      </c>
      <c r="R2985" s="23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23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t="s">
        <v>8315</v>
      </c>
      <c r="R2986" s="23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23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t="s">
        <v>8315</v>
      </c>
      <c r="R2987" s="23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23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t="s">
        <v>8315</v>
      </c>
      <c r="R2988" s="23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23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t="s">
        <v>8315</v>
      </c>
      <c r="R2989" s="23" t="s">
        <v>8355</v>
      </c>
      <c r="S2989" s="14">
        <f t="shared" si="233"/>
        <v>42627.307303240741</v>
      </c>
      <c r="T2989" s="14">
        <f t="shared" si="234"/>
        <v>42656</v>
      </c>
      <c r="U2989">
        <f t="shared" ref="U2989:U3052" si="235"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23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t="s">
        <v>8315</v>
      </c>
      <c r="R2990" s="23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23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t="s">
        <v>8315</v>
      </c>
      <c r="R2991" s="23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23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t="s">
        <v>8315</v>
      </c>
      <c r="R2992" s="23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2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t="s">
        <v>8315</v>
      </c>
      <c r="R2993" s="2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23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t="s">
        <v>8315</v>
      </c>
      <c r="R2994" s="23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23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t="s">
        <v>8315</v>
      </c>
      <c r="R2995" s="23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23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t="s">
        <v>8315</v>
      </c>
      <c r="R2996" s="23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23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t="s">
        <v>8315</v>
      </c>
      <c r="R2997" s="23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23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t="s">
        <v>8315</v>
      </c>
      <c r="R2998" s="23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23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t="s">
        <v>8315</v>
      </c>
      <c r="R2999" s="23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23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t="s">
        <v>8315</v>
      </c>
      <c r="R3000" s="23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23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t="s">
        <v>8315</v>
      </c>
      <c r="R3001" s="23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23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t="s">
        <v>8315</v>
      </c>
      <c r="R3002" s="23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2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t="s">
        <v>8315</v>
      </c>
      <c r="R3003" s="2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23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t="s">
        <v>8315</v>
      </c>
      <c r="R3004" s="23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23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t="s">
        <v>8315</v>
      </c>
      <c r="R3005" s="23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23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t="s">
        <v>8315</v>
      </c>
      <c r="R3006" s="23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23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t="s">
        <v>8315</v>
      </c>
      <c r="R3007" s="23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23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t="s">
        <v>8315</v>
      </c>
      <c r="R3008" s="23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23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t="s">
        <v>8315</v>
      </c>
      <c r="R3009" s="23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23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t="s">
        <v>8315</v>
      </c>
      <c r="R3010" s="23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23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t="s">
        <v>8315</v>
      </c>
      <c r="R3011" s="23" t="s">
        <v>8355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23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t="s">
        <v>8315</v>
      </c>
      <c r="R3012" s="23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2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t="s">
        <v>8315</v>
      </c>
      <c r="R3013" s="2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23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t="s">
        <v>8315</v>
      </c>
      <c r="R3014" s="23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23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t="s">
        <v>8315</v>
      </c>
      <c r="R3015" s="23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23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t="s">
        <v>8315</v>
      </c>
      <c r="R3016" s="23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23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t="s">
        <v>8315</v>
      </c>
      <c r="R3017" s="23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23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t="s">
        <v>8315</v>
      </c>
      <c r="R3018" s="23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23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t="s">
        <v>8315</v>
      </c>
      <c r="R3019" s="23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23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t="s">
        <v>8315</v>
      </c>
      <c r="R3020" s="23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23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t="s">
        <v>8315</v>
      </c>
      <c r="R3021" s="23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23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t="s">
        <v>8315</v>
      </c>
      <c r="R3022" s="23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t="s">
        <v>8315</v>
      </c>
      <c r="R3023" s="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23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t="s">
        <v>8315</v>
      </c>
      <c r="R3024" s="23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23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t="s">
        <v>8315</v>
      </c>
      <c r="R3025" s="23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23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t="s">
        <v>8315</v>
      </c>
      <c r="R3026" s="23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23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t="s">
        <v>8315</v>
      </c>
      <c r="R3027" s="23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23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t="s">
        <v>8315</v>
      </c>
      <c r="R3028" s="23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23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t="s">
        <v>8315</v>
      </c>
      <c r="R3029" s="23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23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t="s">
        <v>8315</v>
      </c>
      <c r="R3030" s="23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23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t="s">
        <v>8315</v>
      </c>
      <c r="R3031" s="23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23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t="s">
        <v>8315</v>
      </c>
      <c r="R3032" s="23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2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t="s">
        <v>8315</v>
      </c>
      <c r="R3033" s="2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23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t="s">
        <v>8315</v>
      </c>
      <c r="R3034" s="23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23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t="s">
        <v>8315</v>
      </c>
      <c r="R3035" s="23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23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t="s">
        <v>8315</v>
      </c>
      <c r="R3036" s="23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23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t="s">
        <v>8315</v>
      </c>
      <c r="R3037" s="23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23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t="s">
        <v>8315</v>
      </c>
      <c r="R3038" s="23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si="2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23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t="s">
        <v>8315</v>
      </c>
      <c r="R3039" s="23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23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t="s">
        <v>8315</v>
      </c>
      <c r="R3040" s="23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23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t="s">
        <v>8315</v>
      </c>
      <c r="R3041" s="23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23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t="s">
        <v>8315</v>
      </c>
      <c r="R3042" s="23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2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t="s">
        <v>8315</v>
      </c>
      <c r="R3043" s="2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23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t="s">
        <v>8315</v>
      </c>
      <c r="R3044" s="23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23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t="s">
        <v>8315</v>
      </c>
      <c r="R3045" s="23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23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t="s">
        <v>8315</v>
      </c>
      <c r="R3046" s="23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23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t="s">
        <v>8315</v>
      </c>
      <c r="R3047" s="23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23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t="s">
        <v>8315</v>
      </c>
      <c r="R3048" s="23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23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t="s">
        <v>8315</v>
      </c>
      <c r="R3049" s="23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23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t="s">
        <v>8315</v>
      </c>
      <c r="R3050" s="23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23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t="s">
        <v>8315</v>
      </c>
      <c r="R3051" s="23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23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t="s">
        <v>8315</v>
      </c>
      <c r="R3052" s="23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2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t="s">
        <v>8315</v>
      </c>
      <c r="R3053" s="2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ref="U3053:U3116" si="240"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23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t="s">
        <v>8315</v>
      </c>
      <c r="R3054" s="23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23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t="s">
        <v>8315</v>
      </c>
      <c r="R3055" s="23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23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t="s">
        <v>8315</v>
      </c>
      <c r="R3056" s="23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23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t="s">
        <v>8315</v>
      </c>
      <c r="R3057" s="23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23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t="s">
        <v>8315</v>
      </c>
      <c r="R3058" s="23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23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t="s">
        <v>8315</v>
      </c>
      <c r="R3059" s="23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23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t="s">
        <v>8315</v>
      </c>
      <c r="R3060" s="23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23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t="s">
        <v>8315</v>
      </c>
      <c r="R3061" s="23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23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t="s">
        <v>8315</v>
      </c>
      <c r="R3062" s="23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2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t="s">
        <v>8315</v>
      </c>
      <c r="R3063" s="2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23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t="s">
        <v>8315</v>
      </c>
      <c r="R3064" s="23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23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t="s">
        <v>8315</v>
      </c>
      <c r="R3065" s="23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23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t="s">
        <v>8315</v>
      </c>
      <c r="R3066" s="23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23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t="s">
        <v>8315</v>
      </c>
      <c r="R3067" s="23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23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t="s">
        <v>8315</v>
      </c>
      <c r="R3068" s="23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23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t="s">
        <v>8315</v>
      </c>
      <c r="R3069" s="23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23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t="s">
        <v>8315</v>
      </c>
      <c r="R3070" s="23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23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t="s">
        <v>8315</v>
      </c>
      <c r="R3071" s="23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23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t="s">
        <v>8315</v>
      </c>
      <c r="R3072" s="23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2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t="s">
        <v>8315</v>
      </c>
      <c r="R3073" s="2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23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t="s">
        <v>8315</v>
      </c>
      <c r="R3074" s="23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23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t="s">
        <v>8315</v>
      </c>
      <c r="R3075" s="23" t="s">
        <v>8355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23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t="s">
        <v>8315</v>
      </c>
      <c r="R3076" s="23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23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t="s">
        <v>8315</v>
      </c>
      <c r="R3077" s="23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23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t="s">
        <v>8315</v>
      </c>
      <c r="R3078" s="23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23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t="s">
        <v>8315</v>
      </c>
      <c r="R3079" s="23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23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t="s">
        <v>8315</v>
      </c>
      <c r="R3080" s="23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23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t="s">
        <v>8315</v>
      </c>
      <c r="R3081" s="23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23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t="s">
        <v>8315</v>
      </c>
      <c r="R3082" s="23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2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t="s">
        <v>8315</v>
      </c>
      <c r="R3083" s="2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23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t="s">
        <v>8315</v>
      </c>
      <c r="R3084" s="23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23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t="s">
        <v>8315</v>
      </c>
      <c r="R3085" s="23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23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t="s">
        <v>8315</v>
      </c>
      <c r="R3086" s="23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23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t="s">
        <v>8315</v>
      </c>
      <c r="R3087" s="23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23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t="s">
        <v>8315</v>
      </c>
      <c r="R3088" s="23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23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t="s">
        <v>8315</v>
      </c>
      <c r="R3089" s="23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23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t="s">
        <v>8315</v>
      </c>
      <c r="R3090" s="23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23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t="s">
        <v>8315</v>
      </c>
      <c r="R3091" s="23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23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t="s">
        <v>8315</v>
      </c>
      <c r="R3092" s="23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2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t="s">
        <v>8315</v>
      </c>
      <c r="R3093" s="2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23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t="s">
        <v>8315</v>
      </c>
      <c r="R3094" s="23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23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t="s">
        <v>8315</v>
      </c>
      <c r="R3095" s="23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23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t="s">
        <v>8315</v>
      </c>
      <c r="R3096" s="23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23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t="s">
        <v>8315</v>
      </c>
      <c r="R3097" s="23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23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t="s">
        <v>8315</v>
      </c>
      <c r="R3098" s="23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23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t="s">
        <v>8315</v>
      </c>
      <c r="R3099" s="23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23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t="s">
        <v>8315</v>
      </c>
      <c r="R3100" s="23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23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t="s">
        <v>8315</v>
      </c>
      <c r="R3101" s="23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23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t="s">
        <v>8315</v>
      </c>
      <c r="R3102" s="23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2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t="s">
        <v>8315</v>
      </c>
      <c r="R3103" s="2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23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t="s">
        <v>8315</v>
      </c>
      <c r="R3104" s="23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23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t="s">
        <v>8315</v>
      </c>
      <c r="R3105" s="23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23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t="s">
        <v>8315</v>
      </c>
      <c r="R3106" s="23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23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t="s">
        <v>8315</v>
      </c>
      <c r="R3107" s="23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23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t="s">
        <v>8315</v>
      </c>
      <c r="R3108" s="23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23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t="s">
        <v>8315</v>
      </c>
      <c r="R3109" s="23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23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t="s">
        <v>8315</v>
      </c>
      <c r="R3110" s="23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23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t="s">
        <v>8315</v>
      </c>
      <c r="R3111" s="23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23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t="s">
        <v>8315</v>
      </c>
      <c r="R3112" s="23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2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t="s">
        <v>8315</v>
      </c>
      <c r="R3113" s="2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23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t="s">
        <v>8315</v>
      </c>
      <c r="R3114" s="23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23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t="s">
        <v>8315</v>
      </c>
      <c r="R3115" s="23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0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23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t="s">
        <v>8315</v>
      </c>
      <c r="R3116" s="23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0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23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t="s">
        <v>8315</v>
      </c>
      <c r="R3117" s="23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ref="U3117:U3180" si="245"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23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t="s">
        <v>8315</v>
      </c>
      <c r="R3118" s="23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23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t="s">
        <v>8315</v>
      </c>
      <c r="R3119" s="23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23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t="s">
        <v>8315</v>
      </c>
      <c r="R3120" s="23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23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t="s">
        <v>8315</v>
      </c>
      <c r="R3121" s="23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23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t="s">
        <v>8315</v>
      </c>
      <c r="R3122" s="23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t="s">
        <v>8315</v>
      </c>
      <c r="R3123" s="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23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t="s">
        <v>8315</v>
      </c>
      <c r="R3124" s="23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23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t="s">
        <v>8315</v>
      </c>
      <c r="R3125" s="23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23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t="s">
        <v>8315</v>
      </c>
      <c r="R3126" s="23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23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t="s">
        <v>8315</v>
      </c>
      <c r="R3127" s="23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23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t="s">
        <v>8315</v>
      </c>
      <c r="R3128" s="23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23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t="s">
        <v>8315</v>
      </c>
      <c r="R3129" s="23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23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t="s">
        <v>8315</v>
      </c>
      <c r="R3130" s="23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23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t="s">
        <v>8315</v>
      </c>
      <c r="R3131" s="23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23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t="s">
        <v>8315</v>
      </c>
      <c r="R3132" s="23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2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t="s">
        <v>8315</v>
      </c>
      <c r="R3133" s="2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23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t="s">
        <v>8315</v>
      </c>
      <c r="R3134" s="23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23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t="s">
        <v>8315</v>
      </c>
      <c r="R3135" s="23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23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t="s">
        <v>8315</v>
      </c>
      <c r="R3136" s="23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23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t="s">
        <v>8315</v>
      </c>
      <c r="R3137" s="23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23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t="s">
        <v>8315</v>
      </c>
      <c r="R3138" s="23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23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t="s">
        <v>8315</v>
      </c>
      <c r="R3139" s="23" t="s">
        <v>8316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23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t="s">
        <v>8315</v>
      </c>
      <c r="R3140" s="23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23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t="s">
        <v>8315</v>
      </c>
      <c r="R3141" s="23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23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t="s">
        <v>8315</v>
      </c>
      <c r="R3142" s="23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2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t="s">
        <v>8315</v>
      </c>
      <c r="R3143" s="2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23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t="s">
        <v>8315</v>
      </c>
      <c r="R3144" s="23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23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t="s">
        <v>8315</v>
      </c>
      <c r="R3145" s="23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23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t="s">
        <v>8315</v>
      </c>
      <c r="R3146" s="23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23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t="s">
        <v>8315</v>
      </c>
      <c r="R3147" s="23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23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t="s">
        <v>8315</v>
      </c>
      <c r="R3148" s="23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23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t="s">
        <v>8315</v>
      </c>
      <c r="R3149" s="23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23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t="s">
        <v>8315</v>
      </c>
      <c r="R3150" s="23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23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t="s">
        <v>8315</v>
      </c>
      <c r="R3151" s="23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23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t="s">
        <v>8315</v>
      </c>
      <c r="R3152" s="23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2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t="s">
        <v>8315</v>
      </c>
      <c r="R3153" s="2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23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t="s">
        <v>8315</v>
      </c>
      <c r="R3154" s="23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23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t="s">
        <v>8315</v>
      </c>
      <c r="R3155" s="23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23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t="s">
        <v>8315</v>
      </c>
      <c r="R3156" s="23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23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t="s">
        <v>8315</v>
      </c>
      <c r="R3157" s="23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23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t="s">
        <v>8315</v>
      </c>
      <c r="R3158" s="23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23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t="s">
        <v>8315</v>
      </c>
      <c r="R3159" s="23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23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t="s">
        <v>8315</v>
      </c>
      <c r="R3160" s="23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23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t="s">
        <v>8315</v>
      </c>
      <c r="R3161" s="23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23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t="s">
        <v>8315</v>
      </c>
      <c r="R3162" s="23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2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t="s">
        <v>8315</v>
      </c>
      <c r="R3163" s="2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23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t="s">
        <v>8315</v>
      </c>
      <c r="R3164" s="23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23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t="s">
        <v>8315</v>
      </c>
      <c r="R3165" s="23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23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t="s">
        <v>8315</v>
      </c>
      <c r="R3166" s="23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23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t="s">
        <v>8315</v>
      </c>
      <c r="R3167" s="23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23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t="s">
        <v>8315</v>
      </c>
      <c r="R3168" s="23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23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t="s">
        <v>8315</v>
      </c>
      <c r="R3169" s="23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23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t="s">
        <v>8315</v>
      </c>
      <c r="R3170" s="23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23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t="s">
        <v>8315</v>
      </c>
      <c r="R3171" s="23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23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t="s">
        <v>8315</v>
      </c>
      <c r="R3172" s="23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2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t="s">
        <v>8315</v>
      </c>
      <c r="R3173" s="2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23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t="s">
        <v>8315</v>
      </c>
      <c r="R3174" s="23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23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t="s">
        <v>8315</v>
      </c>
      <c r="R3175" s="23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23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t="s">
        <v>8315</v>
      </c>
      <c r="R3176" s="23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23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t="s">
        <v>8315</v>
      </c>
      <c r="R3177" s="23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23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t="s">
        <v>8315</v>
      </c>
      <c r="R3178" s="23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23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t="s">
        <v>8315</v>
      </c>
      <c r="R3179" s="23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23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t="s">
        <v>8315</v>
      </c>
      <c r="R3180" s="23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23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t="s">
        <v>8315</v>
      </c>
      <c r="R3181" s="23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ref="U3181:U3244" si="250"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23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t="s">
        <v>8315</v>
      </c>
      <c r="R3182" s="23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2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t="s">
        <v>8315</v>
      </c>
      <c r="R3183" s="2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23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t="s">
        <v>8315</v>
      </c>
      <c r="R3184" s="23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23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t="s">
        <v>8315</v>
      </c>
      <c r="R3185" s="23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23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t="s">
        <v>8315</v>
      </c>
      <c r="R3186" s="23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23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t="s">
        <v>8315</v>
      </c>
      <c r="R3187" s="23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23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t="s">
        <v>8315</v>
      </c>
      <c r="R3188" s="23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23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t="s">
        <v>8315</v>
      </c>
      <c r="R3189" s="23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23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t="s">
        <v>8315</v>
      </c>
      <c r="R3190" s="23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23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t="s">
        <v>8315</v>
      </c>
      <c r="R3191" s="23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23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t="s">
        <v>8315</v>
      </c>
      <c r="R3192" s="23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2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t="s">
        <v>8315</v>
      </c>
      <c r="R3193" s="2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23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t="s">
        <v>8315</v>
      </c>
      <c r="R3194" s="23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23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t="s">
        <v>8315</v>
      </c>
      <c r="R3195" s="23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23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t="s">
        <v>8315</v>
      </c>
      <c r="R3196" s="23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23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t="s">
        <v>8315</v>
      </c>
      <c r="R3197" s="23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23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t="s">
        <v>8315</v>
      </c>
      <c r="R3198" s="23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23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t="s">
        <v>8315</v>
      </c>
      <c r="R3199" s="23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23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t="s">
        <v>8315</v>
      </c>
      <c r="R3200" s="23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23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t="s">
        <v>8315</v>
      </c>
      <c r="R3201" s="23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23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t="s">
        <v>8315</v>
      </c>
      <c r="R3202" s="23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2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t="s">
        <v>8315</v>
      </c>
      <c r="R3203" s="23" t="s">
        <v>8357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23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t="s">
        <v>8315</v>
      </c>
      <c r="R3204" s="23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23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t="s">
        <v>8315</v>
      </c>
      <c r="R3205" s="23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23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t="s">
        <v>8315</v>
      </c>
      <c r="R3206" s="23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23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t="s">
        <v>8315</v>
      </c>
      <c r="R3207" s="23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23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t="s">
        <v>8315</v>
      </c>
      <c r="R3208" s="23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23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t="s">
        <v>8315</v>
      </c>
      <c r="R3209" s="23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23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t="s">
        <v>8315</v>
      </c>
      <c r="R3210" s="23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23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t="s">
        <v>8315</v>
      </c>
      <c r="R3211" s="23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23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t="s">
        <v>8315</v>
      </c>
      <c r="R3212" s="23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2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t="s">
        <v>8315</v>
      </c>
      <c r="R3213" s="2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23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t="s">
        <v>8315</v>
      </c>
      <c r="R3214" s="23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23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t="s">
        <v>8315</v>
      </c>
      <c r="R3215" s="23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23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t="s">
        <v>8315</v>
      </c>
      <c r="R3216" s="23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23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t="s">
        <v>8315</v>
      </c>
      <c r="R3217" s="23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23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t="s">
        <v>8315</v>
      </c>
      <c r="R3218" s="23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23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t="s">
        <v>8315</v>
      </c>
      <c r="R3219" s="23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23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t="s">
        <v>8315</v>
      </c>
      <c r="R3220" s="23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23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t="s">
        <v>8315</v>
      </c>
      <c r="R3221" s="23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23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t="s">
        <v>8315</v>
      </c>
      <c r="R3222" s="23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t="s">
        <v>8315</v>
      </c>
      <c r="R3223" s="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23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t="s">
        <v>8315</v>
      </c>
      <c r="R3224" s="23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23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t="s">
        <v>8315</v>
      </c>
      <c r="R3225" s="23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23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t="s">
        <v>8315</v>
      </c>
      <c r="R3226" s="23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23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t="s">
        <v>8315</v>
      </c>
      <c r="R3227" s="23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23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t="s">
        <v>8315</v>
      </c>
      <c r="R3228" s="23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23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t="s">
        <v>8315</v>
      </c>
      <c r="R3229" s="23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23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t="s">
        <v>8315</v>
      </c>
      <c r="R3230" s="23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23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t="s">
        <v>8315</v>
      </c>
      <c r="R3231" s="23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23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t="s">
        <v>8315</v>
      </c>
      <c r="R3232" s="23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2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t="s">
        <v>8315</v>
      </c>
      <c r="R3233" s="2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23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t="s">
        <v>8315</v>
      </c>
      <c r="R3234" s="23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23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t="s">
        <v>8315</v>
      </c>
      <c r="R3235" s="23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23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t="s">
        <v>8315</v>
      </c>
      <c r="R3236" s="23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23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t="s">
        <v>8315</v>
      </c>
      <c r="R3237" s="23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23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t="s">
        <v>8315</v>
      </c>
      <c r="R3238" s="23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23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t="s">
        <v>8315</v>
      </c>
      <c r="R3239" s="23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23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t="s">
        <v>8315</v>
      </c>
      <c r="R3240" s="23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23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t="s">
        <v>8315</v>
      </c>
      <c r="R3241" s="23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23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t="s">
        <v>8315</v>
      </c>
      <c r="R3242" s="23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2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t="s">
        <v>8315</v>
      </c>
      <c r="R3243" s="2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23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t="s">
        <v>8315</v>
      </c>
      <c r="R3244" s="23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23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t="s">
        <v>8315</v>
      </c>
      <c r="R3245" s="23" t="s">
        <v>8316</v>
      </c>
      <c r="S3245" s="14">
        <f t="shared" si="253"/>
        <v>42262.096782407403</v>
      </c>
      <c r="T3245" s="14">
        <f t="shared" si="254"/>
        <v>42286</v>
      </c>
      <c r="U3245">
        <f t="shared" ref="U3245:U3308" si="255"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23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t="s">
        <v>8315</v>
      </c>
      <c r="R3246" s="23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23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t="s">
        <v>8315</v>
      </c>
      <c r="R3247" s="23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23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t="s">
        <v>8315</v>
      </c>
      <c r="R3248" s="23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23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t="s">
        <v>8315</v>
      </c>
      <c r="R3249" s="23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23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t="s">
        <v>8315</v>
      </c>
      <c r="R3250" s="23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23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t="s">
        <v>8315</v>
      </c>
      <c r="R3251" s="23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23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t="s">
        <v>8315</v>
      </c>
      <c r="R3252" s="23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2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t="s">
        <v>8315</v>
      </c>
      <c r="R3253" s="2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23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t="s">
        <v>8315</v>
      </c>
      <c r="R3254" s="23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23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t="s">
        <v>8315</v>
      </c>
      <c r="R3255" s="23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23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t="s">
        <v>8315</v>
      </c>
      <c r="R3256" s="23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23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t="s">
        <v>8315</v>
      </c>
      <c r="R3257" s="23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23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t="s">
        <v>8315</v>
      </c>
      <c r="R3258" s="23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23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t="s">
        <v>8315</v>
      </c>
      <c r="R3259" s="23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23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t="s">
        <v>8315</v>
      </c>
      <c r="R3260" s="23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23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t="s">
        <v>8315</v>
      </c>
      <c r="R3261" s="23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23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t="s">
        <v>8315</v>
      </c>
      <c r="R3262" s="23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2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t="s">
        <v>8315</v>
      </c>
      <c r="R3263" s="2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23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t="s">
        <v>8315</v>
      </c>
      <c r="R3264" s="23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23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t="s">
        <v>8315</v>
      </c>
      <c r="R3265" s="23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23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t="s">
        <v>8315</v>
      </c>
      <c r="R3266" s="23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23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t="s">
        <v>8315</v>
      </c>
      <c r="R3267" s="23" t="s">
        <v>8316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23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t="s">
        <v>8315</v>
      </c>
      <c r="R3268" s="23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23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t="s">
        <v>8315</v>
      </c>
      <c r="R3269" s="23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23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t="s">
        <v>8315</v>
      </c>
      <c r="R3270" s="23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23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t="s">
        <v>8315</v>
      </c>
      <c r="R3271" s="23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23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t="s">
        <v>8315</v>
      </c>
      <c r="R3272" s="23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2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t="s">
        <v>8315</v>
      </c>
      <c r="R3273" s="2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23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t="s">
        <v>8315</v>
      </c>
      <c r="R3274" s="23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23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t="s">
        <v>8315</v>
      </c>
      <c r="R3275" s="23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23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t="s">
        <v>8315</v>
      </c>
      <c r="R3276" s="23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23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t="s">
        <v>8315</v>
      </c>
      <c r="R3277" s="23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23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t="s">
        <v>8315</v>
      </c>
      <c r="R3278" s="23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23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t="s">
        <v>8315</v>
      </c>
      <c r="R3279" s="23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23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t="s">
        <v>8315</v>
      </c>
      <c r="R3280" s="23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23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t="s">
        <v>8315</v>
      </c>
      <c r="R3281" s="23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23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t="s">
        <v>8315</v>
      </c>
      <c r="R3282" s="23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2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t="s">
        <v>8315</v>
      </c>
      <c r="R3283" s="2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23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t="s">
        <v>8315</v>
      </c>
      <c r="R3284" s="23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23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t="s">
        <v>8315</v>
      </c>
      <c r="R3285" s="23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23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t="s">
        <v>8315</v>
      </c>
      <c r="R3286" s="23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23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t="s">
        <v>8315</v>
      </c>
      <c r="R3287" s="23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23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t="s">
        <v>8315</v>
      </c>
      <c r="R3288" s="23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23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t="s">
        <v>8315</v>
      </c>
      <c r="R3289" s="23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23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t="s">
        <v>8315</v>
      </c>
      <c r="R3290" s="23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23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t="s">
        <v>8315</v>
      </c>
      <c r="R3291" s="23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23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t="s">
        <v>8315</v>
      </c>
      <c r="R3292" s="23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2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t="s">
        <v>8315</v>
      </c>
      <c r="R3293" s="2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23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t="s">
        <v>8315</v>
      </c>
      <c r="R3294" s="23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23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t="s">
        <v>8315</v>
      </c>
      <c r="R3295" s="23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23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t="s">
        <v>8315</v>
      </c>
      <c r="R3296" s="23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23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t="s">
        <v>8315</v>
      </c>
      <c r="R3297" s="23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23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t="s">
        <v>8315</v>
      </c>
      <c r="R3298" s="23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23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t="s">
        <v>8315</v>
      </c>
      <c r="R3299" s="23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23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t="s">
        <v>8315</v>
      </c>
      <c r="R3300" s="23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23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t="s">
        <v>8315</v>
      </c>
      <c r="R3301" s="23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23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t="s">
        <v>8315</v>
      </c>
      <c r="R3302" s="23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2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t="s">
        <v>8315</v>
      </c>
      <c r="R3303" s="2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23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t="s">
        <v>8315</v>
      </c>
      <c r="R3304" s="23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23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t="s">
        <v>8315</v>
      </c>
      <c r="R3305" s="23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23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t="s">
        <v>8315</v>
      </c>
      <c r="R3306" s="23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23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t="s">
        <v>8315</v>
      </c>
      <c r="R3307" s="23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23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t="s">
        <v>8315</v>
      </c>
      <c r="R3308" s="23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23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t="s">
        <v>8315</v>
      </c>
      <c r="R3309" s="23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ref="U3309:U3372" si="260"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23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t="s">
        <v>8315</v>
      </c>
      <c r="R3310" s="23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23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t="s">
        <v>8315</v>
      </c>
      <c r="R3311" s="23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23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t="s">
        <v>8315</v>
      </c>
      <c r="R3312" s="23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2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t="s">
        <v>8315</v>
      </c>
      <c r="R3313" s="2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23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t="s">
        <v>8315</v>
      </c>
      <c r="R3314" s="23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23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t="s">
        <v>8315</v>
      </c>
      <c r="R3315" s="23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23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t="s">
        <v>8315</v>
      </c>
      <c r="R3316" s="23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23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t="s">
        <v>8315</v>
      </c>
      <c r="R3317" s="23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23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t="s">
        <v>8315</v>
      </c>
      <c r="R3318" s="23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23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t="s">
        <v>8315</v>
      </c>
      <c r="R3319" s="23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23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t="s">
        <v>8315</v>
      </c>
      <c r="R3320" s="23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23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t="s">
        <v>8315</v>
      </c>
      <c r="R3321" s="23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23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t="s">
        <v>8315</v>
      </c>
      <c r="R3322" s="23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t="s">
        <v>8315</v>
      </c>
      <c r="R3323" s="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23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t="s">
        <v>8315</v>
      </c>
      <c r="R3324" s="23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23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t="s">
        <v>8315</v>
      </c>
      <c r="R3325" s="23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23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t="s">
        <v>8315</v>
      </c>
      <c r="R3326" s="23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23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t="s">
        <v>8315</v>
      </c>
      <c r="R3327" s="23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23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t="s">
        <v>8315</v>
      </c>
      <c r="R3328" s="23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23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t="s">
        <v>8315</v>
      </c>
      <c r="R3329" s="23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23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t="s">
        <v>8315</v>
      </c>
      <c r="R3330" s="23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23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t="s">
        <v>8315</v>
      </c>
      <c r="R3331" s="23" t="s">
        <v>8316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23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t="s">
        <v>8315</v>
      </c>
      <c r="R3332" s="23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2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8315</v>
      </c>
      <c r="R3333" s="2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23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t="s">
        <v>8315</v>
      </c>
      <c r="R3334" s="23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23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t="s">
        <v>8315</v>
      </c>
      <c r="R3335" s="23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23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t="s">
        <v>8315</v>
      </c>
      <c r="R3336" s="23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23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t="s">
        <v>8315</v>
      </c>
      <c r="R3337" s="23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23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t="s">
        <v>8315</v>
      </c>
      <c r="R3338" s="23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23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t="s">
        <v>8315</v>
      </c>
      <c r="R3339" s="23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23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t="s">
        <v>8315</v>
      </c>
      <c r="R3340" s="23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23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t="s">
        <v>8315</v>
      </c>
      <c r="R3341" s="23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23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t="s">
        <v>8315</v>
      </c>
      <c r="R3342" s="23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2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t="s">
        <v>8315</v>
      </c>
      <c r="R3343" s="2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23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t="s">
        <v>8315</v>
      </c>
      <c r="R3344" s="23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23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t="s">
        <v>8315</v>
      </c>
      <c r="R3345" s="23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23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t="s">
        <v>8315</v>
      </c>
      <c r="R3346" s="23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23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8315</v>
      </c>
      <c r="R3347" s="23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23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t="s">
        <v>8315</v>
      </c>
      <c r="R3348" s="23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23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t="s">
        <v>8315</v>
      </c>
      <c r="R3349" s="23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23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t="s">
        <v>8315</v>
      </c>
      <c r="R3350" s="23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23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t="s">
        <v>8315</v>
      </c>
      <c r="R3351" s="23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23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t="s">
        <v>8315</v>
      </c>
      <c r="R3352" s="23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2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t="s">
        <v>8315</v>
      </c>
      <c r="R3353" s="2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23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8315</v>
      </c>
      <c r="R3354" s="23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23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t="s">
        <v>8315</v>
      </c>
      <c r="R3355" s="23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23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8315</v>
      </c>
      <c r="R3356" s="23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23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t="s">
        <v>8315</v>
      </c>
      <c r="R3357" s="23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23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t="s">
        <v>8315</v>
      </c>
      <c r="R3358" s="23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23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t="s">
        <v>8315</v>
      </c>
      <c r="R3359" s="23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23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t="s">
        <v>8315</v>
      </c>
      <c r="R3360" s="23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23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t="s">
        <v>8315</v>
      </c>
      <c r="R3361" s="23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23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t="s">
        <v>8315</v>
      </c>
      <c r="R3362" s="23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2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t="s">
        <v>8315</v>
      </c>
      <c r="R3363" s="2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23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8315</v>
      </c>
      <c r="R3364" s="23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23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t="s">
        <v>8315</v>
      </c>
      <c r="R3365" s="23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23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t="s">
        <v>8315</v>
      </c>
      <c r="R3366" s="23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23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t="s">
        <v>8315</v>
      </c>
      <c r="R3367" s="23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23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t="s">
        <v>8315</v>
      </c>
      <c r="R3368" s="23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23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t="s">
        <v>8315</v>
      </c>
      <c r="R3369" s="23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23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t="s">
        <v>8315</v>
      </c>
      <c r="R3370" s="23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23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t="s">
        <v>8315</v>
      </c>
      <c r="R3371" s="23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23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t="s">
        <v>8315</v>
      </c>
      <c r="R3372" s="23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2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t="s">
        <v>8315</v>
      </c>
      <c r="R3373" s="2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ref="U3373:U3436" si="265"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23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t="s">
        <v>8315</v>
      </c>
      <c r="R3374" s="23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23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t="s">
        <v>8315</v>
      </c>
      <c r="R3375" s="23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23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t="s">
        <v>8315</v>
      </c>
      <c r="R3376" s="23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23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t="s">
        <v>8315</v>
      </c>
      <c r="R3377" s="23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23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t="s">
        <v>8315</v>
      </c>
      <c r="R3378" s="23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23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t="s">
        <v>8315</v>
      </c>
      <c r="R3379" s="23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23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t="s">
        <v>8315</v>
      </c>
      <c r="R3380" s="23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23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t="s">
        <v>8315</v>
      </c>
      <c r="R3381" s="23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23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t="s">
        <v>8315</v>
      </c>
      <c r="R3382" s="23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2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t="s">
        <v>8315</v>
      </c>
      <c r="R3383" s="2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23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t="s">
        <v>8315</v>
      </c>
      <c r="R3384" s="23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23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t="s">
        <v>8315</v>
      </c>
      <c r="R3385" s="23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23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t="s">
        <v>8315</v>
      </c>
      <c r="R3386" s="23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23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t="s">
        <v>8315</v>
      </c>
      <c r="R3387" s="23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23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t="s">
        <v>8315</v>
      </c>
      <c r="R3388" s="23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23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t="s">
        <v>8315</v>
      </c>
      <c r="R3389" s="23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23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8315</v>
      </c>
      <c r="R3390" s="23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23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t="s">
        <v>8315</v>
      </c>
      <c r="R3391" s="23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23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t="s">
        <v>8315</v>
      </c>
      <c r="R3392" s="23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2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t="s">
        <v>8315</v>
      </c>
      <c r="R3393" s="2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23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t="s">
        <v>8315</v>
      </c>
      <c r="R3394" s="23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23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t="s">
        <v>8315</v>
      </c>
      <c r="R3395" s="23" t="s">
        <v>8316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23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t="s">
        <v>8315</v>
      </c>
      <c r="R3396" s="23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23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t="s">
        <v>8315</v>
      </c>
      <c r="R3397" s="23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23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t="s">
        <v>8315</v>
      </c>
      <c r="R3398" s="23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23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t="s">
        <v>8315</v>
      </c>
      <c r="R3399" s="23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23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t="s">
        <v>8315</v>
      </c>
      <c r="R3400" s="23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23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t="s">
        <v>8315</v>
      </c>
      <c r="R3401" s="23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23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t="s">
        <v>8315</v>
      </c>
      <c r="R3402" s="23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2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t="s">
        <v>8315</v>
      </c>
      <c r="R3403" s="2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23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t="s">
        <v>8315</v>
      </c>
      <c r="R3404" s="23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23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t="s">
        <v>8315</v>
      </c>
      <c r="R3405" s="23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23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t="s">
        <v>8315</v>
      </c>
      <c r="R3406" s="23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23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t="s">
        <v>8315</v>
      </c>
      <c r="R3407" s="23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23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t="s">
        <v>8315</v>
      </c>
      <c r="R3408" s="23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23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t="s">
        <v>8315</v>
      </c>
      <c r="R3409" s="23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23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t="s">
        <v>8315</v>
      </c>
      <c r="R3410" s="23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23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t="s">
        <v>8315</v>
      </c>
      <c r="R3411" s="23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23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t="s">
        <v>8315</v>
      </c>
      <c r="R3412" s="23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2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t="s">
        <v>8315</v>
      </c>
      <c r="R3413" s="2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23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t="s">
        <v>8315</v>
      </c>
      <c r="R3414" s="23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23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t="s">
        <v>8315</v>
      </c>
      <c r="R3415" s="23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23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t="s">
        <v>8315</v>
      </c>
      <c r="R3416" s="23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23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t="s">
        <v>8315</v>
      </c>
      <c r="R3417" s="23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23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t="s">
        <v>8315</v>
      </c>
      <c r="R3418" s="23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23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t="s">
        <v>8315</v>
      </c>
      <c r="R3419" s="23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23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t="s">
        <v>8315</v>
      </c>
      <c r="R3420" s="23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23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t="s">
        <v>8315</v>
      </c>
      <c r="R3421" s="23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23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t="s">
        <v>8315</v>
      </c>
      <c r="R3422" s="23" t="s">
        <v>8316</v>
      </c>
      <c r="S3422" s="14">
        <f t="shared" si="268"/>
        <v>42405.090300925927</v>
      </c>
      <c r="T3422" s="14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t="s">
        <v>8315</v>
      </c>
      <c r="R3423" s="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23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t="s">
        <v>8315</v>
      </c>
      <c r="R3424" s="23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23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t="s">
        <v>8315</v>
      </c>
      <c r="R3425" s="23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23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t="s">
        <v>8315</v>
      </c>
      <c r="R3426" s="23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23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t="s">
        <v>8315</v>
      </c>
      <c r="R3427" s="23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23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t="s">
        <v>8315</v>
      </c>
      <c r="R3428" s="23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23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t="s">
        <v>8315</v>
      </c>
      <c r="R3429" s="23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23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t="s">
        <v>8315</v>
      </c>
      <c r="R3430" s="23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23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t="s">
        <v>8315</v>
      </c>
      <c r="R3431" s="23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23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t="s">
        <v>8315</v>
      </c>
      <c r="R3432" s="23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2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t="s">
        <v>8315</v>
      </c>
      <c r="R3433" s="2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23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t="s">
        <v>8315</v>
      </c>
      <c r="R3434" s="23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23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t="s">
        <v>8315</v>
      </c>
      <c r="R3435" s="23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23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t="s">
        <v>8315</v>
      </c>
      <c r="R3436" s="23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6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23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t="s">
        <v>8315</v>
      </c>
      <c r="R3437" s="23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ref="U3437:U3500" si="270"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23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t="s">
        <v>8315</v>
      </c>
      <c r="R3438" s="23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23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t="s">
        <v>8315</v>
      </c>
      <c r="R3439" s="23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23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t="s">
        <v>8315</v>
      </c>
      <c r="R3440" s="23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23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t="s">
        <v>8315</v>
      </c>
      <c r="R3441" s="23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23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t="s">
        <v>8315</v>
      </c>
      <c r="R3442" s="23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2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t="s">
        <v>8315</v>
      </c>
      <c r="R3443" s="2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23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t="s">
        <v>8315</v>
      </c>
      <c r="R3444" s="23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23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t="s">
        <v>8315</v>
      </c>
      <c r="R3445" s="23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23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t="s">
        <v>8315</v>
      </c>
      <c r="R3446" s="23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23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t="s">
        <v>8315</v>
      </c>
      <c r="R3447" s="23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23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t="s">
        <v>8315</v>
      </c>
      <c r="R3448" s="23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23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t="s">
        <v>8315</v>
      </c>
      <c r="R3449" s="23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23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t="s">
        <v>8315</v>
      </c>
      <c r="R3450" s="23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23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t="s">
        <v>8315</v>
      </c>
      <c r="R3451" s="23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23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t="s">
        <v>8315</v>
      </c>
      <c r="R3452" s="23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2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t="s">
        <v>8315</v>
      </c>
      <c r="R3453" s="2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23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t="s">
        <v>8315</v>
      </c>
      <c r="R3454" s="23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23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t="s">
        <v>8315</v>
      </c>
      <c r="R3455" s="23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23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t="s">
        <v>8315</v>
      </c>
      <c r="R3456" s="23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23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t="s">
        <v>8315</v>
      </c>
      <c r="R3457" s="23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23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t="s">
        <v>8315</v>
      </c>
      <c r="R3458" s="23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23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t="s">
        <v>8315</v>
      </c>
      <c r="R3459" s="23" t="s">
        <v>8316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23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t="s">
        <v>8315</v>
      </c>
      <c r="R3460" s="23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23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t="s">
        <v>8315</v>
      </c>
      <c r="R3461" s="23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23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t="s">
        <v>8315</v>
      </c>
      <c r="R3462" s="23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2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t="s">
        <v>8315</v>
      </c>
      <c r="R3463" s="2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23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t="s">
        <v>8315</v>
      </c>
      <c r="R3464" s="23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23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t="s">
        <v>8315</v>
      </c>
      <c r="R3465" s="23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23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t="s">
        <v>8315</v>
      </c>
      <c r="R3466" s="23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23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t="s">
        <v>8315</v>
      </c>
      <c r="R3467" s="23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23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t="s">
        <v>8315</v>
      </c>
      <c r="R3468" s="23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23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t="s">
        <v>8315</v>
      </c>
      <c r="R3469" s="23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23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t="s">
        <v>8315</v>
      </c>
      <c r="R3470" s="23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23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t="s">
        <v>8315</v>
      </c>
      <c r="R3471" s="23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23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t="s">
        <v>8315</v>
      </c>
      <c r="R3472" s="23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2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t="s">
        <v>8315</v>
      </c>
      <c r="R3473" s="2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23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t="s">
        <v>8315</v>
      </c>
      <c r="R3474" s="23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23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t="s">
        <v>8315</v>
      </c>
      <c r="R3475" s="23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23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t="s">
        <v>8315</v>
      </c>
      <c r="R3476" s="23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23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t="s">
        <v>8315</v>
      </c>
      <c r="R3477" s="23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23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t="s">
        <v>8315</v>
      </c>
      <c r="R3478" s="23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23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t="s">
        <v>8315</v>
      </c>
      <c r="R3479" s="23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23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t="s">
        <v>8315</v>
      </c>
      <c r="R3480" s="23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23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t="s">
        <v>8315</v>
      </c>
      <c r="R3481" s="23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23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t="s">
        <v>8315</v>
      </c>
      <c r="R3482" s="23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2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t="s">
        <v>8315</v>
      </c>
      <c r="R3483" s="2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23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t="s">
        <v>8315</v>
      </c>
      <c r="R3484" s="23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23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t="s">
        <v>8315</v>
      </c>
      <c r="R3485" s="23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23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t="s">
        <v>8315</v>
      </c>
      <c r="R3486" s="23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23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t="s">
        <v>8315</v>
      </c>
      <c r="R3487" s="23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23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t="s">
        <v>8315</v>
      </c>
      <c r="R3488" s="23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23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t="s">
        <v>8315</v>
      </c>
      <c r="R3489" s="23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23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t="s">
        <v>8315</v>
      </c>
      <c r="R3490" s="23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23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t="s">
        <v>8315</v>
      </c>
      <c r="R3491" s="23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23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t="s">
        <v>8315</v>
      </c>
      <c r="R3492" s="23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2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t="s">
        <v>8315</v>
      </c>
      <c r="R3493" s="2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23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t="s">
        <v>8315</v>
      </c>
      <c r="R3494" s="23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23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t="s">
        <v>8315</v>
      </c>
      <c r="R3495" s="23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23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t="s">
        <v>8315</v>
      </c>
      <c r="R3496" s="23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23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t="s">
        <v>8315</v>
      </c>
      <c r="R3497" s="23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23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t="s">
        <v>8315</v>
      </c>
      <c r="R3498" s="23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23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t="s">
        <v>8315</v>
      </c>
      <c r="R3499" s="23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23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t="s">
        <v>8315</v>
      </c>
      <c r="R3500" s="23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23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t="s">
        <v>8315</v>
      </c>
      <c r="R3501" s="23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ref="U3501:U3564" si="275"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23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t="s">
        <v>8315</v>
      </c>
      <c r="R3502" s="23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2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t="s">
        <v>8315</v>
      </c>
      <c r="R3503" s="2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23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t="s">
        <v>8315</v>
      </c>
      <c r="R3504" s="23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23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t="s">
        <v>8315</v>
      </c>
      <c r="R3505" s="23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23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t="s">
        <v>8315</v>
      </c>
      <c r="R3506" s="23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23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t="s">
        <v>8315</v>
      </c>
      <c r="R3507" s="23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23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t="s">
        <v>8315</v>
      </c>
      <c r="R3508" s="23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23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t="s">
        <v>8315</v>
      </c>
      <c r="R3509" s="23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23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t="s">
        <v>8315</v>
      </c>
      <c r="R3510" s="23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23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t="s">
        <v>8315</v>
      </c>
      <c r="R3511" s="23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23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t="s">
        <v>8315</v>
      </c>
      <c r="R3512" s="23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2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t="s">
        <v>8315</v>
      </c>
      <c r="R3513" s="2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23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t="s">
        <v>8315</v>
      </c>
      <c r="R3514" s="23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23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t="s">
        <v>8315</v>
      </c>
      <c r="R3515" s="23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23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t="s">
        <v>8315</v>
      </c>
      <c r="R3516" s="23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23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t="s">
        <v>8315</v>
      </c>
      <c r="R3517" s="23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23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t="s">
        <v>8315</v>
      </c>
      <c r="R3518" s="23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23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t="s">
        <v>8315</v>
      </c>
      <c r="R3519" s="23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23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t="s">
        <v>8315</v>
      </c>
      <c r="R3520" s="23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23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t="s">
        <v>8315</v>
      </c>
      <c r="R3521" s="23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23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t="s">
        <v>8315</v>
      </c>
      <c r="R3522" s="23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t="s">
        <v>8315</v>
      </c>
      <c r="R3523" s="23" t="s">
        <v>8316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23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t="s">
        <v>8315</v>
      </c>
      <c r="R3524" s="23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23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t="s">
        <v>8315</v>
      </c>
      <c r="R3525" s="23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23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t="s">
        <v>8315</v>
      </c>
      <c r="R3526" s="23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23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t="s">
        <v>8315</v>
      </c>
      <c r="R3527" s="23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23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t="s">
        <v>8315</v>
      </c>
      <c r="R3528" s="23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23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t="s">
        <v>8315</v>
      </c>
      <c r="R3529" s="23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23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t="s">
        <v>8315</v>
      </c>
      <c r="R3530" s="23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23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t="s">
        <v>8315</v>
      </c>
      <c r="R3531" s="23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23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t="s">
        <v>8315</v>
      </c>
      <c r="R3532" s="23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2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t="s">
        <v>8315</v>
      </c>
      <c r="R3533" s="2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23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t="s">
        <v>8315</v>
      </c>
      <c r="R3534" s="23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23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t="s">
        <v>8315</v>
      </c>
      <c r="R3535" s="23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23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t="s">
        <v>8315</v>
      </c>
      <c r="R3536" s="23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23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t="s">
        <v>8315</v>
      </c>
      <c r="R3537" s="23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23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t="s">
        <v>8315</v>
      </c>
      <c r="R3538" s="23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23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t="s">
        <v>8315</v>
      </c>
      <c r="R3539" s="23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23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t="s">
        <v>8315</v>
      </c>
      <c r="R3540" s="23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23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t="s">
        <v>8315</v>
      </c>
      <c r="R3541" s="23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23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t="s">
        <v>8315</v>
      </c>
      <c r="R3542" s="23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2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t="s">
        <v>8315</v>
      </c>
      <c r="R3543" s="2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23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t="s">
        <v>8315</v>
      </c>
      <c r="R3544" s="23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23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t="s">
        <v>8315</v>
      </c>
      <c r="R3545" s="23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23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t="s">
        <v>8315</v>
      </c>
      <c r="R3546" s="23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23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t="s">
        <v>8315</v>
      </c>
      <c r="R3547" s="23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23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t="s">
        <v>8315</v>
      </c>
      <c r="R3548" s="23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23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t="s">
        <v>8315</v>
      </c>
      <c r="R3549" s="23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23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t="s">
        <v>8315</v>
      </c>
      <c r="R3550" s="23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23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t="s">
        <v>8315</v>
      </c>
      <c r="R3551" s="23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23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t="s">
        <v>8315</v>
      </c>
      <c r="R3552" s="23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2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t="s">
        <v>8315</v>
      </c>
      <c r="R3553" s="2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23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t="s">
        <v>8315</v>
      </c>
      <c r="R3554" s="23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23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t="s">
        <v>8315</v>
      </c>
      <c r="R3555" s="23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23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t="s">
        <v>8315</v>
      </c>
      <c r="R3556" s="23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23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t="s">
        <v>8315</v>
      </c>
      <c r="R3557" s="23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23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t="s">
        <v>8315</v>
      </c>
      <c r="R3558" s="23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23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t="s">
        <v>8315</v>
      </c>
      <c r="R3559" s="23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23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t="s">
        <v>8315</v>
      </c>
      <c r="R3560" s="23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23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t="s">
        <v>8315</v>
      </c>
      <c r="R3561" s="23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23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t="s">
        <v>8315</v>
      </c>
      <c r="R3562" s="23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2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t="s">
        <v>8315</v>
      </c>
      <c r="R3563" s="2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7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23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t="s">
        <v>8315</v>
      </c>
      <c r="R3564" s="23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7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23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t="s">
        <v>8315</v>
      </c>
      <c r="R3565" s="23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ref="U3565:U3628" si="280"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23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t="s">
        <v>8315</v>
      </c>
      <c r="R3566" s="23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23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t="s">
        <v>8315</v>
      </c>
      <c r="R3567" s="23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23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t="s">
        <v>8315</v>
      </c>
      <c r="R3568" s="23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23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t="s">
        <v>8315</v>
      </c>
      <c r="R3569" s="23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23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t="s">
        <v>8315</v>
      </c>
      <c r="R3570" s="23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23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t="s">
        <v>8315</v>
      </c>
      <c r="R3571" s="23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23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t="s">
        <v>8315</v>
      </c>
      <c r="R3572" s="23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2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t="s">
        <v>8315</v>
      </c>
      <c r="R3573" s="2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23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t="s">
        <v>8315</v>
      </c>
      <c r="R3574" s="23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23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t="s">
        <v>8315</v>
      </c>
      <c r="R3575" s="23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23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t="s">
        <v>8315</v>
      </c>
      <c r="R3576" s="23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23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t="s">
        <v>8315</v>
      </c>
      <c r="R3577" s="23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23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t="s">
        <v>8315</v>
      </c>
      <c r="R3578" s="23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23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t="s">
        <v>8315</v>
      </c>
      <c r="R3579" s="23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23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t="s">
        <v>8315</v>
      </c>
      <c r="R3580" s="23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23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t="s">
        <v>8315</v>
      </c>
      <c r="R3581" s="23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23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t="s">
        <v>8315</v>
      </c>
      <c r="R3582" s="23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2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t="s">
        <v>8315</v>
      </c>
      <c r="R3583" s="2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23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t="s">
        <v>8315</v>
      </c>
      <c r="R3584" s="23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23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t="s">
        <v>8315</v>
      </c>
      <c r="R3585" s="23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23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t="s">
        <v>8315</v>
      </c>
      <c r="R3586" s="23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23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t="s">
        <v>8315</v>
      </c>
      <c r="R3587" s="23" t="s">
        <v>8316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23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t="s">
        <v>8315</v>
      </c>
      <c r="R3588" s="23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23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t="s">
        <v>8315</v>
      </c>
      <c r="R3589" s="23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23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t="s">
        <v>8315</v>
      </c>
      <c r="R3590" s="23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23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t="s">
        <v>8315</v>
      </c>
      <c r="R3591" s="23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23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t="s">
        <v>8315</v>
      </c>
      <c r="R3592" s="23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2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t="s">
        <v>8315</v>
      </c>
      <c r="R3593" s="2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23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t="s">
        <v>8315</v>
      </c>
      <c r="R3594" s="23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23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t="s">
        <v>8315</v>
      </c>
      <c r="R3595" s="23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23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t="s">
        <v>8315</v>
      </c>
      <c r="R3596" s="23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23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t="s">
        <v>8315</v>
      </c>
      <c r="R3597" s="23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23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t="s">
        <v>8315</v>
      </c>
      <c r="R3598" s="23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23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t="s">
        <v>8315</v>
      </c>
      <c r="R3599" s="23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23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t="s">
        <v>8315</v>
      </c>
      <c r="R3600" s="23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23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t="s">
        <v>8315</v>
      </c>
      <c r="R3601" s="23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23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t="s">
        <v>8315</v>
      </c>
      <c r="R3602" s="23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2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t="s">
        <v>8315</v>
      </c>
      <c r="R3603" s="2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23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t="s">
        <v>8315</v>
      </c>
      <c r="R3604" s="23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23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t="s">
        <v>8315</v>
      </c>
      <c r="R3605" s="23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23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t="s">
        <v>8315</v>
      </c>
      <c r="R3606" s="23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23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t="s">
        <v>8315</v>
      </c>
      <c r="R3607" s="23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23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t="s">
        <v>8315</v>
      </c>
      <c r="R3608" s="23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23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t="s">
        <v>8315</v>
      </c>
      <c r="R3609" s="23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23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t="s">
        <v>8315</v>
      </c>
      <c r="R3610" s="23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23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t="s">
        <v>8315</v>
      </c>
      <c r="R3611" s="23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23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t="s">
        <v>8315</v>
      </c>
      <c r="R3612" s="23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2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t="s">
        <v>8315</v>
      </c>
      <c r="R3613" s="2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23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t="s">
        <v>8315</v>
      </c>
      <c r="R3614" s="23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23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t="s">
        <v>8315</v>
      </c>
      <c r="R3615" s="23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23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t="s">
        <v>8315</v>
      </c>
      <c r="R3616" s="23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23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t="s">
        <v>8315</v>
      </c>
      <c r="R3617" s="23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23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t="s">
        <v>8315</v>
      </c>
      <c r="R3618" s="23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23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t="s">
        <v>8315</v>
      </c>
      <c r="R3619" s="23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23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t="s">
        <v>8315</v>
      </c>
      <c r="R3620" s="23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23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t="s">
        <v>8315</v>
      </c>
      <c r="R3621" s="23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23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t="s">
        <v>8315</v>
      </c>
      <c r="R3622" s="23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t="s">
        <v>8315</v>
      </c>
      <c r="R3623" s="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23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t="s">
        <v>8315</v>
      </c>
      <c r="R3624" s="23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23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t="s">
        <v>8315</v>
      </c>
      <c r="R3625" s="23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23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t="s">
        <v>8315</v>
      </c>
      <c r="R3626" s="23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23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t="s">
        <v>8315</v>
      </c>
      <c r="R3627" s="23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23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t="s">
        <v>8315</v>
      </c>
      <c r="R3628" s="23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23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t="s">
        <v>8315</v>
      </c>
      <c r="R3629" s="23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ref="U3629:U3692" si="285"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23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t="s">
        <v>8315</v>
      </c>
      <c r="R3630" s="23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23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t="s">
        <v>8315</v>
      </c>
      <c r="R3631" s="23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23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8315</v>
      </c>
      <c r="R3632" s="23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2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t="s">
        <v>8315</v>
      </c>
      <c r="R3633" s="2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23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t="s">
        <v>8315</v>
      </c>
      <c r="R3634" s="23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23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t="s">
        <v>8315</v>
      </c>
      <c r="R3635" s="23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23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t="s">
        <v>8315</v>
      </c>
      <c r="R3636" s="23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23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t="s">
        <v>8315</v>
      </c>
      <c r="R3637" s="23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23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t="s">
        <v>8315</v>
      </c>
      <c r="R3638" s="23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23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t="s">
        <v>8315</v>
      </c>
      <c r="R3639" s="23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23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t="s">
        <v>8315</v>
      </c>
      <c r="R3640" s="23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23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t="s">
        <v>8315</v>
      </c>
      <c r="R3641" s="23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23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t="s">
        <v>8315</v>
      </c>
      <c r="R3642" s="23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2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t="s">
        <v>8315</v>
      </c>
      <c r="R3643" s="2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23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t="s">
        <v>8315</v>
      </c>
      <c r="R3644" s="23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23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t="s">
        <v>8315</v>
      </c>
      <c r="R3645" s="23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23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t="s">
        <v>8315</v>
      </c>
      <c r="R3646" s="23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23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t="s">
        <v>8315</v>
      </c>
      <c r="R3647" s="23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23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t="s">
        <v>8315</v>
      </c>
      <c r="R3648" s="23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23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t="s">
        <v>8315</v>
      </c>
      <c r="R3649" s="23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23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t="s">
        <v>8315</v>
      </c>
      <c r="R3650" s="23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23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t="s">
        <v>8315</v>
      </c>
      <c r="R3651" s="23" t="s">
        <v>8316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23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t="s">
        <v>8315</v>
      </c>
      <c r="R3652" s="23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2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t="s">
        <v>8315</v>
      </c>
      <c r="R3653" s="2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23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t="s">
        <v>8315</v>
      </c>
      <c r="R3654" s="23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23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t="s">
        <v>8315</v>
      </c>
      <c r="R3655" s="23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23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t="s">
        <v>8315</v>
      </c>
      <c r="R3656" s="23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23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t="s">
        <v>8315</v>
      </c>
      <c r="R3657" s="23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23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t="s">
        <v>8315</v>
      </c>
      <c r="R3658" s="23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23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t="s">
        <v>8315</v>
      </c>
      <c r="R3659" s="23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23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t="s">
        <v>8315</v>
      </c>
      <c r="R3660" s="23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23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t="s">
        <v>8315</v>
      </c>
      <c r="R3661" s="23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23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t="s">
        <v>8315</v>
      </c>
      <c r="R3662" s="23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2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t="s">
        <v>8315</v>
      </c>
      <c r="R3663" s="2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23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t="s">
        <v>8315</v>
      </c>
      <c r="R3664" s="23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23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t="s">
        <v>8315</v>
      </c>
      <c r="R3665" s="23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23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t="s">
        <v>8315</v>
      </c>
      <c r="R3666" s="23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23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t="s">
        <v>8315</v>
      </c>
      <c r="R3667" s="23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23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t="s">
        <v>8315</v>
      </c>
      <c r="R3668" s="23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23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t="s">
        <v>8315</v>
      </c>
      <c r="R3669" s="23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23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t="s">
        <v>8315</v>
      </c>
      <c r="R3670" s="23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23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t="s">
        <v>8315</v>
      </c>
      <c r="R3671" s="23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23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t="s">
        <v>8315</v>
      </c>
      <c r="R3672" s="23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2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t="s">
        <v>8315</v>
      </c>
      <c r="R3673" s="2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23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t="s">
        <v>8315</v>
      </c>
      <c r="R3674" s="23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23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t="s">
        <v>8315</v>
      </c>
      <c r="R3675" s="23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23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t="s">
        <v>8315</v>
      </c>
      <c r="R3676" s="23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23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t="s">
        <v>8315</v>
      </c>
      <c r="R3677" s="23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23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t="s">
        <v>8315</v>
      </c>
      <c r="R3678" s="23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23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t="s">
        <v>8315</v>
      </c>
      <c r="R3679" s="23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23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t="s">
        <v>8315</v>
      </c>
      <c r="R3680" s="23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23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t="s">
        <v>8315</v>
      </c>
      <c r="R3681" s="23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23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t="s">
        <v>8315</v>
      </c>
      <c r="R3682" s="23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2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t="s">
        <v>8315</v>
      </c>
      <c r="R3683" s="2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23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t="s">
        <v>8315</v>
      </c>
      <c r="R3684" s="23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23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t="s">
        <v>8315</v>
      </c>
      <c r="R3685" s="23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23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t="s">
        <v>8315</v>
      </c>
      <c r="R3686" s="23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23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t="s">
        <v>8315</v>
      </c>
      <c r="R3687" s="23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23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t="s">
        <v>8315</v>
      </c>
      <c r="R3688" s="23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23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t="s">
        <v>8315</v>
      </c>
      <c r="R3689" s="23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23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t="s">
        <v>8315</v>
      </c>
      <c r="R3690" s="23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23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t="s">
        <v>8315</v>
      </c>
      <c r="R3691" s="23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23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t="s">
        <v>8315</v>
      </c>
      <c r="R3692" s="23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2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t="s">
        <v>8315</v>
      </c>
      <c r="R3693" s="2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ref="U3693:U3756" si="290"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23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t="s">
        <v>8315</v>
      </c>
      <c r="R3694" s="23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23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t="s">
        <v>8315</v>
      </c>
      <c r="R3695" s="23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23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t="s">
        <v>8315</v>
      </c>
      <c r="R3696" s="23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23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t="s">
        <v>8315</v>
      </c>
      <c r="R3697" s="23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23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t="s">
        <v>8315</v>
      </c>
      <c r="R3698" s="23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23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t="s">
        <v>8315</v>
      </c>
      <c r="R3699" s="23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23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t="s">
        <v>8315</v>
      </c>
      <c r="R3700" s="23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23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t="s">
        <v>8315</v>
      </c>
      <c r="R3701" s="23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23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t="s">
        <v>8315</v>
      </c>
      <c r="R3702" s="23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2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t="s">
        <v>8315</v>
      </c>
      <c r="R3703" s="2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23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t="s">
        <v>8315</v>
      </c>
      <c r="R3704" s="23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23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t="s">
        <v>8315</v>
      </c>
      <c r="R3705" s="23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23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t="s">
        <v>8315</v>
      </c>
      <c r="R3706" s="23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23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t="s">
        <v>8315</v>
      </c>
      <c r="R3707" s="23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23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t="s">
        <v>8315</v>
      </c>
      <c r="R3708" s="23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23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t="s">
        <v>8315</v>
      </c>
      <c r="R3709" s="23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23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t="s">
        <v>8315</v>
      </c>
      <c r="R3710" s="23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23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t="s">
        <v>8315</v>
      </c>
      <c r="R3711" s="23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23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t="s">
        <v>8315</v>
      </c>
      <c r="R3712" s="23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2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t="s">
        <v>8315</v>
      </c>
      <c r="R3713" s="2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23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t="s">
        <v>8315</v>
      </c>
      <c r="R3714" s="23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23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t="s">
        <v>8315</v>
      </c>
      <c r="R3715" s="23" t="s">
        <v>8316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23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t="s">
        <v>8315</v>
      </c>
      <c r="R3716" s="23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23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t="s">
        <v>8315</v>
      </c>
      <c r="R3717" s="23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23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t="s">
        <v>8315</v>
      </c>
      <c r="R3718" s="23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23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t="s">
        <v>8315</v>
      </c>
      <c r="R3719" s="23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23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t="s">
        <v>8315</v>
      </c>
      <c r="R3720" s="23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23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t="s">
        <v>8315</v>
      </c>
      <c r="R3721" s="23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23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t="s">
        <v>8315</v>
      </c>
      <c r="R3722" s="23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t="s">
        <v>8315</v>
      </c>
      <c r="R3723" s="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23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t="s">
        <v>8315</v>
      </c>
      <c r="R3724" s="23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23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t="s">
        <v>8315</v>
      </c>
      <c r="R3725" s="23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23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t="s">
        <v>8315</v>
      </c>
      <c r="R3726" s="23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23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t="s">
        <v>8315</v>
      </c>
      <c r="R3727" s="23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23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t="s">
        <v>8315</v>
      </c>
      <c r="R3728" s="23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23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t="s">
        <v>8315</v>
      </c>
      <c r="R3729" s="23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23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t="s">
        <v>8315</v>
      </c>
      <c r="R3730" s="23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23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t="s">
        <v>8315</v>
      </c>
      <c r="R3731" s="23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23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t="s">
        <v>8315</v>
      </c>
      <c r="R3732" s="23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2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t="s">
        <v>8315</v>
      </c>
      <c r="R3733" s="2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23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t="s">
        <v>8315</v>
      </c>
      <c r="R3734" s="23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23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t="s">
        <v>8315</v>
      </c>
      <c r="R3735" s="23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23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t="s">
        <v>8315</v>
      </c>
      <c r="R3736" s="23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23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t="s">
        <v>8315</v>
      </c>
      <c r="R3737" s="23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23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t="s">
        <v>8315</v>
      </c>
      <c r="R3738" s="23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23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t="s">
        <v>8315</v>
      </c>
      <c r="R3739" s="23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23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t="s">
        <v>8315</v>
      </c>
      <c r="R3740" s="23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23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t="s">
        <v>8315</v>
      </c>
      <c r="R3741" s="23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23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t="s">
        <v>8315</v>
      </c>
      <c r="R3742" s="23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2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t="s">
        <v>8315</v>
      </c>
      <c r="R3743" s="2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23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t="s">
        <v>8315</v>
      </c>
      <c r="R3744" s="23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23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t="s">
        <v>8315</v>
      </c>
      <c r="R3745" s="23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23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t="s">
        <v>8315</v>
      </c>
      <c r="R3746" s="23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23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t="s">
        <v>8315</v>
      </c>
      <c r="R3747" s="23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23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t="s">
        <v>8315</v>
      </c>
      <c r="R3748" s="23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23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t="s">
        <v>8315</v>
      </c>
      <c r="R3749" s="23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23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t="s">
        <v>8315</v>
      </c>
      <c r="R3750" s="23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23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t="s">
        <v>8315</v>
      </c>
      <c r="R3751" s="23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23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t="s">
        <v>8315</v>
      </c>
      <c r="R3752" s="23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2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t="s">
        <v>8315</v>
      </c>
      <c r="R3753" s="2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23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t="s">
        <v>8315</v>
      </c>
      <c r="R3754" s="23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23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t="s">
        <v>8315</v>
      </c>
      <c r="R3755" s="23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0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23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t="s">
        <v>8315</v>
      </c>
      <c r="R3756" s="23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0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23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t="s">
        <v>8315</v>
      </c>
      <c r="R3757" s="23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ref="U3757:U3820" si="295"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23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t="s">
        <v>8315</v>
      </c>
      <c r="R3758" s="23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23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t="s">
        <v>8315</v>
      </c>
      <c r="R3759" s="23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23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t="s">
        <v>8315</v>
      </c>
      <c r="R3760" s="23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23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t="s">
        <v>8315</v>
      </c>
      <c r="R3761" s="23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23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t="s">
        <v>8315</v>
      </c>
      <c r="R3762" s="23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2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t="s">
        <v>8315</v>
      </c>
      <c r="R3763" s="2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23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t="s">
        <v>8315</v>
      </c>
      <c r="R3764" s="23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23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t="s">
        <v>8315</v>
      </c>
      <c r="R3765" s="23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23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t="s">
        <v>8315</v>
      </c>
      <c r="R3766" s="23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23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t="s">
        <v>8315</v>
      </c>
      <c r="R3767" s="23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23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t="s">
        <v>8315</v>
      </c>
      <c r="R3768" s="23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23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t="s">
        <v>8315</v>
      </c>
      <c r="R3769" s="23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23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t="s">
        <v>8315</v>
      </c>
      <c r="R3770" s="23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23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t="s">
        <v>8315</v>
      </c>
      <c r="R3771" s="23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23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t="s">
        <v>8315</v>
      </c>
      <c r="R3772" s="23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2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t="s">
        <v>8315</v>
      </c>
      <c r="R3773" s="2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23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t="s">
        <v>8315</v>
      </c>
      <c r="R3774" s="23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23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t="s">
        <v>8315</v>
      </c>
      <c r="R3775" s="23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23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t="s">
        <v>8315</v>
      </c>
      <c r="R3776" s="23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23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t="s">
        <v>8315</v>
      </c>
      <c r="R3777" s="23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23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t="s">
        <v>8315</v>
      </c>
      <c r="R3778" s="23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23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t="s">
        <v>8315</v>
      </c>
      <c r="R3779" s="23" t="s">
        <v>8357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23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t="s">
        <v>8315</v>
      </c>
      <c r="R3780" s="23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23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t="s">
        <v>8315</v>
      </c>
      <c r="R3781" s="23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23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t="s">
        <v>8315</v>
      </c>
      <c r="R3782" s="23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2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t="s">
        <v>8315</v>
      </c>
      <c r="R3783" s="2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23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t="s">
        <v>8315</v>
      </c>
      <c r="R3784" s="23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23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t="s">
        <v>8315</v>
      </c>
      <c r="R3785" s="23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23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t="s">
        <v>8315</v>
      </c>
      <c r="R3786" s="23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23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t="s">
        <v>8315</v>
      </c>
      <c r="R3787" s="23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23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t="s">
        <v>8315</v>
      </c>
      <c r="R3788" s="23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23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t="s">
        <v>8315</v>
      </c>
      <c r="R3789" s="23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23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t="s">
        <v>8315</v>
      </c>
      <c r="R3790" s="23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23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t="s">
        <v>8315</v>
      </c>
      <c r="R3791" s="23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23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t="s">
        <v>8315</v>
      </c>
      <c r="R3792" s="23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2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t="s">
        <v>8315</v>
      </c>
      <c r="R3793" s="2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23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t="s">
        <v>8315</v>
      </c>
      <c r="R3794" s="23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23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t="s">
        <v>8315</v>
      </c>
      <c r="R3795" s="23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23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t="s">
        <v>8315</v>
      </c>
      <c r="R3796" s="23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23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t="s">
        <v>8315</v>
      </c>
      <c r="R3797" s="23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23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t="s">
        <v>8315</v>
      </c>
      <c r="R3798" s="23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23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t="s">
        <v>8315</v>
      </c>
      <c r="R3799" s="23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23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t="s">
        <v>8315</v>
      </c>
      <c r="R3800" s="23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23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t="s">
        <v>8315</v>
      </c>
      <c r="R3801" s="23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23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t="s">
        <v>8315</v>
      </c>
      <c r="R3802" s="23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2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t="s">
        <v>8315</v>
      </c>
      <c r="R3803" s="2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23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t="s">
        <v>8315</v>
      </c>
      <c r="R3804" s="23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23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t="s">
        <v>8315</v>
      </c>
      <c r="R3805" s="23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23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t="s">
        <v>8315</v>
      </c>
      <c r="R3806" s="23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si="29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23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t="s">
        <v>8315</v>
      </c>
      <c r="R3807" s="23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29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23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t="s">
        <v>8315</v>
      </c>
      <c r="R3808" s="23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29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23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t="s">
        <v>8315</v>
      </c>
      <c r="R3809" s="23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23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t="s">
        <v>8315</v>
      </c>
      <c r="R3810" s="23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23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t="s">
        <v>8315</v>
      </c>
      <c r="R3811" s="23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23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t="s">
        <v>8315</v>
      </c>
      <c r="R3812" s="23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2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t="s">
        <v>8315</v>
      </c>
      <c r="R3813" s="2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23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t="s">
        <v>8315</v>
      </c>
      <c r="R3814" s="23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23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t="s">
        <v>8315</v>
      </c>
      <c r="R3815" s="23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23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t="s">
        <v>8315</v>
      </c>
      <c r="R3816" s="23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23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t="s">
        <v>8315</v>
      </c>
      <c r="R3817" s="23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23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t="s">
        <v>8315</v>
      </c>
      <c r="R3818" s="23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23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t="s">
        <v>8315</v>
      </c>
      <c r="R3819" s="23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29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23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t="s">
        <v>8315</v>
      </c>
      <c r="R3820" s="23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23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t="s">
        <v>8315</v>
      </c>
      <c r="R3821" s="23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ref="U3821:U3884" si="300"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23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t="s">
        <v>8315</v>
      </c>
      <c r="R3822" s="23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t="s">
        <v>8315</v>
      </c>
      <c r="R3823" s="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23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t="s">
        <v>8315</v>
      </c>
      <c r="R3824" s="23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23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t="s">
        <v>8315</v>
      </c>
      <c r="R3825" s="23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23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t="s">
        <v>8315</v>
      </c>
      <c r="R3826" s="23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23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t="s">
        <v>8315</v>
      </c>
      <c r="R3827" s="23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23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t="s">
        <v>8315</v>
      </c>
      <c r="R3828" s="23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23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t="s">
        <v>8315</v>
      </c>
      <c r="R3829" s="23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23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t="s">
        <v>8315</v>
      </c>
      <c r="R3830" s="23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23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t="s">
        <v>8315</v>
      </c>
      <c r="R3831" s="23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23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t="s">
        <v>8315</v>
      </c>
      <c r="R3832" s="23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2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t="s">
        <v>8315</v>
      </c>
      <c r="R3833" s="2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23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t="s">
        <v>8315</v>
      </c>
      <c r="R3834" s="23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23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t="s">
        <v>8315</v>
      </c>
      <c r="R3835" s="23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23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t="s">
        <v>8315</v>
      </c>
      <c r="R3836" s="23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23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t="s">
        <v>8315</v>
      </c>
      <c r="R3837" s="23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23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t="s">
        <v>8315</v>
      </c>
      <c r="R3838" s="23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23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t="s">
        <v>8315</v>
      </c>
      <c r="R3839" s="23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23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t="s">
        <v>8315</v>
      </c>
      <c r="R3840" s="23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23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t="s">
        <v>8315</v>
      </c>
      <c r="R3841" s="23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23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t="s">
        <v>8315</v>
      </c>
      <c r="R3842" s="23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2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t="s">
        <v>8315</v>
      </c>
      <c r="R3843" s="23" t="s">
        <v>8316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23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t="s">
        <v>8315</v>
      </c>
      <c r="R3844" s="23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23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t="s">
        <v>8315</v>
      </c>
      <c r="R3845" s="23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23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t="s">
        <v>8315</v>
      </c>
      <c r="R3846" s="23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23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t="s">
        <v>8315</v>
      </c>
      <c r="R3847" s="23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23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t="s">
        <v>8315</v>
      </c>
      <c r="R3848" s="23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23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t="s">
        <v>8315</v>
      </c>
      <c r="R3849" s="23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23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t="s">
        <v>8315</v>
      </c>
      <c r="R3850" s="23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23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t="s">
        <v>8315</v>
      </c>
      <c r="R3851" s="23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23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t="s">
        <v>8315</v>
      </c>
      <c r="R3852" s="23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2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t="s">
        <v>8315</v>
      </c>
      <c r="R3853" s="2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23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t="s">
        <v>8315</v>
      </c>
      <c r="R3854" s="23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23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t="s">
        <v>8315</v>
      </c>
      <c r="R3855" s="23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23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t="s">
        <v>8315</v>
      </c>
      <c r="R3856" s="23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23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t="s">
        <v>8315</v>
      </c>
      <c r="R3857" s="23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23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t="s">
        <v>8315</v>
      </c>
      <c r="R3858" s="23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23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t="s">
        <v>8315</v>
      </c>
      <c r="R3859" s="23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23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t="s">
        <v>8315</v>
      </c>
      <c r="R3860" s="23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23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t="s">
        <v>8315</v>
      </c>
      <c r="R3861" s="23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23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t="s">
        <v>8315</v>
      </c>
      <c r="R3862" s="23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2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t="s">
        <v>8315</v>
      </c>
      <c r="R3863" s="2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23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t="s">
        <v>8315</v>
      </c>
      <c r="R3864" s="23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23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t="s">
        <v>8315</v>
      </c>
      <c r="R3865" s="23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23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t="s">
        <v>8315</v>
      </c>
      <c r="R3866" s="23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23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t="s">
        <v>8315</v>
      </c>
      <c r="R3867" s="23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23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t="s">
        <v>8315</v>
      </c>
      <c r="R3868" s="23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23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t="s">
        <v>8315</v>
      </c>
      <c r="R3869" s="23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23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t="s">
        <v>8315</v>
      </c>
      <c r="R3870" s="23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si="30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23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t="s">
        <v>8315</v>
      </c>
      <c r="R3871" s="23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23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t="s">
        <v>8315</v>
      </c>
      <c r="R3872" s="23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2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t="s">
        <v>8315</v>
      </c>
      <c r="R3873" s="2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23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t="s">
        <v>8315</v>
      </c>
      <c r="R3874" s="23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23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t="s">
        <v>8315</v>
      </c>
      <c r="R3875" s="23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23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t="s">
        <v>8315</v>
      </c>
      <c r="R3876" s="23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23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t="s">
        <v>8315</v>
      </c>
      <c r="R3877" s="23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23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t="s">
        <v>8315</v>
      </c>
      <c r="R3878" s="23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23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t="s">
        <v>8315</v>
      </c>
      <c r="R3879" s="23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23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t="s">
        <v>8315</v>
      </c>
      <c r="R3880" s="23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23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t="s">
        <v>8315</v>
      </c>
      <c r="R3881" s="23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0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23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t="s">
        <v>8315</v>
      </c>
      <c r="R3882" s="23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2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t="s">
        <v>8315</v>
      </c>
      <c r="R3883" s="2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0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23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t="s">
        <v>8315</v>
      </c>
      <c r="R3884" s="23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0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23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t="s">
        <v>8315</v>
      </c>
      <c r="R3885" s="23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ref="U3885:U3948" si="305"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23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t="s">
        <v>8315</v>
      </c>
      <c r="R3886" s="23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23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t="s">
        <v>8315</v>
      </c>
      <c r="R3887" s="23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23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t="s">
        <v>8315</v>
      </c>
      <c r="R3888" s="23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23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t="s">
        <v>8315</v>
      </c>
      <c r="R3889" s="23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23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t="s">
        <v>8315</v>
      </c>
      <c r="R3890" s="23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23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t="s">
        <v>8315</v>
      </c>
      <c r="R3891" s="23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23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t="s">
        <v>8315</v>
      </c>
      <c r="R3892" s="23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2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t="s">
        <v>8315</v>
      </c>
      <c r="R3893" s="2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23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t="s">
        <v>8315</v>
      </c>
      <c r="R3894" s="23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23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t="s">
        <v>8315</v>
      </c>
      <c r="R3895" s="23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23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t="s">
        <v>8315</v>
      </c>
      <c r="R3896" s="23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23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t="s">
        <v>8315</v>
      </c>
      <c r="R3897" s="23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23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t="s">
        <v>8315</v>
      </c>
      <c r="R3898" s="23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23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t="s">
        <v>8315</v>
      </c>
      <c r="R3899" s="23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23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t="s">
        <v>8315</v>
      </c>
      <c r="R3900" s="23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23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t="s">
        <v>8315</v>
      </c>
      <c r="R3901" s="23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23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t="s">
        <v>8315</v>
      </c>
      <c r="R3902" s="23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2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t="s">
        <v>8315</v>
      </c>
      <c r="R3903" s="2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23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t="s">
        <v>8315</v>
      </c>
      <c r="R3904" s="23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23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t="s">
        <v>8315</v>
      </c>
      <c r="R3905" s="23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23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t="s">
        <v>8315</v>
      </c>
      <c r="R3906" s="23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23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t="s">
        <v>8315</v>
      </c>
      <c r="R3907" s="23" t="s">
        <v>8316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23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t="s">
        <v>8315</v>
      </c>
      <c r="R3908" s="23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23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t="s">
        <v>8315</v>
      </c>
      <c r="R3909" s="23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23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t="s">
        <v>8315</v>
      </c>
      <c r="R3910" s="23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23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t="s">
        <v>8315</v>
      </c>
      <c r="R3911" s="23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23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t="s">
        <v>8315</v>
      </c>
      <c r="R3912" s="23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2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t="s">
        <v>8315</v>
      </c>
      <c r="R3913" s="2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23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t="s">
        <v>8315</v>
      </c>
      <c r="R3914" s="23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23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t="s">
        <v>8315</v>
      </c>
      <c r="R3915" s="23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23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t="s">
        <v>8315</v>
      </c>
      <c r="R3916" s="23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23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t="s">
        <v>8315</v>
      </c>
      <c r="R3917" s="23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23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t="s">
        <v>8315</v>
      </c>
      <c r="R3918" s="23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23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t="s">
        <v>8315</v>
      </c>
      <c r="R3919" s="23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23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t="s">
        <v>8315</v>
      </c>
      <c r="R3920" s="23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23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t="s">
        <v>8315</v>
      </c>
      <c r="R3921" s="23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23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t="s">
        <v>8315</v>
      </c>
      <c r="R3922" s="23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t="s">
        <v>8315</v>
      </c>
      <c r="R3923" s="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23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t="s">
        <v>8315</v>
      </c>
      <c r="R3924" s="23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23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t="s">
        <v>8315</v>
      </c>
      <c r="R3925" s="23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23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t="s">
        <v>8315</v>
      </c>
      <c r="R3926" s="23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23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t="s">
        <v>8315</v>
      </c>
      <c r="R3927" s="23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23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t="s">
        <v>8315</v>
      </c>
      <c r="R3928" s="23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23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t="s">
        <v>8315</v>
      </c>
      <c r="R3929" s="23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23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t="s">
        <v>8315</v>
      </c>
      <c r="R3930" s="23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23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t="s">
        <v>8315</v>
      </c>
      <c r="R3931" s="23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23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t="s">
        <v>8315</v>
      </c>
      <c r="R3932" s="23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2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t="s">
        <v>8315</v>
      </c>
      <c r="R3933" s="2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23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t="s">
        <v>8315</v>
      </c>
      <c r="R3934" s="23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23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t="s">
        <v>8315</v>
      </c>
      <c r="R3935" s="23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23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t="s">
        <v>8315</v>
      </c>
      <c r="R3936" s="23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23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t="s">
        <v>8315</v>
      </c>
      <c r="R3937" s="23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23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t="s">
        <v>8315</v>
      </c>
      <c r="R3938" s="23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23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t="s">
        <v>8315</v>
      </c>
      <c r="R3939" s="23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23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t="s">
        <v>8315</v>
      </c>
      <c r="R3940" s="23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23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t="s">
        <v>8315</v>
      </c>
      <c r="R3941" s="23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23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t="s">
        <v>8315</v>
      </c>
      <c r="R3942" s="23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2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t="s">
        <v>8315</v>
      </c>
      <c r="R3943" s="2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23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t="s">
        <v>8315</v>
      </c>
      <c r="R3944" s="23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23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t="s">
        <v>8315</v>
      </c>
      <c r="R3945" s="23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23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t="s">
        <v>8315</v>
      </c>
      <c r="R3946" s="23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23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t="s">
        <v>8315</v>
      </c>
      <c r="R3947" s="23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0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23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t="s">
        <v>8315</v>
      </c>
      <c r="R3948" s="23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0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23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t="s">
        <v>8315</v>
      </c>
      <c r="R3949" s="23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ref="U3949:U4012" si="310"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23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t="s">
        <v>8315</v>
      </c>
      <c r="R3950" s="23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23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t="s">
        <v>8315</v>
      </c>
      <c r="R3951" s="23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23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t="s">
        <v>8315</v>
      </c>
      <c r="R3952" s="23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2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t="s">
        <v>8315</v>
      </c>
      <c r="R3953" s="2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23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t="s">
        <v>8315</v>
      </c>
      <c r="R3954" s="23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23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t="s">
        <v>8315</v>
      </c>
      <c r="R3955" s="23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23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t="s">
        <v>8315</v>
      </c>
      <c r="R3956" s="23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23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t="s">
        <v>8315</v>
      </c>
      <c r="R3957" s="23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23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t="s">
        <v>8315</v>
      </c>
      <c r="R3958" s="23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23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t="s">
        <v>8315</v>
      </c>
      <c r="R3959" s="23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23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t="s">
        <v>8315</v>
      </c>
      <c r="R3960" s="23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23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t="s">
        <v>8315</v>
      </c>
      <c r="R3961" s="23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23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t="s">
        <v>8315</v>
      </c>
      <c r="R3962" s="23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2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t="s">
        <v>8315</v>
      </c>
      <c r="R3963" s="2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23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t="s">
        <v>8315</v>
      </c>
      <c r="R3964" s="23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23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t="s">
        <v>8315</v>
      </c>
      <c r="R3965" s="23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23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t="s">
        <v>8315</v>
      </c>
      <c r="R3966" s="23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23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t="s">
        <v>8315</v>
      </c>
      <c r="R3967" s="23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23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t="s">
        <v>8315</v>
      </c>
      <c r="R3968" s="23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23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t="s">
        <v>8315</v>
      </c>
      <c r="R3969" s="23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23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t="s">
        <v>8315</v>
      </c>
      <c r="R3970" s="23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23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t="s">
        <v>8315</v>
      </c>
      <c r="R3971" s="23" t="s">
        <v>8316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23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t="s">
        <v>8315</v>
      </c>
      <c r="R3972" s="23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2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t="s">
        <v>8315</v>
      </c>
      <c r="R3973" s="2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23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t="s">
        <v>8315</v>
      </c>
      <c r="R3974" s="23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23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t="s">
        <v>8315</v>
      </c>
      <c r="R3975" s="23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23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t="s">
        <v>8315</v>
      </c>
      <c r="R3976" s="23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23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t="s">
        <v>8315</v>
      </c>
      <c r="R3977" s="23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23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t="s">
        <v>8315</v>
      </c>
      <c r="R3978" s="23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23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t="s">
        <v>8315</v>
      </c>
      <c r="R3979" s="23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23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t="s">
        <v>8315</v>
      </c>
      <c r="R3980" s="23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23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t="s">
        <v>8315</v>
      </c>
      <c r="R3981" s="23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23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t="s">
        <v>8315</v>
      </c>
      <c r="R3982" s="23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2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t="s">
        <v>8315</v>
      </c>
      <c r="R3983" s="2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23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t="s">
        <v>8315</v>
      </c>
      <c r="R3984" s="23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23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t="s">
        <v>8315</v>
      </c>
      <c r="R3985" s="23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23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t="s">
        <v>8315</v>
      </c>
      <c r="R3986" s="23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23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t="s">
        <v>8315</v>
      </c>
      <c r="R3987" s="23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23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t="s">
        <v>8315</v>
      </c>
      <c r="R3988" s="23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23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t="s">
        <v>8315</v>
      </c>
      <c r="R3989" s="23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23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t="s">
        <v>8315</v>
      </c>
      <c r="R3990" s="23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23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t="s">
        <v>8315</v>
      </c>
      <c r="R3991" s="23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23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t="s">
        <v>8315</v>
      </c>
      <c r="R3992" s="23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2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t="s">
        <v>8315</v>
      </c>
      <c r="R3993" s="2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23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t="s">
        <v>8315</v>
      </c>
      <c r="R3994" s="23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23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t="s">
        <v>8315</v>
      </c>
      <c r="R3995" s="23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23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t="s">
        <v>8315</v>
      </c>
      <c r="R3996" s="23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23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t="s">
        <v>8315</v>
      </c>
      <c r="R3997" s="23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23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t="s">
        <v>8315</v>
      </c>
      <c r="R3998" s="23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23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t="s">
        <v>8315</v>
      </c>
      <c r="R3999" s="23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23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t="s">
        <v>8315</v>
      </c>
      <c r="R4000" s="23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23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t="s">
        <v>8315</v>
      </c>
      <c r="R4001" s="23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23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t="s">
        <v>8315</v>
      </c>
      <c r="R4002" s="23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2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t="s">
        <v>8315</v>
      </c>
      <c r="R4003" s="2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23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t="s">
        <v>8315</v>
      </c>
      <c r="R4004" s="23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23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t="s">
        <v>8315</v>
      </c>
      <c r="R4005" s="23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23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t="s">
        <v>8315</v>
      </c>
      <c r="R4006" s="23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23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t="s">
        <v>8315</v>
      </c>
      <c r="R4007" s="23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23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t="s">
        <v>8315</v>
      </c>
      <c r="R4008" s="23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23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t="s">
        <v>8315</v>
      </c>
      <c r="R4009" s="23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23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t="s">
        <v>8315</v>
      </c>
      <c r="R4010" s="23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23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t="s">
        <v>8315</v>
      </c>
      <c r="R4011" s="23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23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t="s">
        <v>8315</v>
      </c>
      <c r="R4012" s="23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2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t="s">
        <v>8315</v>
      </c>
      <c r="R4013" s="2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ref="U4013:U4076" si="315"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23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t="s">
        <v>8315</v>
      </c>
      <c r="R4014" s="23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23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t="s">
        <v>8315</v>
      </c>
      <c r="R4015" s="23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23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t="s">
        <v>8315</v>
      </c>
      <c r="R4016" s="23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23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t="s">
        <v>8315</v>
      </c>
      <c r="R4017" s="23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23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t="s">
        <v>8315</v>
      </c>
      <c r="R4018" s="23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23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t="s">
        <v>8315</v>
      </c>
      <c r="R4019" s="23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23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t="s">
        <v>8315</v>
      </c>
      <c r="R4020" s="23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23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t="s">
        <v>8315</v>
      </c>
      <c r="R4021" s="23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23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t="s">
        <v>8315</v>
      </c>
      <c r="R4022" s="23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t="s">
        <v>8315</v>
      </c>
      <c r="R4023" s="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23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t="s">
        <v>8315</v>
      </c>
      <c r="R4024" s="23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23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t="s">
        <v>8315</v>
      </c>
      <c r="R4025" s="23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23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t="s">
        <v>8315</v>
      </c>
      <c r="R4026" s="23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23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t="s">
        <v>8315</v>
      </c>
      <c r="R4027" s="23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23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t="s">
        <v>8315</v>
      </c>
      <c r="R4028" s="23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23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t="s">
        <v>8315</v>
      </c>
      <c r="R4029" s="23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23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t="s">
        <v>8315</v>
      </c>
      <c r="R4030" s="23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23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t="s">
        <v>8315</v>
      </c>
      <c r="R4031" s="23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23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t="s">
        <v>8315</v>
      </c>
      <c r="R4032" s="23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2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t="s">
        <v>8315</v>
      </c>
      <c r="R4033" s="2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23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t="s">
        <v>8315</v>
      </c>
      <c r="R4034" s="23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23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t="s">
        <v>8315</v>
      </c>
      <c r="R4035" s="23" t="s">
        <v>8316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23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t="s">
        <v>8315</v>
      </c>
      <c r="R4036" s="23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23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t="s">
        <v>8315</v>
      </c>
      <c r="R4037" s="23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23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t="s">
        <v>8315</v>
      </c>
      <c r="R4038" s="23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23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t="s">
        <v>8315</v>
      </c>
      <c r="R4039" s="23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23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t="s">
        <v>8315</v>
      </c>
      <c r="R4040" s="23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23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t="s">
        <v>8315</v>
      </c>
      <c r="R4041" s="23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23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t="s">
        <v>8315</v>
      </c>
      <c r="R4042" s="23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2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t="s">
        <v>8315</v>
      </c>
      <c r="R4043" s="2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23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t="s">
        <v>8315</v>
      </c>
      <c r="R4044" s="23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23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t="s">
        <v>8315</v>
      </c>
      <c r="R4045" s="23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23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t="s">
        <v>8315</v>
      </c>
      <c r="R4046" s="23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23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8315</v>
      </c>
      <c r="R4047" s="23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23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t="s">
        <v>8315</v>
      </c>
      <c r="R4048" s="23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23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t="s">
        <v>8315</v>
      </c>
      <c r="R4049" s="23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23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t="s">
        <v>8315</v>
      </c>
      <c r="R4050" s="23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23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t="s">
        <v>8315</v>
      </c>
      <c r="R4051" s="23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23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t="s">
        <v>8315</v>
      </c>
      <c r="R4052" s="23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2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t="s">
        <v>8315</v>
      </c>
      <c r="R4053" s="2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23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t="s">
        <v>8315</v>
      </c>
      <c r="R4054" s="23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23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t="s">
        <v>8315</v>
      </c>
      <c r="R4055" s="23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23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t="s">
        <v>8315</v>
      </c>
      <c r="R4056" s="23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23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t="s">
        <v>8315</v>
      </c>
      <c r="R4057" s="23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23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t="s">
        <v>8315</v>
      </c>
      <c r="R4058" s="23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23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t="s">
        <v>8315</v>
      </c>
      <c r="R4059" s="23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23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t="s">
        <v>8315</v>
      </c>
      <c r="R4060" s="23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23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t="s">
        <v>8315</v>
      </c>
      <c r="R4061" s="23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23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t="s">
        <v>8315</v>
      </c>
      <c r="R4062" s="23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2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t="s">
        <v>8315</v>
      </c>
      <c r="R4063" s="2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23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t="s">
        <v>8315</v>
      </c>
      <c r="R4064" s="23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23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t="s">
        <v>8315</v>
      </c>
      <c r="R4065" s="23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23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t="s">
        <v>8315</v>
      </c>
      <c r="R4066" s="23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23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t="s">
        <v>8315</v>
      </c>
      <c r="R4067" s="23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23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t="s">
        <v>8315</v>
      </c>
      <c r="R4068" s="23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23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t="s">
        <v>8315</v>
      </c>
      <c r="R4069" s="23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23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t="s">
        <v>8315</v>
      </c>
      <c r="R4070" s="23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23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t="s">
        <v>8315</v>
      </c>
      <c r="R4071" s="23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23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t="s">
        <v>8315</v>
      </c>
      <c r="R4072" s="23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2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t="s">
        <v>8315</v>
      </c>
      <c r="R4073" s="2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23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t="s">
        <v>8315</v>
      </c>
      <c r="R4074" s="23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23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t="s">
        <v>8315</v>
      </c>
      <c r="R4075" s="23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1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23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t="s">
        <v>8315</v>
      </c>
      <c r="R4076" s="23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1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23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t="s">
        <v>8315</v>
      </c>
      <c r="R4077" s="23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ref="U4077:U4115" si="320"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23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t="s">
        <v>8315</v>
      </c>
      <c r="R4078" s="23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23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t="s">
        <v>8315</v>
      </c>
      <c r="R4079" s="23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23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t="s">
        <v>8315</v>
      </c>
      <c r="R4080" s="23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23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8315</v>
      </c>
      <c r="R4081" s="23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23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t="s">
        <v>8315</v>
      </c>
      <c r="R4082" s="23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2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t="s">
        <v>8315</v>
      </c>
      <c r="R4083" s="2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23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t="s">
        <v>8315</v>
      </c>
      <c r="R4084" s="23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23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t="s">
        <v>8315</v>
      </c>
      <c r="R4085" s="23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23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t="s">
        <v>8315</v>
      </c>
      <c r="R4086" s="23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23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t="s">
        <v>8315</v>
      </c>
      <c r="R4087" s="23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23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t="s">
        <v>8315</v>
      </c>
      <c r="R4088" s="23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23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t="s">
        <v>8315</v>
      </c>
      <c r="R4089" s="23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23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t="s">
        <v>8315</v>
      </c>
      <c r="R4090" s="23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23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t="s">
        <v>8315</v>
      </c>
      <c r="R4091" s="23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23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t="s">
        <v>8315</v>
      </c>
      <c r="R4092" s="23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2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t="s">
        <v>8315</v>
      </c>
      <c r="R4093" s="2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23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t="s">
        <v>8315</v>
      </c>
      <c r="R4094" s="23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23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t="s">
        <v>8315</v>
      </c>
      <c r="R4095" s="23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23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t="s">
        <v>8315</v>
      </c>
      <c r="R4096" s="23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23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t="s">
        <v>8315</v>
      </c>
      <c r="R4097" s="23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23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t="s">
        <v>8315</v>
      </c>
      <c r="R4098" s="23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23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t="s">
        <v>8315</v>
      </c>
      <c r="R4099" s="23" t="s">
        <v>8316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23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t="s">
        <v>8315</v>
      </c>
      <c r="R4100" s="23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23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t="s">
        <v>8315</v>
      </c>
      <c r="R4101" s="23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23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t="s">
        <v>8315</v>
      </c>
      <c r="R4102" s="23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2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t="s">
        <v>8315</v>
      </c>
      <c r="R4103" s="2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23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t="s">
        <v>8315</v>
      </c>
      <c r="R4104" s="23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23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t="s">
        <v>8315</v>
      </c>
      <c r="R4105" s="23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23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t="s">
        <v>8315</v>
      </c>
      <c r="R4106" s="23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23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t="s">
        <v>8315</v>
      </c>
      <c r="R4107" s="23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23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t="s">
        <v>8315</v>
      </c>
      <c r="R4108" s="23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23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t="s">
        <v>8315</v>
      </c>
      <c r="R4109" s="23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23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t="s">
        <v>8315</v>
      </c>
      <c r="R4110" s="23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23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t="s">
        <v>8315</v>
      </c>
      <c r="R4111" s="23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23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t="s">
        <v>8315</v>
      </c>
      <c r="R4112" s="23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2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t="s">
        <v>8315</v>
      </c>
      <c r="R4113" s="2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23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8315</v>
      </c>
      <c r="R4114" s="23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23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8315</v>
      </c>
      <c r="R4115" s="23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2015</v>
      </c>
    </row>
  </sheetData>
  <sortState xmlns:xlrd2="http://schemas.microsoft.com/office/spreadsheetml/2017/richdata2" ref="A2:O4116">
    <sortCondition ref="A1:A4116"/>
  </sortState>
  <conditionalFormatting sqref="F1:F1048576">
    <cfRule type="containsText" dxfId="9" priority="4" operator="containsText" text="failed">
      <formula>NOT(ISERROR(SEARCH("failed",F1)))</formula>
    </cfRule>
    <cfRule type="containsText" dxfId="8" priority="5" operator="containsText" text="canceled">
      <formula>NOT(ISERROR(SEARCH("canceled",F1)))</formula>
    </cfRule>
    <cfRule type="colorScale" priority="6">
      <colorScale>
        <cfvo type="formula" val="cancelled"/>
        <cfvo type="formula" val="successful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649B-8526-1846-9E44-7F8F4902D44F}">
  <dimension ref="A1:T413"/>
  <sheetViews>
    <sheetView workbookViewId="0">
      <selection activeCell="I2" sqref="I2"/>
    </sheetView>
  </sheetViews>
  <sheetFormatPr baseColWidth="10" defaultRowHeight="15" x14ac:dyDescent="0.2"/>
  <sheetData>
    <row r="1" spans="1:20" s="3" customFormat="1" ht="48" x14ac:dyDescent="0.2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9" t="s">
        <v>8306</v>
      </c>
      <c r="P1" s="2" t="s">
        <v>8307</v>
      </c>
      <c r="Q1" s="2" t="s">
        <v>8358</v>
      </c>
      <c r="R1" s="2" t="s">
        <v>8359</v>
      </c>
      <c r="S1" s="13" t="s">
        <v>8365</v>
      </c>
      <c r="T1" s="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ontainsText" dxfId="7" priority="6" operator="containsText" text="failed">
      <formula>NOT(ISERROR(SEARCH("failed",F2)))</formula>
    </cfRule>
    <cfRule type="containsText" dxfId="6" priority="7" operator="containsText" text="canceled">
      <formula>NOT(ISERROR(SEARCH("canceled",F2)))</formula>
    </cfRule>
    <cfRule type="colorScale" priority="8">
      <colorScale>
        <cfvo type="formula" val="cancelled"/>
        <cfvo type="formula" val="successful"/>
        <color rgb="FFFF7128"/>
        <color rgb="FFFFEF9C"/>
      </colorScale>
    </cfRule>
  </conditionalFormatting>
  <conditionalFormatting sqref="O2:O413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F1">
    <cfRule type="containsText" dxfId="5" priority="2" operator="containsText" text="failed">
      <formula>NOT(ISERROR(SEARCH("failed",F1)))</formula>
    </cfRule>
    <cfRule type="containsText" dxfId="4" priority="3" operator="containsText" text="canceled">
      <formula>NOT(ISERROR(SEARCH("canceled",F1)))</formula>
    </cfRule>
    <cfRule type="colorScale" priority="4">
      <colorScale>
        <cfvo type="formula" val="cancelled"/>
        <cfvo type="formula" val="successful"/>
        <color rgb="FFFF7128"/>
        <color rgb="FFFFEF9C"/>
      </colorScale>
    </cfRule>
  </conditionalFormatting>
  <conditionalFormatting sqref="O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B86E-E4A6-3242-BA19-1EC241213C26}">
  <dimension ref="A1:C16"/>
  <sheetViews>
    <sheetView workbookViewId="0">
      <selection activeCell="D22" sqref="D22"/>
    </sheetView>
  </sheetViews>
  <sheetFormatPr baseColWidth="10" defaultRowHeight="15" x14ac:dyDescent="0.2"/>
  <cols>
    <col min="1" max="1" width="24.6640625" customWidth="1"/>
    <col min="3" max="3" width="11.1640625" bestFit="1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8387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8388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8389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8390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B9" s="20"/>
      <c r="C9" s="20"/>
    </row>
    <row r="10" spans="1:3" x14ac:dyDescent="0.2">
      <c r="B10" s="20"/>
      <c r="C10" s="20"/>
    </row>
    <row r="11" spans="1:3" x14ac:dyDescent="0.2">
      <c r="A11" t="s">
        <v>8385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2">
      <c r="A12" t="s">
        <v>8386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2">
      <c r="A13" t="s">
        <v>8391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3" x14ac:dyDescent="0.2">
      <c r="A14" t="s">
        <v>8392</v>
      </c>
      <c r="B14" s="20">
        <f>_xlfn.QUARTILE.EXC('Successful US Kickstarters'!E:E,3)</f>
        <v>5699</v>
      </c>
      <c r="C14" s="20">
        <f>_xlfn.QUARTILE.EXC('Failed US Kickstarters'!E:E, 3)</f>
        <v>501</v>
      </c>
    </row>
    <row r="15" spans="1:3" x14ac:dyDescent="0.2">
      <c r="A15" t="s">
        <v>8393</v>
      </c>
      <c r="B15" s="20">
        <f>_xlfn.QUARTILE.EXC('Successful US Kickstarters'!E:E,1)</f>
        <v>1716.5074999999999</v>
      </c>
      <c r="C15" s="20">
        <f>_xlfn.QUARTILE.EXC('Failed US Kickstarters'!E:E,1)</f>
        <v>9.25</v>
      </c>
    </row>
    <row r="16" spans="1:3" x14ac:dyDescent="0.2">
      <c r="A16" t="s">
        <v>8394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BACC-870D-1446-AB65-66D6E1E48B9D}">
  <dimension ref="A1:T251"/>
  <sheetViews>
    <sheetView workbookViewId="0">
      <selection activeCell="A2" sqref="A2:T251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lorScale" priority="8">
      <colorScale>
        <cfvo type="formula" val="cancelled"/>
        <cfvo type="formula" val="successful"/>
        <color rgb="FFFF7128"/>
        <color rgb="FFFFEF9C"/>
      </colorScale>
    </cfRule>
  </conditionalFormatting>
  <conditionalFormatting sqref="O1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F2:F251">
    <cfRule type="containsText" dxfId="1" priority="2" operator="containsText" text="failed">
      <formula>NOT(ISERROR(SEARCH("failed",F2)))</formula>
    </cfRule>
    <cfRule type="containsText" dxfId="0" priority="3" operator="containsText" text="canceled">
      <formula>NOT(ISERROR(SEARCH("canceled",F2)))</formula>
    </cfRule>
    <cfRule type="colorScale" priority="4">
      <colorScale>
        <cfvo type="formula" val="cancelled"/>
        <cfvo type="formula" val="successful"/>
        <color rgb="FFFF7128"/>
        <color rgb="FFFFEF9C"/>
      </colorScale>
    </cfRule>
  </conditionalFormatting>
  <conditionalFormatting sqref="O2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80FAC-97A7-2F47-8FF3-4529F38E376E}">
  <dimension ref="A1:B6"/>
  <sheetViews>
    <sheetView workbookViewId="0">
      <selection activeCell="B5" sqref="B5"/>
    </sheetView>
  </sheetViews>
  <sheetFormatPr baseColWidth="10" defaultRowHeight="15" x14ac:dyDescent="0.2"/>
  <cols>
    <col min="1" max="1" width="28.6640625" bestFit="1" customWidth="1"/>
  </cols>
  <sheetData>
    <row r="1" spans="1:2" s="16" customFormat="1" x14ac:dyDescent="0.2">
      <c r="A1" s="16" t="s">
        <v>8380</v>
      </c>
      <c r="B1" s="16" t="s">
        <v>4110</v>
      </c>
    </row>
    <row r="2" spans="1:2" x14ac:dyDescent="0.2">
      <c r="A2" t="s">
        <v>3473</v>
      </c>
    </row>
    <row r="3" spans="1:2" x14ac:dyDescent="0.2">
      <c r="A3" t="s">
        <v>3616</v>
      </c>
    </row>
    <row r="4" spans="1:2" x14ac:dyDescent="0.2">
      <c r="A4" t="s">
        <v>3178</v>
      </c>
    </row>
    <row r="5" spans="1:2" x14ac:dyDescent="0.2">
      <c r="A5" t="s">
        <v>3329</v>
      </c>
    </row>
    <row r="6" spans="1:2" x14ac:dyDescent="0.2">
      <c r="A6" t="s">
        <v>3221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4819-87B3-0342-B74F-5BAD09E4BEA9}">
  <dimension ref="A1:F6"/>
  <sheetViews>
    <sheetView zoomScale="110" zoomScaleNormal="11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8363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2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C3A51-F4C1-A046-B984-D7142EC073B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8363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2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FD859-E9B1-CC44-AD22-5DAEA83ADE57}">
  <dimension ref="A1:F18"/>
  <sheetViews>
    <sheetView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8360</v>
      </c>
      <c r="B4" s="11" t="s">
        <v>8363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Successful US Kickstarters</vt:lpstr>
      <vt:lpstr>Descriptive Statistics</vt:lpstr>
      <vt:lpstr>Failed US Kickstarters</vt:lpstr>
      <vt:lpstr>Edinburgh Research</vt:lpstr>
      <vt:lpstr>Category Statistics</vt:lpstr>
      <vt:lpstr>Subcategory Statistics</vt:lpstr>
      <vt:lpstr>Outcomes Based on Launch Data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2021-07-16T02:47:41Z</dcterms:modified>
</cp:coreProperties>
</file>