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bellehooton/Desktop/UC Berkeley/Excel/Crowdfunding Analysis/"/>
    </mc:Choice>
  </mc:AlternateContent>
  <xr:revisionPtr revIDLastSave="0" documentId="13_ncr:1_{C9FE5555-DCB1-DC4D-9B62-A97D2C62EEB8}" xr6:coauthVersionLast="46" xr6:coauthVersionMax="46" xr10:uidLastSave="{00000000-0000-0000-0000-000000000000}"/>
  <bookViews>
    <workbookView xWindow="11840" yWindow="460" windowWidth="16960" windowHeight="16500" activeTab="1" xr2:uid="{00000000-000D-0000-FFFF-FFFF00000000}"/>
  </bookViews>
  <sheets>
    <sheet name="Theater Outcomes by Launch Date" sheetId="10" r:id="rId1"/>
    <sheet name="Outcomes Based on Goals" sheetId="11" r:id="rId2"/>
    <sheet name="Outcomes Based on Launch Data" sheetId="4" r:id="rId3"/>
    <sheet name="Kickstarter" sheetId="1" r:id="rId4"/>
    <sheet name="Descriptive Statistics" sheetId="7" r:id="rId5"/>
    <sheet name="Edinburgh Research" sheetId="5" r:id="rId6"/>
    <sheet name="Category Statistics" sheetId="2" r:id="rId7"/>
    <sheet name="Subcategory Statistics" sheetId="3" r:id="rId8"/>
  </sheets>
  <definedNames>
    <definedName name="_xlnm._FilterDatabase" localSheetId="3" hidden="1">Kickstarter!$A$1:$U$4115</definedName>
  </definedNames>
  <calcPr calcId="191029"/>
  <pivotCaches>
    <pivotCache cacheId="27" r:id="rId9"/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B6" i="11"/>
  <c r="D14" i="11"/>
  <c r="C14" i="11"/>
  <c r="D13" i="11"/>
  <c r="C13" i="11"/>
  <c r="D12" i="11"/>
  <c r="C12" i="11"/>
  <c r="D11" i="11"/>
  <c r="C11" i="11"/>
  <c r="D10" i="11"/>
  <c r="C10" i="11"/>
  <c r="B14" i="11"/>
  <c r="B13" i="11"/>
  <c r="B12" i="11"/>
  <c r="B11" i="11"/>
  <c r="B10" i="11"/>
  <c r="D8" i="11"/>
  <c r="C8" i="11"/>
  <c r="D7" i="11"/>
  <c r="C7" i="11"/>
  <c r="D6" i="11"/>
  <c r="D5" i="11"/>
  <c r="C5" i="11"/>
  <c r="B8" i="11"/>
  <c r="E8" i="11" s="1"/>
  <c r="B7" i="11"/>
  <c r="B5" i="11"/>
  <c r="D9" i="11"/>
  <c r="C9" i="11"/>
  <c r="B9" i="11"/>
  <c r="D4" i="11"/>
  <c r="C4" i="11"/>
  <c r="B4" i="11"/>
  <c r="D3" i="11"/>
  <c r="C3" i="11"/>
  <c r="B3" i="11"/>
  <c r="C15" i="7"/>
  <c r="C14" i="7"/>
  <c r="C16" i="7" s="1"/>
  <c r="C13" i="7"/>
  <c r="B15" i="7"/>
  <c r="B14" i="7"/>
  <c r="B13" i="7"/>
  <c r="C6" i="7"/>
  <c r="C5" i="7"/>
  <c r="C4" i="7"/>
  <c r="B6" i="7"/>
  <c r="B5" i="7"/>
  <c r="B7" i="7" s="1"/>
  <c r="B4" i="7"/>
  <c r="C12" i="7"/>
  <c r="B12" i="7"/>
  <c r="C11" i="7"/>
  <c r="B11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7" i="7" l="1"/>
  <c r="B16" i="7"/>
  <c r="E9" i="11"/>
  <c r="H9" i="11" s="1"/>
  <c r="G8" i="11"/>
  <c r="E14" i="11"/>
  <c r="H14" i="11" s="1"/>
  <c r="E10" i="11"/>
  <c r="G10" i="11" s="1"/>
  <c r="E13" i="11"/>
  <c r="F13" i="11" s="1"/>
  <c r="E12" i="11"/>
  <c r="F12" i="11" s="1"/>
  <c r="E11" i="11"/>
  <c r="F11" i="11" s="1"/>
  <c r="H8" i="11"/>
  <c r="G9" i="11"/>
  <c r="E3" i="11"/>
  <c r="H3" i="11" s="1"/>
  <c r="E7" i="11"/>
  <c r="F7" i="11" s="1"/>
  <c r="F9" i="11"/>
  <c r="E6" i="11"/>
  <c r="G6" i="11" s="1"/>
  <c r="E5" i="11"/>
  <c r="F5" i="11" s="1"/>
  <c r="E4" i="11"/>
  <c r="H4" i="11" s="1"/>
  <c r="F8" i="11"/>
  <c r="G3" i="11" l="1"/>
  <c r="F3" i="11"/>
  <c r="H7" i="11"/>
  <c r="F14" i="11"/>
  <c r="G14" i="11"/>
  <c r="H10" i="11"/>
  <c r="F10" i="11"/>
  <c r="H13" i="11"/>
  <c r="G13" i="11"/>
  <c r="G11" i="11"/>
  <c r="H11" i="11"/>
  <c r="G12" i="11"/>
  <c r="H12" i="11"/>
  <c r="H6" i="11"/>
  <c r="F6" i="11"/>
  <c r="G4" i="11"/>
  <c r="F4" i="11"/>
  <c r="G7" i="11"/>
  <c r="H5" i="11"/>
  <c r="G5" i="11"/>
</calcChain>
</file>

<file path=xl/sharedStrings.xml><?xml version="1.0" encoding="utf-8"?>
<sst xmlns="http://schemas.openxmlformats.org/spreadsheetml/2006/main" count="33046" uniqueCount="8415">
  <si>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</si>
  <si>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</si>
  <si>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</si>
  <si>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</si>
  <si>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</si>
  <si>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</si>
  <si>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</si>
  <si>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</si>
  <si>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</si>
  <si>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</si>
  <si>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</si>
  <si>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</si>
  <si>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</si>
  <si>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</si>
  <si>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</si>
  <si>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</si>
  <si>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</si>
  <si>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</si>
  <si>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</si>
  <si>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</si>
  <si>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</si>
  <si>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</si>
  <si>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</si>
  <si>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</si>
  <si>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</si>
  <si>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</si>
  <si>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</si>
  <si>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</si>
  <si>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</si>
  <si>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</si>
  <si>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</si>
  <si>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</si>
  <si>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</si>
  <si>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</si>
  <si>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</si>
  <si>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</si>
  <si>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</si>
  <si>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</si>
  <si>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</si>
  <si>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</si>
  <si>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</si>
  <si>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</si>
  <si>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</si>
  <si>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</si>
  <si>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</si>
  <si>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</si>
  <si>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</si>
  <si>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</si>
  <si>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</si>
  <si>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</si>
  <si>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</si>
  <si>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</si>
  <si>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</si>
  <si>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</si>
  <si>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</si>
  <si>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</si>
  <si>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</si>
  <si>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</si>
  <si>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</si>
  <si>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</si>
  <si>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</si>
  <si>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</si>
  <si>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</si>
  <si>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</si>
  <si>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</si>
  <si>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</si>
  <si>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</si>
  <si>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</si>
  <si>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</si>
  <si>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</si>
  <si>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</si>
  <si>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</si>
  <si>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</si>
  <si>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</si>
  <si>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</si>
  <si>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</si>
  <si>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</si>
  <si>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</si>
  <si>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</si>
  <si>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</si>
  <si>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</si>
  <si>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</si>
  <si>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</si>
  <si>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</si>
  <si>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</si>
  <si>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</si>
  <si>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</si>
  <si>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</si>
  <si>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</si>
  <si>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</si>
  <si>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</si>
  <si>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</si>
  <si>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</si>
  <si>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</si>
  <si>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</si>
  <si>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</si>
  <si>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</si>
  <si>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</si>
  <si>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</si>
  <si>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</si>
  <si>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</si>
  <si>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</si>
  <si>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</si>
  <si>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</si>
  <si>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</si>
  <si>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</si>
  <si>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</si>
  <si>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</si>
  <si>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</si>
  <si>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</si>
  <si>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</si>
  <si>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</si>
  <si>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</si>
  <si>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</si>
  <si>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</si>
  <si>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</si>
  <si>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</si>
  <si>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</si>
  <si>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</si>
  <si>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</si>
  <si>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</si>
  <si>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</si>
  <si>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</si>
  <si>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</si>
  <si>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</si>
  <si>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</si>
  <si>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</si>
  <si>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</si>
  <si>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</si>
  <si>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</si>
  <si>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</si>
  <si>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</si>
  <si>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</si>
  <si>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</si>
  <si>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</si>
  <si>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</si>
  <si>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</si>
  <si>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</si>
  <si>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</si>
  <si>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</si>
  <si>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</si>
  <si>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</si>
  <si>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</si>
  <si>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</si>
  <si>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</si>
  <si>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</si>
  <si>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</si>
  <si>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</si>
  <si>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</si>
  <si>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</si>
  <si>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</si>
  <si>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</si>
  <si>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</si>
  <si>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</si>
  <si>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</si>
  <si>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</si>
  <si>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</si>
  <si>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</si>
  <si>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</si>
  <si>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</si>
  <si>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</si>
  <si>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</si>
  <si>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</si>
  <si>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</si>
  <si>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</si>
  <si>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</si>
  <si>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</si>
  <si>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</si>
  <si>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</si>
  <si>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</si>
  <si>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</si>
  <si>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</si>
  <si>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</si>
  <si>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</si>
  <si>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</si>
  <si>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</si>
  <si>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</si>
  <si>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</si>
  <si>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</si>
  <si>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</si>
  <si>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</si>
  <si>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</si>
  <si>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</si>
  <si>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</si>
  <si>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</si>
  <si>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</si>
  <si>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</si>
  <si>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</si>
  <si>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</si>
  <si>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</si>
  <si>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</si>
  <si>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</si>
  <si>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</si>
  <si>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</si>
  <si>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</si>
  <si>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</si>
  <si>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</si>
  <si>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</si>
  <si>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</si>
  <si>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</si>
  <si>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</si>
  <si>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</si>
  <si>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</si>
  <si>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</si>
  <si>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</si>
  <si>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</si>
  <si>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</si>
  <si>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</si>
  <si>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</si>
  <si>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</si>
  <si>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</si>
  <si>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</si>
  <si>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</si>
  <si>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</si>
  <si>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</si>
  <si>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</si>
  <si>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</si>
  <si>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</si>
  <si>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</si>
  <si>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</si>
  <si>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</si>
  <si>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</si>
  <si>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</si>
  <si>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</si>
  <si>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</si>
  <si>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</si>
  <si>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</si>
  <si>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</si>
  <si>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</si>
  <si>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</si>
  <si>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</si>
  <si>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</si>
  <si>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</si>
  <si>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</si>
  <si>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</si>
  <si>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</si>
  <si>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</si>
  <si>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</si>
  <si>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</si>
  <si>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</si>
  <si>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</si>
  <si>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</si>
  <si>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</si>
  <si>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</si>
  <si>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</si>
  <si>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</si>
  <si>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</si>
  <si>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</si>
  <si>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</si>
  <si>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</si>
  <si>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</si>
  <si>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</si>
  <si>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</si>
  <si>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</si>
  <si>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</si>
  <si>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</si>
  <si>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</si>
  <si>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</si>
  <si>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</si>
  <si>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</si>
  <si>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</si>
  <si>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</si>
  <si>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</si>
  <si>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</si>
  <si>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</si>
  <si>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</si>
  <si>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</si>
  <si>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</si>
  <si>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</si>
  <si>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</si>
  <si>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</si>
  <si>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</si>
  <si>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</si>
  <si>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</si>
  <si>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</si>
  <si>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</si>
  <si>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</si>
  <si>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</si>
  <si>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</si>
  <si>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</si>
  <si>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</si>
  <si>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</si>
  <si>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</si>
  <si>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</si>
  <si>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</si>
  <si>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</si>
  <si>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</si>
  <si>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</si>
  <si>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</si>
  <si>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</si>
  <si>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</si>
  <si>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</si>
  <si>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</si>
  <si>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</si>
  <si>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</si>
  <si>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</si>
  <si>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</si>
  <si>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</si>
  <si>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</si>
  <si>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</si>
  <si>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</si>
  <si>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</si>
  <si>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</si>
  <si>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</si>
  <si>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</si>
  <si>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</si>
  <si>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</si>
  <si>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</si>
  <si>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</si>
  <si>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</si>
  <si>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</si>
  <si>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</si>
  <si>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</si>
  <si>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</si>
  <si>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</si>
  <si>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</si>
  <si>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</si>
  <si>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</si>
  <si>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</si>
  <si>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</si>
  <si>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</si>
  <si>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</si>
  <si>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</si>
  <si>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</si>
  <si>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</si>
  <si>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</si>
  <si>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</si>
  <si>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</si>
  <si>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</si>
  <si>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</si>
  <si>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</si>
  <si>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</si>
  <si>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</si>
  <si>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</si>
  <si>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</si>
  <si>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</si>
  <si>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</si>
  <si>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</si>
  <si>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</si>
  <si>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</si>
  <si>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</si>
  <si>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</si>
  <si>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</si>
  <si>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</si>
  <si>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</si>
  <si>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</si>
  <si>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</si>
  <si>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</si>
  <si>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</si>
  <si>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</si>
  <si>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</si>
  <si>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</si>
  <si>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</si>
  <si>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</si>
  <si>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</si>
  <si>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</si>
  <si>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</si>
  <si>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</si>
  <si>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</si>
  <si>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</si>
  <si>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</si>
  <si>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</si>
  <si>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</si>
  <si>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</si>
  <si>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</si>
  <si>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</si>
  <si>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</si>
  <si>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</si>
  <si>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</si>
  <si>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</si>
  <si>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</si>
  <si>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</si>
  <si>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</si>
  <si>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</si>
  <si>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</si>
  <si>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</si>
  <si>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</si>
  <si>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</si>
  <si>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</si>
  <si>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</si>
  <si>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</si>
  <si>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</si>
  <si>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</si>
  <si>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</si>
  <si>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</si>
  <si>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</si>
  <si>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</si>
  <si>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</si>
  <si>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</si>
  <si>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</si>
  <si>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</si>
  <si>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</si>
  <si>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</si>
  <si>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</si>
  <si>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</si>
  <si>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</si>
  <si>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</si>
  <si>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</si>
  <si>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</si>
  <si>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</si>
  <si>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</si>
  <si>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</si>
  <si>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</si>
  <si>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</si>
  <si>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</si>
  <si>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</si>
  <si>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</si>
  <si>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</si>
  <si>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</si>
  <si>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</si>
  <si>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</si>
  <si>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</si>
  <si>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</si>
  <si>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</si>
  <si>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</si>
  <si>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</si>
  <si>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</si>
  <si>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</si>
  <si>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</si>
  <si>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</si>
  <si>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</si>
  <si>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</si>
  <si>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</si>
  <si>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</si>
  <si>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</si>
  <si>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</si>
  <si>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</si>
  <si>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</si>
  <si>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</si>
  <si>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</si>
  <si>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</si>
  <si>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</si>
  <si>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</si>
  <si>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</si>
  <si>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</si>
  <si>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</si>
  <si>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</si>
  <si>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</si>
  <si>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</si>
  <si>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</si>
  <si>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</si>
  <si>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</si>
  <si>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</si>
  <si>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</si>
  <si>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</si>
  <si>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</si>
  <si>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</si>
  <si>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</si>
  <si>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</si>
  <si>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</si>
  <si>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</si>
  <si>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</si>
  <si>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</si>
  <si>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</si>
  <si>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</si>
  <si>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</si>
  <si>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</si>
  <si>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</si>
  <si>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</si>
  <si>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</si>
  <si>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</si>
  <si>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</si>
  <si>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</si>
  <si>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</si>
  <si>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</si>
  <si>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</si>
  <si>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</si>
  <si>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</si>
  <si>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</si>
  <si>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</si>
  <si>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</si>
  <si>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</si>
  <si>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</si>
  <si>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</si>
  <si>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</si>
  <si>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</si>
  <si>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</si>
  <si>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</si>
  <si>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</si>
  <si>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</si>
  <si>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</si>
  <si>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</si>
  <si>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</si>
  <si>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</si>
  <si>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</si>
  <si>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</si>
  <si>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</si>
  <si>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</si>
  <si>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</si>
  <si>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</si>
  <si>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</si>
  <si>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</si>
  <si>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</si>
  <si>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</si>
  <si>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</si>
  <si>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</si>
  <si>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</si>
  <si>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</si>
  <si>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</si>
  <si>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</si>
  <si>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</si>
  <si>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</si>
  <si>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</si>
  <si>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</si>
  <si>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</si>
  <si>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</si>
  <si>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</si>
  <si>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</si>
  <si>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</si>
  <si>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</si>
  <si>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</si>
  <si>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</si>
  <si>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</si>
  <si>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</si>
  <si>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</si>
  <si>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</si>
  <si>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</si>
  <si>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</si>
  <si>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</si>
  <si>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</si>
  <si>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</si>
  <si>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</si>
  <si>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</si>
  <si>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</si>
  <si>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</si>
  <si>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</si>
  <si>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</si>
  <si>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</si>
  <si>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</si>
  <si>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</si>
  <si>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</si>
  <si>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</si>
  <si>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</si>
  <si>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</si>
  <si>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</si>
  <si>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</si>
  <si>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</si>
  <si>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</si>
  <si>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</si>
  <si>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</si>
  <si>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</si>
  <si>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</si>
  <si>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</si>
  <si>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</si>
  <si>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</si>
  <si>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</si>
  <si>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</si>
  <si>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</si>
  <si>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</si>
  <si>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</si>
  <si>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</si>
  <si>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</si>
  <si>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</si>
  <si>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</si>
  <si>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</si>
  <si>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</si>
  <si>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</si>
  <si>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</si>
  <si>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</si>
  <si>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</si>
  <si>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</si>
  <si>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</si>
  <si>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</si>
  <si>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</si>
  <si>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</si>
  <si>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</si>
  <si>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</si>
  <si>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</si>
  <si>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</si>
  <si>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</si>
  <si>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</si>
  <si>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</si>
  <si>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</si>
  <si>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</si>
  <si>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</si>
  <si>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</si>
  <si>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</si>
  <si>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</si>
  <si>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</si>
  <si>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</si>
  <si>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</si>
  <si>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</si>
  <si>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</si>
  <si>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</si>
  <si>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</si>
  <si>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</si>
  <si>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</si>
  <si>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</si>
  <si>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</si>
  <si>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</si>
  <si>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</si>
  <si>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</si>
  <si>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</si>
  <si>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</si>
  <si>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</si>
  <si>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</si>
  <si>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</si>
  <si>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</si>
  <si>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</si>
  <si>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</si>
  <si>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</si>
  <si>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</si>
  <si>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</si>
  <si>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</si>
  <si>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</si>
  <si>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</si>
  <si>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</si>
  <si>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</si>
  <si>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</si>
  <si>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</si>
  <si>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</si>
  <si>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</si>
  <si>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</si>
  <si>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</si>
  <si>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</si>
  <si>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</si>
  <si>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</si>
  <si>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</si>
  <si>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</si>
  <si>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</si>
  <si>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</si>
  <si>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</si>
  <si>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</si>
  <si>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</si>
  <si>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</si>
  <si>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</si>
  <si>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</si>
  <si>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</si>
  <si>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</si>
  <si>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</si>
  <si>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</si>
  <si>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</si>
  <si>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</si>
  <si>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</si>
  <si>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</si>
  <si>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</si>
  <si>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</si>
  <si>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</si>
  <si>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</si>
  <si>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</si>
  <si>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</si>
  <si>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</si>
  <si>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</si>
  <si>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</si>
  <si>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</si>
  <si>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</si>
  <si>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</si>
  <si>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</si>
  <si>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</si>
  <si>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</si>
  <si>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</si>
  <si>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</si>
  <si>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</si>
  <si>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</si>
  <si>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</si>
  <si>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</si>
  <si>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</si>
  <si>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</si>
  <si>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</si>
  <si>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</si>
  <si>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</si>
  <si>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</si>
  <si>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</si>
  <si>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</si>
  <si>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</si>
  <si>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</si>
  <si>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</si>
  <si>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</si>
  <si>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</si>
  <si>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</si>
  <si>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</si>
  <si>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</si>
  <si>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</si>
  <si>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</si>
  <si>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</si>
  <si>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</si>
  <si>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</si>
  <si>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</si>
  <si>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</si>
  <si>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</si>
  <si>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</si>
  <si>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</si>
  <si>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</si>
  <si>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</si>
  <si>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</si>
  <si>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</si>
  <si>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</si>
  <si>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</si>
  <si>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</si>
  <si>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</si>
  <si>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</si>
  <si>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</si>
  <si>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</si>
  <si>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</si>
  <si>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</si>
  <si>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</si>
  <si>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</si>
  <si>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</si>
  <si>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</si>
  <si>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</si>
  <si>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</si>
  <si>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</si>
  <si>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</si>
  <si>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</si>
  <si>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</si>
  <si>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</si>
  <si>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</si>
  <si>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</si>
  <si>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</si>
  <si>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</si>
  <si>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</si>
  <si>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</si>
  <si>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</si>
  <si>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</si>
  <si>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</si>
  <si>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</si>
  <si>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</si>
  <si>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</si>
  <si>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</si>
  <si>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</si>
  <si>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</si>
  <si>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</si>
  <si>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</si>
  <si>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</si>
  <si>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</si>
  <si>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</si>
  <si>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</si>
  <si>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</si>
  <si>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</si>
  <si>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</si>
  <si>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</si>
  <si>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</si>
  <si>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</si>
  <si>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</si>
  <si>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</si>
  <si>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</si>
  <si>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</si>
  <si>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</si>
  <si>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</si>
  <si>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</si>
  <si>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</si>
  <si>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</si>
  <si>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</si>
  <si>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</si>
  <si>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</si>
  <si>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</si>
  <si>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</si>
  <si>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</si>
  <si>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</si>
  <si>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</si>
  <si>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</si>
  <si>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</si>
  <si>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</si>
  <si>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</si>
  <si>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</si>
  <si>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</si>
  <si>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</si>
  <si>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</si>
  <si>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</si>
  <si>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</si>
  <si>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</si>
  <si>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</si>
  <si>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</si>
  <si>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</si>
  <si>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</si>
  <si>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</si>
  <si>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</si>
  <si>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</si>
  <si>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</si>
  <si>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</si>
  <si>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</si>
  <si>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</si>
  <si>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</si>
  <si>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</si>
  <si>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</si>
  <si>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</si>
  <si>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</si>
  <si>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</si>
  <si>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</si>
  <si>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</si>
  <si>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</si>
  <si>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</si>
  <si>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</si>
  <si>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</si>
  <si>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</si>
  <si>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</si>
  <si>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</si>
  <si>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</si>
  <si>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</si>
  <si>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</si>
  <si>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</si>
  <si>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</si>
  <si>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</si>
  <si>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</si>
  <si>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</si>
  <si>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</si>
  <si>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</si>
  <si>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</si>
  <si>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</si>
  <si>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</si>
  <si>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</si>
  <si>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</si>
  <si>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</si>
  <si>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</si>
  <si>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</si>
  <si>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</si>
  <si>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</si>
  <si>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</si>
  <si>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</si>
  <si>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</si>
  <si>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</si>
  <si>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</si>
  <si>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</si>
  <si>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</si>
  <si>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</si>
  <si>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</si>
  <si>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</si>
  <si>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</si>
  <si>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</si>
  <si>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</si>
  <si>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</si>
  <si>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</si>
  <si>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</si>
  <si>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</si>
  <si>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</si>
  <si>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</si>
  <si>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</si>
  <si>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</si>
  <si>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</si>
  <si>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</si>
  <si>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</si>
  <si>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</si>
  <si>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</si>
  <si>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</si>
  <si>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</si>
  <si>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</si>
  <si>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</si>
  <si>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</si>
  <si>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</si>
  <si>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</si>
  <si>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</si>
  <si>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</si>
  <si>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</si>
  <si>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</si>
  <si>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</si>
  <si>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</si>
  <si>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</si>
  <si>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</si>
  <si>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</si>
  <si>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</si>
  <si>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</si>
  <si>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</si>
  <si>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</si>
  <si>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</si>
  <si>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</si>
  <si>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</si>
  <si>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</si>
  <si>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</si>
  <si>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</si>
  <si>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</si>
  <si>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</si>
  <si>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</si>
  <si>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</si>
  <si>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</si>
  <si>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</si>
  <si>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</si>
  <si>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</si>
  <si>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</si>
  <si>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</si>
  <si>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</si>
  <si>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</si>
  <si>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</si>
  <si>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</si>
  <si>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</si>
  <si>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</si>
  <si>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</si>
  <si>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</si>
  <si>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</si>
  <si>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</si>
  <si>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</si>
  <si>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</si>
  <si>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</si>
  <si>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</si>
  <si>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</si>
  <si>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</si>
  <si>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</si>
  <si>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</si>
  <si>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</si>
  <si>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</si>
  <si>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</si>
  <si>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</si>
  <si>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</si>
  <si>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</si>
  <si>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</si>
  <si>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</si>
  <si>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</si>
  <si>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</si>
  <si>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</si>
  <si>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</si>
  <si>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</si>
  <si>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</si>
  <si>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</si>
  <si>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</si>
  <si>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</si>
  <si>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</si>
  <si>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</si>
  <si>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</si>
  <si>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</si>
  <si>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</si>
  <si>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</si>
  <si>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</si>
  <si>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</si>
  <si>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</si>
  <si>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</si>
  <si>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</si>
  <si>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</si>
  <si>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</si>
  <si>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</si>
  <si>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</si>
  <si>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</si>
  <si>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</si>
  <si>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</si>
  <si>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</si>
  <si>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</si>
  <si>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</si>
  <si>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</si>
  <si>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</si>
  <si>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</si>
  <si>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</si>
  <si>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</si>
  <si>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</si>
  <si>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</si>
  <si>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</si>
  <si>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</si>
  <si>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</si>
  <si>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</si>
  <si>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</si>
  <si>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</si>
  <si>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</si>
  <si>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</si>
  <si>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</si>
  <si>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</si>
  <si>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</si>
  <si>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</si>
  <si>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</si>
  <si>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</si>
  <si>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</si>
  <si>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</si>
  <si>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</si>
  <si>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</si>
  <si>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</si>
  <si>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</si>
  <si>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</si>
  <si>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</si>
  <si>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</si>
  <si>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</si>
  <si>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</si>
  <si>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</si>
  <si>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</si>
  <si>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</si>
  <si>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</si>
  <si>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</si>
  <si>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</si>
  <si>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</si>
  <si>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</si>
  <si>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</si>
  <si>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</si>
  <si>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</si>
  <si>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</si>
  <si>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</si>
  <si>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</si>
  <si>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</si>
  <si>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</si>
  <si>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</si>
  <si>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</si>
  <si>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</si>
  <si>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</si>
  <si>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</si>
  <si>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</si>
  <si>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</si>
  <si>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</si>
  <si>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</si>
  <si>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</si>
  <si>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</si>
  <si>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</si>
  <si>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</si>
  <si>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</si>
  <si>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</si>
  <si>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</si>
  <si>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</si>
  <si>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</si>
  <si>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</si>
  <si>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</si>
  <si>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</si>
  <si>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</si>
  <si>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</si>
  <si>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</si>
  <si>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</si>
  <si>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</si>
  <si>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</si>
  <si>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</si>
  <si>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</si>
  <si>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</si>
  <si>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</si>
  <si>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</si>
  <si>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</si>
  <si>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</si>
  <si>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</si>
  <si>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</si>
  <si>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</si>
  <si>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</si>
  <si>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</si>
  <si>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</si>
  <si>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</si>
  <si>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</si>
  <si>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</si>
  <si>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</si>
  <si>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</si>
  <si>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</si>
  <si>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</si>
  <si>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</si>
  <si>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</si>
  <si>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</si>
  <si>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</si>
  <si>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</si>
  <si>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</si>
  <si>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</si>
  <si>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</si>
  <si>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</si>
  <si>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</si>
  <si>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</si>
  <si>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</si>
  <si>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</si>
  <si>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</si>
  <si>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</si>
  <si>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</si>
  <si>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</si>
  <si>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</si>
  <si>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</si>
  <si>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</si>
  <si>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</si>
  <si>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</si>
  <si>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</si>
  <si>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</si>
  <si>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</si>
  <si>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</si>
  <si>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</si>
  <si>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</si>
  <si>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</si>
  <si>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</si>
  <si>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</si>
  <si>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</si>
  <si>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</si>
  <si>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</si>
  <si>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</si>
  <si>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</si>
  <si>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</si>
  <si>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</si>
  <si>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</si>
  <si>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</si>
  <si>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</si>
  <si>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</si>
  <si>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</si>
  <si>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</si>
  <si>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</si>
  <si>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</si>
  <si>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</si>
  <si>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</si>
  <si>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</si>
  <si>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</si>
  <si>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</si>
  <si>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</si>
  <si>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</si>
  <si>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</si>
  <si>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</si>
  <si>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</si>
  <si>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</si>
  <si>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</si>
  <si>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</si>
  <si>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</si>
  <si>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</si>
  <si>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</si>
  <si>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</si>
  <si>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</si>
  <si>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</si>
  <si>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</si>
  <si>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</si>
  <si>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</si>
  <si>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</si>
  <si>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</si>
  <si>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</si>
  <si>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</si>
  <si>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</si>
  <si>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</si>
  <si>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</si>
  <si>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</si>
  <si>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</si>
  <si>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</si>
  <si>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</si>
  <si>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</si>
  <si>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</si>
  <si>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</si>
  <si>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</si>
  <si>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</si>
  <si>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</si>
  <si>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</si>
  <si>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</si>
  <si>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</si>
  <si>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</si>
  <si>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</si>
  <si>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</si>
  <si>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</si>
  <si>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</si>
  <si>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</si>
  <si>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</si>
  <si>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</si>
  <si>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</si>
  <si>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</si>
  <si>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</si>
  <si>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</si>
  <si>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</si>
  <si>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</si>
  <si>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</si>
  <si>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</si>
  <si>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</si>
  <si>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</si>
  <si>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</si>
  <si>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</si>
  <si>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</si>
  <si>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</si>
  <si>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</si>
  <si>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</si>
  <si>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</si>
  <si>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</si>
  <si>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</si>
  <si>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</si>
  <si>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</si>
  <si>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</si>
  <si>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</si>
  <si>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</si>
  <si>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</si>
  <si>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</si>
  <si>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</si>
  <si>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</si>
  <si>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</si>
  <si>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</si>
  <si>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</si>
  <si>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</si>
  <si>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</si>
  <si>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</si>
  <si>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</si>
  <si>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</si>
  <si>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</si>
  <si>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</si>
  <si>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</si>
  <si>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</si>
  <si>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</si>
  <si>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</si>
  <si>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</si>
  <si>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</si>
  <si>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</si>
  <si>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</si>
  <si>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</si>
  <si>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</si>
  <si>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</si>
  <si>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</si>
  <si>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</si>
  <si>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</si>
  <si>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</si>
  <si>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</si>
  <si>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</si>
  <si>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</si>
  <si>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</si>
  <si>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</si>
  <si>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</si>
  <si>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</si>
  <si>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</si>
  <si>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</si>
  <si>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</si>
  <si>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</si>
  <si>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</si>
  <si>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</si>
  <si>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</si>
  <si>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</si>
  <si>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</si>
  <si>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</si>
  <si>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</si>
  <si>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</si>
  <si>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</si>
  <si>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</si>
  <si>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</si>
  <si>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</si>
  <si>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</si>
  <si>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</si>
  <si>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</si>
  <si>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</si>
  <si>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</si>
  <si>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</si>
  <si>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</si>
  <si>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</si>
  <si>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</si>
  <si>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</si>
  <si>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</si>
  <si>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</si>
  <si>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</si>
  <si>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</si>
  <si>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</si>
  <si>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</si>
  <si>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</si>
  <si>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</si>
  <si>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</si>
  <si>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</si>
  <si>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</si>
  <si>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</si>
  <si>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</si>
  <si>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</si>
  <si>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</si>
  <si>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</si>
  <si>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</si>
  <si>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</si>
  <si>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</si>
  <si>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</si>
  <si>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</si>
  <si>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</si>
  <si>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</si>
  <si>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</si>
  <si>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</si>
  <si>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</si>
  <si>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</si>
  <si>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</si>
  <si>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</si>
  <si>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</si>
  <si>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</si>
  <si>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</si>
  <si>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</si>
  <si>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</si>
  <si>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</si>
  <si>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</si>
  <si>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</si>
  <si>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</si>
  <si>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</si>
  <si>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</si>
  <si>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</si>
  <si>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</si>
  <si>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</si>
  <si>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</si>
  <si>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</si>
  <si>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</si>
  <si>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</si>
  <si>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</si>
  <si>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</si>
  <si>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</si>
  <si>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</si>
  <si>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</si>
  <si>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</si>
  <si>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</si>
  <si>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</si>
  <si>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</si>
  <si>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</si>
  <si>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</si>
  <si>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</si>
  <si>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</si>
  <si>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</si>
  <si>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</si>
  <si>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</si>
  <si>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</si>
  <si>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</si>
  <si>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</si>
  <si>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</si>
  <si>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</si>
  <si>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</si>
  <si>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</si>
  <si>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</si>
  <si>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</si>
  <si>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</si>
  <si>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</si>
  <si>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</si>
  <si>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</si>
  <si>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</si>
  <si>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</si>
  <si>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</si>
  <si>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</si>
  <si>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</si>
  <si>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</si>
  <si>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</si>
  <si>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</si>
  <si>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</si>
  <si>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</si>
  <si>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</si>
  <si>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</si>
  <si>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</si>
  <si>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</si>
  <si>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</si>
  <si>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</si>
  <si>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</si>
  <si>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</si>
  <si>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</si>
  <si>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</si>
  <si>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</si>
  <si>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</si>
  <si>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</si>
  <si>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</si>
  <si>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</si>
  <si>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</si>
  <si>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</si>
  <si>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</si>
  <si>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</si>
  <si>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</si>
  <si>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</si>
  <si>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</si>
  <si>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</si>
  <si>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</si>
  <si>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</si>
  <si>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</si>
  <si>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</si>
  <si>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</si>
  <si>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</si>
  <si>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</si>
  <si>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</si>
  <si>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</si>
  <si>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</si>
  <si>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</si>
  <si>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</si>
  <si>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</si>
  <si>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</si>
  <si>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</si>
  <si>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</si>
  <si>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</si>
  <si>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</si>
  <si>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</si>
  <si>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</si>
  <si>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</si>
  <si>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</si>
  <si>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</si>
  <si>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</si>
  <si>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</si>
  <si>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</si>
  <si>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</si>
  <si>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</si>
  <si>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</si>
  <si>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</si>
  <si>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</si>
  <si>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</si>
  <si>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</si>
  <si>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</si>
  <si>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</si>
  <si>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</si>
  <si>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</si>
  <si>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</si>
  <si>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</si>
  <si>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</si>
  <si>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</si>
  <si>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</si>
  <si>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</si>
  <si>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</si>
  <si>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</si>
  <si>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</si>
  <si>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</si>
  <si>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</si>
  <si>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</si>
  <si>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</si>
  <si>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</si>
  <si>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</si>
  <si>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</si>
  <si>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</si>
  <si>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</si>
  <si>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</si>
  <si>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</si>
  <si>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</si>
  <si>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</si>
  <si>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</si>
  <si>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</si>
  <si>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</si>
  <si>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</si>
  <si>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</si>
  <si>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</si>
  <si>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</si>
  <si>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</si>
  <si>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</si>
  <si>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</si>
  <si>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</si>
  <si>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</si>
  <si>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</si>
  <si>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</si>
  <si>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</si>
  <si>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</si>
  <si>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</si>
  <si>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</si>
  <si>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</si>
  <si>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</si>
  <si>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</si>
  <si>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</si>
  <si>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</si>
  <si>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</si>
  <si>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</si>
  <si>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</si>
  <si>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</si>
  <si>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</si>
  <si>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</si>
  <si>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</si>
  <si>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</si>
  <si>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</si>
  <si>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</si>
  <si>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</si>
  <si>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</si>
  <si>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</si>
  <si>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</si>
  <si>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</si>
  <si>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</si>
  <si>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</si>
  <si>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</si>
  <si>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</si>
  <si>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</si>
  <si>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</si>
  <si>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</si>
  <si>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</si>
  <si>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</si>
  <si>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</si>
  <si>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</si>
  <si>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</si>
  <si>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</si>
  <si>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</si>
  <si>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</si>
  <si>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</si>
  <si>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</si>
  <si>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</si>
  <si>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</si>
  <si>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</si>
  <si>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</si>
  <si>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</si>
  <si>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</si>
  <si>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</si>
  <si>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</si>
  <si>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</si>
  <si>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</si>
  <si>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</si>
  <si>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</si>
  <si>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</si>
  <si>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</si>
  <si>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</si>
  <si>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</si>
  <si>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</si>
  <si>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</si>
  <si>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</si>
  <si>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</si>
  <si>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</si>
  <si>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</si>
  <si>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</si>
  <si>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</si>
  <si>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</si>
  <si>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</si>
  <si>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</si>
  <si>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</si>
  <si>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</si>
  <si>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</si>
  <si>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</si>
  <si>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</si>
  <si>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</si>
  <si>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</si>
  <si>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</si>
  <si>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</si>
  <si>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</si>
  <si>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</si>
  <si>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</si>
  <si>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</si>
  <si>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</si>
  <si>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</si>
  <si>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</si>
  <si>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</si>
  <si>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</si>
  <si>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</si>
  <si>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</si>
  <si>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</si>
  <si>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</si>
  <si>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</si>
  <si>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</si>
  <si>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</si>
  <si>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</si>
  <si>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</si>
  <si>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</si>
  <si>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</si>
  <si>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</si>
  <si>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</si>
  <si>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</si>
  <si>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</si>
  <si>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</si>
  <si>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</si>
  <si>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</si>
  <si>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</si>
  <si>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</si>
  <si>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</si>
  <si>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</si>
  <si>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</si>
  <si>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</si>
  <si>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</si>
  <si>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</si>
  <si>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</si>
  <si>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</si>
  <si>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</si>
  <si>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</si>
  <si>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</si>
  <si>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</si>
  <si>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</si>
  <si>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</si>
  <si>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</si>
  <si>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</si>
  <si>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</si>
  <si>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</si>
  <si>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</si>
  <si>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</si>
  <si>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</si>
  <si>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</si>
  <si>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</si>
  <si>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</si>
  <si>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</si>
  <si>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</si>
  <si>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</si>
  <si>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</si>
  <si>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</si>
  <si>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</si>
  <si>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</si>
  <si>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</si>
  <si>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</si>
  <si>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</si>
  <si>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</si>
  <si>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</si>
  <si>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</si>
  <si>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</si>
  <si>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</si>
  <si>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</si>
  <si>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</si>
  <si>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</si>
  <si>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</si>
  <si>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</si>
  <si>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</si>
  <si>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</si>
  <si>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</si>
  <si>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</si>
  <si>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</si>
  <si>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</si>
  <si>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</si>
  <si>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</si>
  <si>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</si>
  <si>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</si>
  <si>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</si>
  <si>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</si>
  <si>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</si>
  <si>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</si>
  <si>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</si>
  <si>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</si>
  <si>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</si>
  <si>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</si>
  <si>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</si>
  <si>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</si>
  <si>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</si>
  <si>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</si>
  <si>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</si>
  <si>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</si>
  <si>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</si>
  <si>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</si>
  <si>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</si>
  <si>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</si>
  <si>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</si>
  <si>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</si>
  <si>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</si>
  <si>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</si>
  <si>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</si>
  <si>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</si>
  <si>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</si>
  <si>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</si>
  <si>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</si>
  <si>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</si>
  <si>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</si>
  <si>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</si>
  <si>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</si>
  <si>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</si>
  <si>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</si>
  <si>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</si>
  <si>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</si>
  <si>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</si>
  <si>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</si>
  <si>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</si>
  <si>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</si>
  <si>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</si>
  <si>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</si>
  <si>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</si>
  <si>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</si>
  <si>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</si>
  <si>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</si>
  <si>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</si>
  <si>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</si>
  <si>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</si>
  <si>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</si>
  <si>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</si>
  <si>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</si>
  <si>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</si>
  <si>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</si>
  <si>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</si>
  <si>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</si>
  <si>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</si>
  <si>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</si>
  <si>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</si>
  <si>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</si>
  <si>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</si>
  <si>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</si>
  <si>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</si>
  <si>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</si>
  <si>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</si>
  <si>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</si>
  <si>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</si>
  <si>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</si>
  <si>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</si>
  <si>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</si>
  <si>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</si>
  <si>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</si>
  <si>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</si>
  <si>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</si>
  <si>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</si>
  <si>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</si>
  <si>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</si>
  <si>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</si>
  <si>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</si>
  <si>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</si>
  <si>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</si>
  <si>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</si>
  <si>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</si>
  <si>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</si>
  <si>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</si>
  <si>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</si>
  <si>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</si>
  <si>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</si>
  <si>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</si>
  <si>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</si>
  <si>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</si>
  <si>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</si>
  <si>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</si>
  <si>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</si>
  <si>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</si>
  <si>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</si>
  <si>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</si>
  <si>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</si>
  <si>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</si>
  <si>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</si>
  <si>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</si>
  <si>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</si>
  <si>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</si>
  <si>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</si>
  <si>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</si>
  <si>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</si>
  <si>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</si>
  <si>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</si>
  <si>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</si>
  <si>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</si>
  <si>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</si>
  <si>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</si>
  <si>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</si>
  <si>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</si>
  <si>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</si>
  <si>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</si>
  <si>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</si>
  <si>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</si>
  <si>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</si>
  <si>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</si>
  <si>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</si>
  <si>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</si>
  <si>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</si>
  <si>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</si>
  <si>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</si>
  <si>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</si>
  <si>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</si>
  <si>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</si>
  <si>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</si>
  <si>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</si>
  <si>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</si>
  <si>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</si>
  <si>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</si>
  <si>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</si>
  <si>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</si>
  <si>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</si>
  <si>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</si>
  <si>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</si>
  <si>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</si>
  <si>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</si>
  <si>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</si>
  <si>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</si>
  <si>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</si>
  <si>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</si>
  <si>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</si>
  <si>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</si>
  <si>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</si>
  <si>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</si>
  <si>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</si>
  <si>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</si>
  <si>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</si>
  <si>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</si>
  <si>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</si>
  <si>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</si>
  <si>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</si>
  <si>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</si>
  <si>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</si>
  <si>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</si>
  <si>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</si>
  <si>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</si>
  <si>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</si>
  <si>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</si>
  <si>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</si>
  <si>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</si>
  <si>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</si>
  <si>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</si>
  <si>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</si>
  <si>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</si>
  <si>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</si>
  <si>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</si>
  <si>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</si>
  <si>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</si>
  <si>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</si>
  <si>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</si>
  <si>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</si>
  <si>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</si>
  <si>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</si>
  <si>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</si>
  <si>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</si>
  <si>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</si>
  <si>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</si>
  <si>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</si>
  <si>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</si>
  <si>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</si>
  <si>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</si>
  <si>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</si>
  <si>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</si>
  <si>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</si>
  <si>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</si>
  <si>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</si>
  <si>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</si>
  <si>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</si>
  <si>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</si>
  <si>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</si>
  <si>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</si>
  <si>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</si>
  <si>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</si>
  <si>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</si>
  <si>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</si>
  <si>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</si>
  <si>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</si>
  <si>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</si>
  <si>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</si>
  <si>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</si>
  <si>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</si>
  <si>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</si>
  <si>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</si>
  <si>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</si>
  <si>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</si>
  <si>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</si>
  <si>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</si>
  <si>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</si>
  <si>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</si>
  <si>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</si>
  <si>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</si>
  <si>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</si>
  <si>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</si>
  <si>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</si>
  <si>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</si>
  <si>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</si>
  <si>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</si>
  <si>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</si>
  <si>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</si>
  <si>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</si>
  <si>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</si>
  <si>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</si>
  <si>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</si>
  <si>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</si>
  <si>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</si>
  <si>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</si>
  <si>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</si>
  <si>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</si>
  <si>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</si>
  <si>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</si>
  <si>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</si>
  <si>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</si>
  <si>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</si>
  <si>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</si>
  <si>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</si>
  <si>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</si>
  <si>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</si>
  <si>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</si>
  <si>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</si>
  <si>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</si>
  <si>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</si>
  <si>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</si>
  <si>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</si>
  <si>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</si>
  <si>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</si>
  <si>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</si>
  <si>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</si>
  <si>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</si>
  <si>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</si>
  <si>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</si>
  <si>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</si>
  <si>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</si>
  <si>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</si>
  <si>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</si>
  <si>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</si>
  <si>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</si>
  <si>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</si>
  <si>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</si>
  <si>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</si>
  <si>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</si>
  <si>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</si>
  <si>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</si>
  <si>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</si>
  <si>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</si>
  <si>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</si>
  <si>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</si>
  <si>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</si>
  <si>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</si>
  <si>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</si>
  <si>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</si>
  <si>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</si>
  <si>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</si>
  <si>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</si>
  <si>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</si>
  <si>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</si>
  <si>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</si>
  <si>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</si>
  <si>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</si>
  <si>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</si>
  <si>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</si>
  <si>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</si>
  <si>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</si>
  <si>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</si>
  <si>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</si>
  <si>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</si>
  <si>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</si>
  <si>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</si>
  <si>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</si>
  <si>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</si>
  <si>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</si>
  <si>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</si>
  <si>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</si>
  <si>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</si>
  <si>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</si>
  <si>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</si>
  <si>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</si>
  <si>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</si>
  <si>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</si>
  <si>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</si>
  <si>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</si>
  <si>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</si>
  <si>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</si>
  <si>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</si>
  <si>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</si>
  <si>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</si>
  <si>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</si>
  <si>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</si>
  <si>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</si>
  <si>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</si>
  <si>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</si>
  <si>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</si>
  <si>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</si>
  <si>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</si>
  <si>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</si>
  <si>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</si>
  <si>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</si>
  <si>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</si>
  <si>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</si>
  <si>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</si>
  <si>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</si>
  <si>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</si>
  <si>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</si>
  <si>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</si>
  <si>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</si>
  <si>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</si>
  <si>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</si>
  <si>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</si>
  <si>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</si>
  <si>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</si>
  <si>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</si>
  <si>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</si>
  <si>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</si>
  <si>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</si>
  <si>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</si>
  <si>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</si>
  <si>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</si>
  <si>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</si>
  <si>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</si>
  <si>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</si>
  <si>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</si>
  <si>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</si>
  <si>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</si>
  <si>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</si>
  <si>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</si>
  <si>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</si>
  <si>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</si>
  <si>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</si>
  <si>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</si>
  <si>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</si>
  <si>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</si>
  <si>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</si>
  <si>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</si>
  <si>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</si>
  <si>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</si>
  <si>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</si>
  <si>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</si>
  <si>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</si>
  <si>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</si>
  <si>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</si>
  <si>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</si>
  <si>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</si>
  <si>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</si>
  <si>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</si>
  <si>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</si>
  <si>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</si>
  <si>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</si>
  <si>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</si>
  <si>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</si>
  <si>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</si>
  <si>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</si>
  <si>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</si>
  <si>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</si>
  <si>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</si>
  <si>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</si>
  <si>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</si>
  <si>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</si>
  <si>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</si>
  <si>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</si>
  <si>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</si>
  <si>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</si>
  <si>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</si>
  <si>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</si>
  <si>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</si>
  <si>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</si>
  <si>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</si>
  <si>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</si>
  <si>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</si>
  <si>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</si>
  <si>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</si>
  <si>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</si>
  <si>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</si>
  <si>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</si>
  <si>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</si>
  <si>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</si>
  <si>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</si>
  <si>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</si>
  <si>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</si>
  <si>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</si>
  <si>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</si>
  <si>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</si>
  <si>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</si>
  <si>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</si>
  <si>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</si>
  <si>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</si>
  <si>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</si>
  <si>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</si>
  <si>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</si>
  <si>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</si>
  <si>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</si>
  <si>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</si>
  <si>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</si>
  <si>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</si>
  <si>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</si>
  <si>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</si>
  <si>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</si>
  <si>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</si>
  <si>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</si>
  <si>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</si>
  <si>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</si>
  <si>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</si>
  <si>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</si>
  <si>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</si>
  <si>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</si>
  <si>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</si>
  <si>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</si>
  <si>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</si>
  <si>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</si>
  <si>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</si>
  <si>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</si>
  <si>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</si>
  <si>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</si>
  <si>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</si>
  <si>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</si>
  <si>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</si>
  <si>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</si>
  <si>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</si>
  <si>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</si>
  <si>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</si>
  <si>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</si>
  <si>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</si>
  <si>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</si>
  <si>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</si>
  <si>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</si>
  <si>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</si>
  <si>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</si>
  <si>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</si>
  <si>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</si>
  <si>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</si>
  <si>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</si>
  <si>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</si>
  <si>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</si>
  <si>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</si>
  <si>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</si>
  <si>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</si>
  <si>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</si>
  <si>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</si>
  <si>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</si>
  <si>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</si>
  <si>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</si>
  <si>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</si>
  <si>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</si>
  <si>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</si>
  <si>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</si>
  <si>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</si>
  <si>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</si>
  <si>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</si>
  <si>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</si>
  <si>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</si>
  <si>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</si>
  <si>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</si>
  <si>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</si>
  <si>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</si>
  <si>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</si>
  <si>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</si>
  <si>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</si>
  <si>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</si>
  <si>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</si>
  <si>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</si>
  <si>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</si>
  <si>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</si>
  <si>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</si>
  <si>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</si>
  <si>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</si>
  <si>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</si>
  <si>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</si>
  <si>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</si>
  <si>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</si>
  <si>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</si>
  <si>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</si>
  <si>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</si>
  <si>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</si>
  <si>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</si>
  <si>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</si>
  <si>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</si>
  <si>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</si>
  <si>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</si>
  <si>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</si>
  <si>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</si>
  <si>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</si>
  <si>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</si>
  <si>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</si>
  <si>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</si>
  <si>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</si>
  <si>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</si>
  <si>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</si>
  <si>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</si>
  <si>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</si>
  <si>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</si>
  <si>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</si>
  <si>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</si>
  <si>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</si>
  <si>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</si>
  <si>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</si>
  <si>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</si>
  <si>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</si>
  <si>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</si>
  <si>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</si>
  <si>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</si>
  <si>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</si>
  <si>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</si>
  <si>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</si>
  <si>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</si>
  <si>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</si>
  <si>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</si>
  <si>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</si>
  <si>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</si>
  <si>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</si>
  <si>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</si>
  <si>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</si>
  <si>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</si>
  <si>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</si>
  <si>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</si>
  <si>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</si>
  <si>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</si>
  <si>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</si>
  <si>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</si>
  <si>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</si>
  <si>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</si>
  <si>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</si>
  <si>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</si>
  <si>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</si>
  <si>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</si>
  <si>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</si>
  <si>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</si>
  <si>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</si>
  <si>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</si>
  <si>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</si>
  <si>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</si>
  <si>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</si>
  <si>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</si>
  <si>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</si>
  <si>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</si>
  <si>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</si>
  <si>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</si>
  <si>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</si>
  <si>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</si>
  <si>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</si>
  <si>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</si>
  <si>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</si>
  <si>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</si>
  <si>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</si>
  <si>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</si>
  <si>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</si>
  <si>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</si>
  <si>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</si>
  <si>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</si>
  <si>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</si>
  <si>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</si>
  <si>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</si>
  <si>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</si>
  <si>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</si>
  <si>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</si>
  <si>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</si>
  <si>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</si>
  <si>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</si>
  <si>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</si>
  <si>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</si>
  <si>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</si>
  <si>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</si>
  <si>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</si>
  <si>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</si>
  <si>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</si>
  <si>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</si>
  <si>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</si>
  <si>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</si>
  <si>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</si>
  <si>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</si>
  <si>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</si>
  <si>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</si>
  <si>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</si>
  <si>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</si>
  <si>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</si>
  <si>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</si>
  <si>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</si>
  <si>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</si>
  <si>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</si>
  <si>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</si>
  <si>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</si>
  <si>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</si>
  <si>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</si>
  <si>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</si>
  <si>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</si>
  <si>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</si>
  <si>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</si>
  <si>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</si>
  <si>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</si>
  <si>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</si>
  <si>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</si>
  <si>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</si>
  <si>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</si>
  <si>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</si>
  <si>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</si>
  <si>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</si>
  <si>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</si>
  <si>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</si>
  <si>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</si>
  <si>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</si>
  <si>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</si>
  <si>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</si>
  <si>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</si>
  <si>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</si>
  <si>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</si>
  <si>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</si>
  <si>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</si>
  <si>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</si>
  <si>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</si>
  <si>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</si>
  <si>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</si>
  <si>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</si>
  <si>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</si>
  <si>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</si>
  <si>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</si>
  <si>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</si>
  <si>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</si>
  <si>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</si>
  <si>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</si>
  <si>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</si>
  <si>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</si>
  <si>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</si>
  <si>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</si>
  <si>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</si>
  <si>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</si>
  <si>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</si>
  <si>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</si>
  <si>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</si>
  <si>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</si>
  <si>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</si>
  <si>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</si>
  <si>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</si>
  <si>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</si>
  <si>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</si>
  <si>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</si>
  <si>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</si>
  <si>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</si>
  <si>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</si>
  <si>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</si>
  <si>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</si>
  <si>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</si>
  <si>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</si>
  <si>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</si>
  <si>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</si>
  <si>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</si>
  <si>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</si>
  <si>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</si>
  <si>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</si>
  <si>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</si>
  <si>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</si>
  <si>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</si>
  <si>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</si>
  <si>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</si>
  <si>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</si>
  <si>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</si>
  <si>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</si>
  <si>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</si>
  <si>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</si>
  <si>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</si>
  <si>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</si>
  <si>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</si>
  <si>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</si>
  <si>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</si>
  <si>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</si>
  <si>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</si>
  <si>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</si>
  <si>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</si>
  <si>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</si>
  <si>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</si>
  <si>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</si>
  <si>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</si>
  <si>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</si>
  <si>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</si>
  <si>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</si>
  <si>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</si>
  <si>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</si>
  <si>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</si>
  <si>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</si>
  <si>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</si>
  <si>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</si>
  <si>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</si>
  <si>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</si>
  <si>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</si>
  <si>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</si>
  <si>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</si>
  <si>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</si>
  <si>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</si>
  <si>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</si>
  <si>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</si>
  <si>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</si>
  <si>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</si>
  <si>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</si>
  <si>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</si>
  <si>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</si>
  <si>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</si>
  <si>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</si>
  <si>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</si>
  <si>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</si>
  <si>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</si>
  <si>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</si>
  <si>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</si>
  <si>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</si>
  <si>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</si>
  <si>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</si>
  <si>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</si>
  <si>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</si>
  <si>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</si>
  <si>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</si>
  <si>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</si>
  <si>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</si>
  <si>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</si>
  <si>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</si>
  <si>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</si>
  <si>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</si>
  <si>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</si>
  <si>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</si>
  <si>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</si>
  <si>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</si>
  <si>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</si>
  <si>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</si>
  <si>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</si>
  <si>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</si>
  <si>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</si>
  <si>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</si>
  <si>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</si>
  <si>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</si>
  <si>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</si>
  <si>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</si>
  <si>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</si>
  <si>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</si>
  <si>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</si>
  <si>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</si>
  <si>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</si>
  <si>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</si>
  <si>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</si>
  <si>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</si>
  <si>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</si>
  <si>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</si>
  <si>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</si>
  <si>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</si>
  <si>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</si>
  <si>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</si>
  <si>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</si>
  <si>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</si>
  <si>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</si>
  <si>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</si>
  <si>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</si>
  <si>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</si>
  <si>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</si>
  <si>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</si>
  <si>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</si>
  <si>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</si>
  <si>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</si>
  <si>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</si>
  <si>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</si>
  <si>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</si>
  <si>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</si>
  <si>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</si>
  <si>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</si>
  <si>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</si>
  <si>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</si>
  <si>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</si>
  <si>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</si>
  <si>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</si>
  <si>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</si>
  <si>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</si>
  <si>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</si>
  <si>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</si>
  <si>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</si>
  <si>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</si>
  <si>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</si>
  <si>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</si>
  <si>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</si>
  <si>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</si>
  <si>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</si>
  <si>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</si>
  <si>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</si>
  <si>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</si>
  <si>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</si>
  <si>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</si>
  <si>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</si>
  <si>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</si>
  <si>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</si>
  <si>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</si>
  <si>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</si>
  <si>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</si>
  <si>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</si>
  <si>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</si>
  <si>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</si>
  <si>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</si>
  <si>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</si>
  <si>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</si>
  <si>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</si>
  <si>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</si>
  <si>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</si>
  <si>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</si>
  <si>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</si>
  <si>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</si>
  <si>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</si>
  <si>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</si>
  <si>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</si>
  <si>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</si>
  <si>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</si>
  <si>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</si>
  <si>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</si>
  <si>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</si>
  <si>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</si>
  <si>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</si>
  <si>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</si>
  <si>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</si>
  <si>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</si>
  <si>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</si>
  <si>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</si>
  <si>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</si>
  <si>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</si>
  <si>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</si>
  <si>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</si>
  <si>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</si>
  <si>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</si>
  <si>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</si>
  <si>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</si>
  <si>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</si>
  <si>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</si>
  <si>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</si>
  <si>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</si>
  <si>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</si>
  <si>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</si>
  <si>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</si>
  <si>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</si>
  <si>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</si>
  <si>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</si>
  <si>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</si>
  <si>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</si>
  <si>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</si>
  <si>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</si>
  <si>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</si>
  <si>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</si>
  <si>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</si>
  <si>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</si>
  <si>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</si>
  <si>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</si>
  <si>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</si>
  <si>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</si>
  <si>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</si>
  <si>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</si>
  <si>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</si>
  <si>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</si>
  <si>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</si>
  <si>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</si>
  <si>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</si>
  <si>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</si>
  <si>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</si>
  <si>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</si>
  <si>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</si>
  <si>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</si>
  <si>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</si>
  <si>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</si>
  <si>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</si>
  <si>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</si>
  <si>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</si>
  <si>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</si>
  <si>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</si>
  <si>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</si>
  <si>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</si>
  <si>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</si>
  <si>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</si>
  <si>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</si>
  <si>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</si>
  <si>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</si>
  <si>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</si>
  <si>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</si>
  <si>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</si>
  <si>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</si>
  <si>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</si>
  <si>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</si>
  <si>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</si>
  <si>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</si>
  <si>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</si>
  <si>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</si>
  <si>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</si>
  <si>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</si>
  <si>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</si>
  <si>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</si>
  <si>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</si>
  <si>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</si>
  <si>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</si>
  <si>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</si>
  <si>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</si>
  <si>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</si>
  <si>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</si>
  <si>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</si>
  <si>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</si>
  <si>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</si>
  <si>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</si>
  <si>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</si>
  <si>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</si>
  <si>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</si>
  <si>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</si>
  <si>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</si>
  <si>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</si>
  <si>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</si>
  <si>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</si>
  <si>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</si>
  <si>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</si>
  <si>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</si>
  <si>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</si>
  <si>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</si>
  <si>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</si>
  <si>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</si>
  <si>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</si>
  <si>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</si>
  <si>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</si>
  <si>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</si>
  <si>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</si>
  <si>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</si>
  <si>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</si>
  <si>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</si>
  <si>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</si>
  <si>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</si>
  <si>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</si>
  <si>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</si>
  <si>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</si>
  <si>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</si>
  <si>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</si>
  <si>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</si>
  <si>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</si>
  <si>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</si>
  <si>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</si>
  <si>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</si>
  <si>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</si>
  <si>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</si>
  <si>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</si>
  <si>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</si>
  <si>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</si>
  <si>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</si>
  <si>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</si>
  <si>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</si>
  <si>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</si>
  <si>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</si>
  <si>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</si>
  <si>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</si>
  <si>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</si>
  <si>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</si>
  <si>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</si>
  <si>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</si>
  <si>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</si>
  <si>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</si>
  <si>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</si>
  <si>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</si>
  <si>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</si>
  <si>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</si>
  <si>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</si>
  <si>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</si>
  <si>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</si>
  <si>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</si>
  <si>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</si>
  <si>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</si>
  <si>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</si>
  <si>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</si>
  <si>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</si>
  <si>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</si>
  <si>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</si>
  <si>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</si>
  <si>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</si>
  <si>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</si>
  <si>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</si>
  <si>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</si>
  <si>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</si>
  <si>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</si>
  <si>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</si>
  <si>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</si>
  <si>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</si>
  <si>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</si>
  <si>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</si>
  <si>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</si>
  <si>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</si>
  <si>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</si>
  <si>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</si>
  <si>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</si>
  <si>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</si>
  <si>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</si>
  <si>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</si>
  <si>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</si>
  <si>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</si>
  <si>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</si>
  <si>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</si>
  <si>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</si>
  <si>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</si>
  <si>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</si>
  <si>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</si>
  <si>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</si>
  <si>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</si>
  <si>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</si>
  <si>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</si>
  <si>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</si>
  <si>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</si>
  <si>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</si>
  <si>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</si>
  <si>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</si>
  <si>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</si>
  <si>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</si>
  <si>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</si>
  <si>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</si>
  <si>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</si>
  <si>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</si>
  <si>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</si>
  <si>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</si>
  <si>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</si>
  <si>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</si>
  <si>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</si>
  <si>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</si>
  <si>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</si>
  <si>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</si>
  <si>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</si>
  <si>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</si>
  <si>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</si>
  <si>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</si>
  <si>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</si>
  <si>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</si>
  <si>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</si>
  <si>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</si>
  <si>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</si>
  <si>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</si>
  <si>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</si>
  <si>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</si>
  <si>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</si>
  <si>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</si>
  <si>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</si>
  <si>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</si>
  <si>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</si>
  <si>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</si>
  <si>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</si>
  <si>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</si>
  <si>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</si>
  <si>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</si>
  <si>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</si>
  <si>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</si>
  <si>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</si>
  <si>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</si>
  <si>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</si>
  <si>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</si>
  <si>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</si>
  <si>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</si>
  <si>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</si>
  <si>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</si>
  <si>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</si>
  <si>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</si>
  <si>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</si>
  <si>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</si>
  <si>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</si>
  <si>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</si>
  <si>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</si>
  <si>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</si>
  <si>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</si>
  <si>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</si>
  <si>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</si>
  <si>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</si>
  <si>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</si>
  <si>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</si>
  <si>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</si>
  <si>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</si>
  <si>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</si>
  <si>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</si>
  <si>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</si>
  <si>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</si>
  <si>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</si>
  <si>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</si>
  <si>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</si>
  <si>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</si>
  <si>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</si>
  <si>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</si>
  <si>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</si>
  <si>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</si>
  <si>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</si>
  <si>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</si>
  <si>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</si>
  <si>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</si>
  <si>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</si>
  <si>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</si>
  <si>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</si>
  <si>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</si>
  <si>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</si>
  <si>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</si>
  <si>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</si>
  <si>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</si>
  <si>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</si>
  <si>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</si>
  <si>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</si>
  <si>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</si>
  <si>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</si>
  <si>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</si>
  <si>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</si>
  <si>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</si>
  <si>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</si>
  <si>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</si>
  <si>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</si>
  <si>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</si>
  <si>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</si>
  <si>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</si>
  <si>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</si>
  <si>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</si>
  <si>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</si>
  <si>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</si>
  <si>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</si>
  <si>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</si>
  <si>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</si>
  <si>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</si>
  <si>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</si>
  <si>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</si>
  <si>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</si>
  <si>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</si>
  <si>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</si>
  <si>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</si>
  <si>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</si>
  <si>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</si>
  <si>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</si>
  <si>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</si>
  <si>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</si>
  <si>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</si>
  <si>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</si>
  <si>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</si>
  <si>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</si>
  <si>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</si>
  <si>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</si>
  <si>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</si>
  <si>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</si>
  <si>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</si>
  <si>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</si>
  <si>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</si>
  <si>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</si>
  <si>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</si>
  <si>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</si>
  <si>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</si>
  <si>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</si>
  <si>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</si>
  <si>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</si>
  <si>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</si>
  <si>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</si>
  <si>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</si>
  <si>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</si>
  <si>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</si>
  <si>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</si>
  <si>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</si>
  <si>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</si>
  <si>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</si>
  <si>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</si>
  <si>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</si>
  <si>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</si>
  <si>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</si>
  <si>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</si>
  <si>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</si>
  <si>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</si>
  <si>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</si>
  <si>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</si>
  <si>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</si>
  <si>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</si>
  <si>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</si>
  <si>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</si>
  <si>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</si>
  <si>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</si>
  <si>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</si>
  <si>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</si>
  <si>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</si>
  <si>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</si>
  <si>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</si>
  <si>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</si>
  <si>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</si>
  <si>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</si>
  <si>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</si>
  <si>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</si>
  <si>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</si>
  <si>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</si>
  <si>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</si>
  <si>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</si>
  <si>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</si>
  <si>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</si>
  <si>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</si>
  <si>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</si>
  <si>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</si>
  <si>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</si>
  <si>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</si>
  <si>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</si>
  <si>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</si>
  <si>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</si>
  <si>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</si>
  <si>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</si>
  <si>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</si>
  <si>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</si>
  <si>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</si>
  <si>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</si>
  <si>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</si>
  <si>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</si>
  <si>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</si>
  <si>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</si>
  <si>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</si>
  <si>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</si>
  <si>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</si>
  <si>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</si>
  <si>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</si>
  <si>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</si>
  <si>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</si>
  <si>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</si>
  <si>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</si>
  <si>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</si>
  <si>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</si>
  <si>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</si>
  <si>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</si>
  <si>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</si>
  <si>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</si>
  <si>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</si>
  <si>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</si>
  <si>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</si>
  <si>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</si>
  <si>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</si>
  <si>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</si>
  <si>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</si>
  <si>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</si>
  <si>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</si>
  <si>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</si>
  <si>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</si>
  <si>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</si>
  <si>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</si>
  <si>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</si>
  <si>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</si>
  <si>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</si>
  <si>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</si>
  <si>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</si>
  <si>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</si>
  <si>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</si>
  <si>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</si>
  <si>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</si>
  <si>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</si>
  <si>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</si>
  <si>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</si>
  <si>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</si>
  <si>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</si>
  <si>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</si>
  <si>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</si>
  <si>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</si>
  <si>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</si>
  <si>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</si>
  <si>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</si>
  <si>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</si>
  <si>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</si>
  <si>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</si>
  <si>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</si>
  <si>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</si>
  <si>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</si>
  <si>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</si>
  <si>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</si>
  <si>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</si>
  <si>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</si>
  <si>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</si>
  <si>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</si>
  <si>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</si>
  <si>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</si>
  <si>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</si>
  <si>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</si>
  <si>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</si>
  <si>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</si>
  <si>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</si>
  <si>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</si>
  <si>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</si>
  <si>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</si>
  <si>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</si>
  <si>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</si>
  <si>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</si>
  <si>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</si>
  <si>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</si>
  <si>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</si>
  <si>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</si>
  <si>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</si>
  <si>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</si>
  <si>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</si>
  <si>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</si>
  <si>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</si>
  <si>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</si>
  <si>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</si>
  <si>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</si>
  <si>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</si>
  <si>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</si>
  <si>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</si>
  <si>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</si>
  <si>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</si>
  <si>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</si>
  <si>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</si>
  <si>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</si>
  <si>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</si>
  <si>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</si>
  <si>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</si>
  <si>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</si>
  <si>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</si>
  <si>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</si>
  <si>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</si>
  <si>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</si>
  <si>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</si>
  <si>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</si>
  <si>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</si>
  <si>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</si>
  <si>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</si>
  <si>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</si>
  <si>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</si>
  <si>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</si>
  <si>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</si>
  <si>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</si>
  <si>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</si>
  <si>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</si>
  <si>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</si>
  <si>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</si>
  <si>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</si>
  <si>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</si>
  <si>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</si>
  <si>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</si>
  <si>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</si>
  <si>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</si>
  <si>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</si>
  <si>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</si>
  <si>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</si>
  <si>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</si>
  <si>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</si>
  <si>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</si>
  <si>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</si>
  <si>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</si>
  <si>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</si>
  <si>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</si>
  <si>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</si>
  <si>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</si>
  <si>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</si>
  <si>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</si>
  <si>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</si>
  <si>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</si>
  <si>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</si>
  <si>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</si>
  <si>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</si>
  <si>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</si>
  <si>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</si>
  <si>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</si>
  <si>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</si>
  <si>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</si>
  <si>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</si>
  <si>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</si>
  <si>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</si>
  <si>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</si>
  <si>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</si>
  <si>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</si>
  <si>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</si>
  <si>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</si>
  <si>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</si>
  <si>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</si>
  <si>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</si>
  <si>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</si>
  <si>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</si>
  <si>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</si>
  <si>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</si>
  <si>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</si>
  <si>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</si>
  <si>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</si>
  <si>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</si>
  <si>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</si>
  <si>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</si>
  <si>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</si>
  <si>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</si>
  <si>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</si>
  <si>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</si>
  <si>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</si>
  <si>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</si>
  <si>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</si>
  <si>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</si>
  <si>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</si>
  <si>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</si>
  <si>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</si>
  <si>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</si>
  <si>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</si>
  <si>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</si>
  <si>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</si>
  <si>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</si>
  <si>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</si>
  <si>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</si>
  <si>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</si>
  <si>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</si>
  <si>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</si>
  <si>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</si>
  <si>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</si>
  <si>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</si>
  <si>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</si>
  <si>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</si>
  <si>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</si>
  <si>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</si>
  <si>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</si>
  <si>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</si>
  <si>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</si>
  <si>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</si>
  <si>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</si>
  <si>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</si>
  <si>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</si>
  <si>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</si>
  <si>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</si>
  <si>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</si>
  <si>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</si>
  <si>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</si>
  <si>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</si>
  <si>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</si>
  <si>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</si>
  <si>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</si>
  <si>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</si>
  <si>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</si>
  <si>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</si>
  <si>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</si>
  <si>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</si>
  <si>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</si>
  <si>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</si>
  <si>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</si>
  <si>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</si>
  <si>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</si>
  <si>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</si>
  <si>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</si>
  <si>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</si>
  <si>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</si>
  <si>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</si>
  <si>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</si>
  <si>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</si>
  <si>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</si>
  <si>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</si>
  <si>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</si>
  <si>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</si>
  <si>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</si>
  <si>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</si>
  <si>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</si>
  <si>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</si>
  <si>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</si>
  <si>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</si>
  <si>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</si>
  <si>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</si>
  <si>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</si>
  <si>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</si>
  <si>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</si>
  <si>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</si>
  <si>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</si>
  <si>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</si>
  <si>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</si>
  <si>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</si>
  <si>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</si>
  <si>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</si>
  <si>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</si>
  <si>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</si>
  <si>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</si>
  <si>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</si>
  <si>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</si>
  <si>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</si>
  <si>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</si>
  <si>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</si>
  <si>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</si>
  <si>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</si>
  <si>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</si>
  <si>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</si>
  <si>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</si>
  <si>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</si>
  <si>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</si>
  <si>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</si>
  <si>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</si>
  <si>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</si>
  <si>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</si>
  <si>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</si>
  <si>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</si>
  <si>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</si>
  <si>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</si>
  <si>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</si>
  <si>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</si>
  <si>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</si>
  <si>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</si>
  <si>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</si>
  <si>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</si>
  <si>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</si>
  <si>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</si>
  <si>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</si>
  <si>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</si>
  <si>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</si>
  <si>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</si>
  <si>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</si>
  <si>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</si>
  <si>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</si>
  <si>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</si>
  <si>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</si>
  <si>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</si>
  <si>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</si>
  <si>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</si>
  <si>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</si>
  <si>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</si>
  <si>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</si>
  <si>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</si>
  <si>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</si>
  <si>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</si>
  <si>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</si>
  <si>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</si>
  <si>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</si>
  <si>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</si>
  <si>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</si>
  <si>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</si>
  <si>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</si>
  <si>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</si>
  <si>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</si>
  <si>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</si>
  <si>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</si>
  <si>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</si>
  <si>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</si>
  <si>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</si>
  <si>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</si>
  <si>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</si>
  <si>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</si>
  <si>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</si>
  <si>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</si>
  <si>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</si>
  <si>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</si>
  <si>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</si>
  <si>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</si>
  <si>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</si>
  <si>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</si>
  <si>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</si>
  <si>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</si>
  <si>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</si>
  <si>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</si>
  <si>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</si>
  <si>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</si>
  <si>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</si>
  <si>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</si>
  <si>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</si>
  <si>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</si>
  <si>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</si>
  <si>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</si>
  <si>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</si>
  <si>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</si>
  <si>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</si>
  <si>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</si>
  <si>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</si>
  <si>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</si>
  <si>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</si>
  <si>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</si>
  <si>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</si>
  <si>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</si>
  <si>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</si>
  <si>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</si>
  <si>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</si>
  <si>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</si>
  <si>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</si>
  <si>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</si>
  <si>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</si>
  <si>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</si>
  <si>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</si>
  <si>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</si>
  <si>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</si>
  <si>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</si>
  <si>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</si>
  <si>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</si>
  <si>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</si>
  <si>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</si>
  <si>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</si>
  <si>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</si>
  <si>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</si>
  <si>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</si>
  <si>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</si>
  <si>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</si>
  <si>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</si>
  <si>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</si>
  <si>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</si>
  <si>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</si>
  <si>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</si>
  <si>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</si>
  <si>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</si>
  <si>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</si>
  <si>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</si>
  <si>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</si>
  <si>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</si>
  <si>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</si>
  <si>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</si>
  <si>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</si>
  <si>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</si>
  <si>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</si>
  <si>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</si>
  <si>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</si>
  <si>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</si>
  <si>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</si>
  <si>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</si>
  <si>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</si>
  <si>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</si>
  <si>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</si>
  <si>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</si>
  <si>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</si>
  <si>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</si>
  <si>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</si>
  <si>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</si>
  <si>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</si>
  <si>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</si>
  <si>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</si>
  <si>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</si>
  <si>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</si>
  <si>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</si>
  <si>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</si>
  <si>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</si>
  <si>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</si>
  <si>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</si>
  <si>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</si>
  <si>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</si>
  <si>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</si>
  <si>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</si>
  <si>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</si>
  <si>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</si>
  <si>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</si>
  <si>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</si>
  <si>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</si>
  <si>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</si>
  <si>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</si>
  <si>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</si>
  <si>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</si>
  <si>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</si>
  <si>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</si>
  <si>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</si>
  <si>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</si>
  <si>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</si>
  <si>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</si>
  <si>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</si>
  <si>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</si>
  <si>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</si>
  <si>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</si>
  <si>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</si>
  <si>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</si>
  <si>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</si>
  <si>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</si>
  <si>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</si>
  <si>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</si>
  <si>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</si>
  <si>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</si>
  <si>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</si>
  <si>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</si>
  <si>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</si>
  <si>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</si>
  <si>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</si>
  <si>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</si>
  <si>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</si>
  <si>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</si>
  <si>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</si>
  <si>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</si>
  <si>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</si>
  <si>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</si>
  <si>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</si>
  <si>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</si>
  <si>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</si>
  <si>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</si>
  <si>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</si>
  <si>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</si>
  <si>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</si>
  <si>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</si>
  <si>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</si>
  <si>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</si>
  <si>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</si>
  <si>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</si>
  <si>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</si>
  <si>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</si>
  <si>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</si>
  <si>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</si>
  <si>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</si>
  <si>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</si>
  <si>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</si>
  <si>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</si>
  <si>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</si>
  <si>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</si>
  <si>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</si>
  <si>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</si>
  <si>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</si>
  <si>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</si>
  <si>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</si>
  <si>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</si>
  <si>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</si>
  <si>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</si>
  <si>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</si>
  <si>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</si>
  <si>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</si>
  <si>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</si>
  <si>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</si>
  <si>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</si>
  <si>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</si>
  <si>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</si>
  <si>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</si>
  <si>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</si>
  <si>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</si>
  <si>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</si>
  <si>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</si>
  <si>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</si>
  <si>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</si>
  <si>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</si>
  <si>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</si>
  <si>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</si>
  <si>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</si>
  <si>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</si>
  <si>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</si>
  <si>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</si>
  <si>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</si>
  <si>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</si>
  <si>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</si>
  <si>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</si>
  <si>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</si>
  <si>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</si>
  <si>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</si>
  <si>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</si>
  <si>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</si>
  <si>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</si>
  <si>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</si>
  <si>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</si>
  <si>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</si>
  <si>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</si>
  <si>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</si>
  <si>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</si>
  <si>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</si>
  <si>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</si>
  <si>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</si>
  <si>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</si>
  <si>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</si>
  <si>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</si>
  <si>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</si>
  <si>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</si>
  <si>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</si>
  <si>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</si>
  <si>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</si>
  <si>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</si>
  <si>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</si>
  <si>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</si>
  <si>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</si>
  <si>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</si>
  <si>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</si>
  <si>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</si>
  <si>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</si>
  <si>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</si>
  <si>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</si>
  <si>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</si>
  <si>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</si>
  <si>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</si>
  <si>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</si>
  <si>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</si>
  <si>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</si>
  <si>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</si>
  <si>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</si>
  <si>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</si>
  <si>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</si>
  <si>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</si>
  <si>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</si>
  <si>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</si>
  <si>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</si>
  <si>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</si>
  <si>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</si>
  <si>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</si>
  <si>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</si>
  <si>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</si>
  <si>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</si>
  <si>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</si>
  <si>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</si>
  <si>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</si>
  <si>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</si>
  <si>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</si>
  <si>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</si>
  <si>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</si>
  <si>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</si>
  <si>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</si>
  <si>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</si>
  <si>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</si>
  <si>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</si>
  <si>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</si>
  <si>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</si>
  <si>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</si>
  <si>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</si>
  <si>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</si>
  <si>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</si>
  <si>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</si>
  <si>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</si>
  <si>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</si>
  <si>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</si>
  <si>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</si>
  <si>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</si>
  <si>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</si>
  <si>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</si>
  <si>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</si>
  <si>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</si>
  <si>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</si>
  <si>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</si>
  <si>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</si>
  <si>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</si>
  <si>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</si>
  <si>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</si>
  <si>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</si>
  <si>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</si>
  <si>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</si>
  <si>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</si>
  <si>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</si>
  <si>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</si>
  <si>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</si>
  <si>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</si>
  <si>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</si>
  <si>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</si>
  <si>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</si>
  <si>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</si>
  <si>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</si>
  <si>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</si>
  <si>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</si>
  <si>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</si>
  <si>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</si>
  <si>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</si>
  <si>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</si>
  <si>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</si>
  <si>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</si>
  <si>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</si>
  <si>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</si>
  <si>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</si>
  <si>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</si>
  <si>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</si>
  <si>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</si>
  <si>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</si>
  <si>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</si>
  <si>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</si>
  <si>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</si>
  <si>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</si>
  <si>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</si>
  <si>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</si>
  <si>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</si>
  <si>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</si>
  <si>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</si>
  <si>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</si>
  <si>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</si>
  <si>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</si>
  <si>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</si>
  <si>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</si>
  <si>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</si>
  <si>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</si>
  <si>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</si>
  <si>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</si>
  <si>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</si>
  <si>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</si>
  <si>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</si>
  <si>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</si>
  <si>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</si>
  <si>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</si>
  <si>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</si>
  <si>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</si>
  <si>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</si>
  <si>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</si>
  <si>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</si>
  <si>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</si>
  <si>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</si>
  <si>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</si>
  <si>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</si>
  <si>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</si>
  <si>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</si>
  <si>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</si>
  <si>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</si>
  <si>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</si>
  <si>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</si>
  <si>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</si>
  <si>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</si>
  <si>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</si>
  <si>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</si>
  <si>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</si>
  <si>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</si>
  <si>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</si>
  <si>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</si>
  <si>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</si>
  <si>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</si>
  <si>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</si>
  <si>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</si>
  <si>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</si>
  <si>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</si>
  <si>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</si>
  <si>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</si>
  <si>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</si>
  <si>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</si>
  <si>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</si>
  <si>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</si>
  <si>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</si>
  <si>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</si>
  <si>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</si>
  <si>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</si>
  <si>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</si>
  <si>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</si>
  <si>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</si>
  <si>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</si>
  <si>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</si>
  <si>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</si>
  <si>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</si>
  <si>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</si>
  <si>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</si>
  <si>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</si>
  <si>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</si>
  <si>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</si>
  <si>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</si>
  <si>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</si>
  <si>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</si>
  <si>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</si>
  <si>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</si>
  <si>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</si>
  <si>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</si>
  <si>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</si>
  <si>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</si>
  <si>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</si>
  <si>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</si>
  <si>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</si>
  <si>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</si>
  <si>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</si>
  <si>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</si>
  <si>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</si>
  <si>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</si>
  <si>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</si>
  <si>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</si>
  <si>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</si>
  <si>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</si>
  <si>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</si>
  <si>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</si>
  <si>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</si>
  <si>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</si>
  <si>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</si>
  <si>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</si>
  <si>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</si>
  <si>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</si>
  <si>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</si>
  <si>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</si>
  <si>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</si>
  <si>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</si>
  <si>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</si>
  <si>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</si>
  <si>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</si>
  <si>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</si>
  <si>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</si>
  <si>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</si>
  <si>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</si>
  <si>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</si>
  <si>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</si>
  <si>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</si>
  <si>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</si>
  <si>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</si>
  <si>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</si>
  <si>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</si>
  <si>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</si>
  <si>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</si>
  <si>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</si>
  <si>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</si>
  <si>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</si>
  <si>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</si>
  <si>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</si>
  <si>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</si>
  <si>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</si>
  <si>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</si>
  <si>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</si>
  <si>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</si>
  <si>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</si>
  <si>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</si>
  <si>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</si>
  <si>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</si>
  <si>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</si>
  <si>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</si>
  <si>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</si>
  <si>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</si>
  <si>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</si>
  <si>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</si>
  <si>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</si>
  <si>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</si>
  <si>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</si>
  <si>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</si>
  <si>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</si>
  <si>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</si>
  <si>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</si>
  <si>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</si>
  <si>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</si>
  <si>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</si>
  <si>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</si>
  <si>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</si>
  <si>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</si>
  <si>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</si>
  <si>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</si>
  <si>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</si>
  <si>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</si>
  <si>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</si>
  <si>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</si>
  <si>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</si>
  <si>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</si>
  <si>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</si>
  <si>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</si>
  <si>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</si>
  <si>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</si>
  <si>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</si>
  <si>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</si>
  <si>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</si>
  <si>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</si>
  <si>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</si>
  <si>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</si>
  <si>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</si>
  <si>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</si>
  <si>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</si>
  <si>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</si>
  <si>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</si>
  <si>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</si>
  <si>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</si>
  <si>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</si>
  <si>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</si>
  <si>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</si>
  <si>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</si>
  <si>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</si>
  <si>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</si>
  <si>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</si>
  <si>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</si>
  <si>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</si>
  <si>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</si>
  <si>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</si>
  <si>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</si>
  <si>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</si>
  <si>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</si>
  <si>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</si>
  <si>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</si>
  <si>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</si>
  <si>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</si>
  <si>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</si>
  <si>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</si>
  <si>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</si>
  <si>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</si>
  <si>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</si>
  <si>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</si>
  <si>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</si>
  <si>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</si>
  <si>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</si>
  <si>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</si>
  <si>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</si>
  <si>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</si>
  <si>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</si>
  <si>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</si>
  <si>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</si>
  <si>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</si>
  <si>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</si>
  <si>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</si>
  <si>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</si>
  <si>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</si>
  <si>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</si>
  <si>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</si>
  <si>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</si>
  <si>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</si>
  <si>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</si>
  <si>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</si>
  <si>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</si>
  <si>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</si>
  <si>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</si>
  <si>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</si>
  <si>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</si>
  <si>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</si>
  <si>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</si>
  <si>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</si>
  <si>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</si>
  <si>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</si>
  <si>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</si>
  <si>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</si>
  <si>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</si>
  <si>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</si>
  <si>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</si>
  <si>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</si>
  <si>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</si>
  <si>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</si>
  <si>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</si>
  <si>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</si>
  <si>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</si>
  <si>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</si>
  <si>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</si>
  <si>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</si>
  <si>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</si>
  <si>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</si>
  <si>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</si>
  <si>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</si>
  <si>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</si>
  <si>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</si>
  <si>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</si>
  <si>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</si>
  <si>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</si>
  <si>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</si>
  <si>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</si>
  <si>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</si>
  <si>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</si>
  <si>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</si>
  <si>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</si>
  <si>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</si>
  <si>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</si>
  <si>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</si>
  <si>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</si>
  <si>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</si>
  <si>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</si>
  <si>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</si>
  <si>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</si>
  <si>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</si>
  <si>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</si>
  <si>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</si>
  <si>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</si>
  <si>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</si>
  <si>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</si>
  <si>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</si>
  <si>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</si>
  <si>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</si>
  <si>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</si>
  <si>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</si>
  <si>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</si>
  <si>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</si>
  <si>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</si>
  <si>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</si>
  <si>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</si>
  <si>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</si>
  <si>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</si>
  <si>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</si>
  <si>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</si>
  <si>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</si>
  <si>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</si>
  <si>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</si>
  <si>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</si>
  <si>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</si>
  <si>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</si>
  <si>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</si>
  <si>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</si>
  <si>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</si>
  <si>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</si>
  <si>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</si>
  <si>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</si>
  <si>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</si>
  <si>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</si>
  <si>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</si>
  <si>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</si>
  <si>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</si>
  <si>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</si>
  <si>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</si>
  <si>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</si>
  <si>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</si>
  <si>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</si>
  <si>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</si>
  <si>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</si>
  <si>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</si>
  <si>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</si>
  <si>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</si>
  <si>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</si>
  <si>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</si>
  <si>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</si>
  <si>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</si>
  <si>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</si>
  <si>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</si>
  <si>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</si>
  <si>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</si>
  <si>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</si>
  <si>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</si>
  <si>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</si>
  <si>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</si>
  <si>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</si>
  <si>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</si>
  <si>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</si>
  <si>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</si>
  <si>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</si>
  <si>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</si>
  <si>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</si>
  <si>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</si>
  <si>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</si>
  <si>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</si>
  <si>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</si>
  <si>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</si>
  <si>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</si>
  <si>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</si>
  <si>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</si>
  <si>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</si>
  <si>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</si>
  <si>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</si>
  <si>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</si>
  <si>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</si>
  <si>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</si>
  <si>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</si>
  <si>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</si>
  <si>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</si>
  <si>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</si>
  <si>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</si>
  <si>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</si>
  <si>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</si>
  <si>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</si>
  <si>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</si>
  <si>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</si>
  <si>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</si>
  <si>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</si>
  <si>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</si>
  <si>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</si>
  <si>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</si>
  <si>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</si>
  <si>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</si>
  <si>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</si>
  <si>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</si>
  <si>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</si>
  <si>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</si>
  <si>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</si>
  <si>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</si>
  <si>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</si>
  <si>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</si>
  <si>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</si>
  <si>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</si>
  <si>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</si>
  <si>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</si>
  <si>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</si>
  <si>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</si>
  <si>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</si>
  <si>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</si>
  <si>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</si>
  <si>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</si>
  <si>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</si>
  <si>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</si>
  <si>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</si>
  <si>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</si>
  <si>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</si>
  <si>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</si>
  <si>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</si>
  <si>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</si>
  <si>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</si>
  <si>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</si>
  <si>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</si>
  <si>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</si>
  <si>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</si>
  <si>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</si>
  <si>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</si>
  <si>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</si>
  <si>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</si>
  <si>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</si>
  <si>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</si>
  <si>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</si>
  <si>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</si>
  <si>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</si>
  <si>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</si>
  <si>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</si>
  <si>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</si>
  <si>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</si>
  <si>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</si>
  <si>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</si>
  <si>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</si>
  <si>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</si>
  <si>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</si>
  <si>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</si>
  <si>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</si>
  <si>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</si>
  <si>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</si>
  <si>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</si>
  <si>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</si>
  <si>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</si>
  <si>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</si>
  <si>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</si>
  <si>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</si>
  <si>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</si>
  <si>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</si>
  <si>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</si>
  <si>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</si>
  <si>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</si>
  <si>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</si>
  <si>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</si>
  <si>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</si>
  <si>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</si>
  <si>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</si>
  <si>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</si>
  <si>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</si>
  <si>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</si>
  <si>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</si>
  <si>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</si>
  <si>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</si>
  <si>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</si>
  <si>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</si>
  <si>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</si>
  <si>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</si>
  <si>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</si>
  <si>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</si>
  <si>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</si>
  <si>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</si>
  <si>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</si>
  <si>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</si>
  <si>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</si>
  <si>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</si>
  <si>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</si>
  <si>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</si>
  <si>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</si>
  <si>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</si>
  <si>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</si>
  <si>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</si>
  <si>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</si>
  <si>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</si>
  <si>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</si>
  <si>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</si>
  <si>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</si>
  <si>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</si>
  <si>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</si>
  <si>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</si>
  <si>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</si>
  <si>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</si>
  <si>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</si>
  <si>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</si>
  <si>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</si>
  <si>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</si>
  <si>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</si>
  <si>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</si>
  <si>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</si>
  <si>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</si>
  <si>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</si>
  <si>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</si>
  <si>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</si>
  <si>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</si>
  <si>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</si>
  <si>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</si>
  <si>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</si>
  <si>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</si>
  <si>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</si>
  <si>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</si>
  <si>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</si>
  <si>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</si>
  <si>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</si>
  <si>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</si>
  <si>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</si>
  <si>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</si>
  <si>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</si>
  <si>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</si>
  <si>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</si>
  <si>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</si>
  <si>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</si>
  <si>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</si>
  <si>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</si>
  <si>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</si>
  <si>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</si>
  <si>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</si>
  <si>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</si>
  <si>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</si>
  <si>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</si>
  <si>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</si>
  <si>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</si>
  <si>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</si>
  <si>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</si>
  <si>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</si>
  <si>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</si>
  <si>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</si>
  <si>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</si>
  <si>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</si>
  <si>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</si>
  <si>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</si>
  <si>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</si>
  <si>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</si>
  <si>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</si>
  <si>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</si>
  <si>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</si>
  <si>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</si>
  <si>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</si>
  <si>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</si>
  <si>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</si>
  <si>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</si>
  <si>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</si>
  <si>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</si>
  <si>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</si>
  <si>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</si>
  <si>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</si>
  <si>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</si>
  <si>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</si>
  <si>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</si>
  <si>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</si>
  <si>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</si>
  <si>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</si>
  <si>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</si>
  <si>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</si>
  <si>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</si>
  <si>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</si>
  <si>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</si>
  <si>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</si>
  <si>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</si>
  <si>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</si>
  <si>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</si>
  <si>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</si>
  <si>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</si>
  <si>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</si>
  <si>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</si>
  <si>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</si>
  <si>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</si>
  <si>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</si>
  <si>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</si>
  <si>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</si>
  <si>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</si>
  <si>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</si>
  <si>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</si>
  <si>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</si>
  <si>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</si>
  <si>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</si>
  <si>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</si>
  <si>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</si>
  <si>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</si>
  <si>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</si>
  <si>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</si>
  <si>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</si>
  <si>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</si>
  <si>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</si>
  <si>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</si>
  <si>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</si>
  <si>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</si>
  <si>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</si>
  <si>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</si>
  <si>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</si>
  <si>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</si>
  <si>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</si>
  <si>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</si>
  <si>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</si>
  <si>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</si>
  <si>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</si>
  <si>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</si>
  <si>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</si>
  <si>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</si>
  <si>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</si>
  <si>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</si>
  <si>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</si>
  <si>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</si>
  <si>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</si>
  <si>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</si>
  <si>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</si>
  <si>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</si>
  <si>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</si>
  <si>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</si>
  <si>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</si>
  <si>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</si>
  <si>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</si>
  <si>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</si>
  <si>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</si>
  <si>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</si>
  <si>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</si>
  <si>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</si>
  <si>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</si>
  <si>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</si>
  <si>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</si>
  <si>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</si>
  <si>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</si>
  <si>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</si>
  <si>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</si>
  <si>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</si>
  <si>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</si>
  <si>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</si>
  <si>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</si>
  <si>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</si>
  <si>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</si>
  <si>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</si>
  <si>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</si>
  <si>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</si>
  <si>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</si>
  <si>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</si>
  <si>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</si>
  <si>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</si>
  <si>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</si>
  <si>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</si>
  <si>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</si>
  <si>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</si>
  <si>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</si>
  <si>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</si>
  <si>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</si>
  <si>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</si>
  <si>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</si>
  <si>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</si>
  <si>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</si>
  <si>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</si>
  <si>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</si>
  <si>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</si>
  <si>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</si>
  <si>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</si>
  <si>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</si>
  <si>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</si>
  <si>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</si>
  <si>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</si>
  <si>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</si>
  <si>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</si>
  <si>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</si>
  <si>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</si>
  <si>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</si>
  <si>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</si>
  <si>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</si>
  <si>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</si>
  <si>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</si>
  <si>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</si>
  <si>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</si>
  <si>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</si>
  <si>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</si>
  <si>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</si>
  <si>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</si>
  <si>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</si>
  <si>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</si>
  <si>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</si>
  <si>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</si>
  <si>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</si>
  <si>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</si>
  <si>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</si>
  <si>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</si>
  <si>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</si>
  <si>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</si>
  <si>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</si>
  <si>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</si>
  <si>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</si>
  <si>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</si>
  <si>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</si>
  <si>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</si>
  <si>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</si>
  <si>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</si>
  <si>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</si>
  <si>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</si>
  <si>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</si>
  <si>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</si>
  <si>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</si>
  <si>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</si>
  <si>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</si>
  <si>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</si>
  <si>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</si>
  <si>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</si>
  <si>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</si>
  <si>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</si>
  <si>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</si>
  <si>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</si>
  <si>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</si>
  <si>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</si>
  <si>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</si>
  <si>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</si>
  <si>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</si>
  <si>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</si>
  <si>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</si>
  <si>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</si>
  <si>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</si>
  <si>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</si>
  <si>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</si>
  <si>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</si>
  <si>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</si>
  <si>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</si>
  <si>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</si>
  <si>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</si>
  <si>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</si>
  <si>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</si>
  <si>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</si>
  <si>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</si>
  <si>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</si>
  <si>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</si>
  <si>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</si>
  <si>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</si>
  <si>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</si>
  <si>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</si>
  <si>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</si>
  <si>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</si>
  <si>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</si>
  <si>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</si>
  <si>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</si>
  <si>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</si>
  <si>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</si>
  <si>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</si>
  <si>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</si>
  <si>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</si>
  <si>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</si>
  <si>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</si>
  <si>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</si>
  <si>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</si>
  <si>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</si>
  <si>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</si>
  <si>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</si>
  <si>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</si>
  <si>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</si>
  <si>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</si>
  <si>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</si>
  <si>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</si>
  <si>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</si>
  <si>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</si>
  <si>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</si>
  <si>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</si>
  <si>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</si>
  <si>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</si>
  <si>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</si>
  <si>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</si>
  <si>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</si>
  <si>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</si>
  <si>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</si>
  <si>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</si>
  <si>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</si>
  <si>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</si>
  <si>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</si>
  <si>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</si>
  <si>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</si>
  <si>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</si>
  <si>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</si>
  <si>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</si>
  <si>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</si>
  <si>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</si>
  <si>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</si>
  <si>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</si>
  <si>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</si>
  <si>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</si>
  <si>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</si>
  <si>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</si>
  <si>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</si>
  <si>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</si>
  <si>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</si>
  <si>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</si>
  <si>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</si>
  <si>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</si>
  <si>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</si>
  <si>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</si>
  <si>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</si>
  <si>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</si>
  <si>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</si>
  <si>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</si>
  <si>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</si>
  <si>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</si>
  <si>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</si>
  <si>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</si>
  <si>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</si>
  <si>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</si>
  <si>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</si>
  <si>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</si>
  <si>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</si>
  <si>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</si>
  <si>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</si>
  <si>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</si>
  <si>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</si>
  <si>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</si>
  <si>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</si>
  <si>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</si>
  <si>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</si>
  <si>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</si>
  <si>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</si>
  <si>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</si>
  <si>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</si>
  <si>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</si>
  <si>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</si>
  <si>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</si>
  <si>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</si>
  <si>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</si>
  <si>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</si>
  <si>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</si>
  <si>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</si>
  <si>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</si>
  <si>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</si>
  <si>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</si>
  <si>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</si>
  <si>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</si>
  <si>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</si>
  <si>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</si>
  <si>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</si>
  <si>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</si>
  <si>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</si>
  <si>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</si>
  <si>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</si>
  <si>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</si>
  <si>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</si>
  <si>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</si>
  <si>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</si>
  <si>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</si>
  <si>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</si>
  <si>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</si>
  <si>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</si>
  <si>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</si>
  <si>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</si>
  <si>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</si>
  <si>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</si>
  <si>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</si>
  <si>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</si>
  <si>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</si>
  <si>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</si>
  <si>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</si>
  <si>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</si>
  <si>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</si>
  <si>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</si>
  <si>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</si>
  <si>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</si>
  <si>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</si>
  <si>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</si>
  <si>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</si>
  <si>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</si>
  <si>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</si>
  <si>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</si>
  <si>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</si>
  <si>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</si>
  <si>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</si>
  <si>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</si>
  <si>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</si>
  <si>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</si>
  <si>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</si>
  <si>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</si>
  <si>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</si>
  <si>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</si>
  <si>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</si>
  <si>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</si>
  <si>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</si>
  <si>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</si>
  <si>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</si>
  <si>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</si>
  <si>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</si>
  <si>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</si>
  <si>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</si>
  <si>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</si>
  <si>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</si>
  <si>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</si>
  <si>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</si>
  <si>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</si>
  <si>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</si>
  <si>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</si>
  <si>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</si>
  <si>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</si>
  <si>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</si>
  <si>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</si>
  <si>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</si>
  <si>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</si>
  <si>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</si>
  <si>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</si>
  <si>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</si>
  <si>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</si>
  <si>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</si>
  <si>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</si>
  <si>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</si>
  <si>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</si>
  <si>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</si>
  <si>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</si>
  <si>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</si>
  <si>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</si>
  <si>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</si>
  <si>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</si>
  <si>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</si>
  <si>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</si>
  <si>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</si>
  <si>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</si>
  <si>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</si>
  <si>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</si>
  <si>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</si>
  <si>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</si>
  <si>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</si>
  <si>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</si>
  <si>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</si>
  <si>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</si>
  <si>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</si>
  <si>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</si>
  <si>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</si>
  <si>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</si>
  <si>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</si>
  <si>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</si>
  <si>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</si>
  <si>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</si>
  <si>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</si>
  <si>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</si>
  <si>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</si>
  <si>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</si>
  <si>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</si>
  <si>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</si>
  <si>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</si>
  <si>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</si>
  <si>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</si>
  <si>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</si>
  <si>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</si>
  <si>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</si>
  <si>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</si>
  <si>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</si>
  <si>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</si>
  <si>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</si>
  <si>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</si>
  <si>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</si>
  <si>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</si>
  <si>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</si>
  <si>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</si>
  <si>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</si>
  <si>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</si>
  <si>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</si>
  <si>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</si>
  <si>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</si>
  <si>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</si>
  <si>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</si>
  <si>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</si>
  <si>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</si>
  <si>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</si>
  <si>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</si>
  <si>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</si>
  <si>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</si>
  <si>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</si>
  <si>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</si>
  <si>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</si>
  <si>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</si>
  <si>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</si>
  <si>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</si>
  <si>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</si>
  <si>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</si>
  <si>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</si>
  <si>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</si>
  <si>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</si>
  <si>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</si>
  <si>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</si>
  <si>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</si>
  <si>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</si>
  <si>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</si>
  <si>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</si>
  <si>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</si>
  <si>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</si>
  <si>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</si>
  <si>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</si>
  <si>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</si>
  <si>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</si>
  <si>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</si>
  <si>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</si>
  <si>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</si>
  <si>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</si>
  <si>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</si>
  <si>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</si>
  <si>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</si>
  <si>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</si>
  <si>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</si>
  <si>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</si>
  <si>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</si>
  <si>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</si>
  <si>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</si>
  <si>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</si>
  <si>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</si>
  <si>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</si>
  <si>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</si>
  <si>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</si>
  <si>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</si>
  <si>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</si>
  <si>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</si>
  <si>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</si>
  <si>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</si>
  <si>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</si>
  <si>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</si>
  <si>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</si>
  <si>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</si>
  <si>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</si>
  <si>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</si>
  <si>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</si>
  <si>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</si>
  <si>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</si>
  <si>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</si>
  <si>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</si>
  <si>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</si>
  <si>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</si>
  <si>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</si>
  <si>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</si>
  <si>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</si>
  <si>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</si>
  <si>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</si>
  <si>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</si>
  <si>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</si>
  <si>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</si>
  <si>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</si>
  <si>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</si>
  <si>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</si>
  <si>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</si>
  <si>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</si>
  <si>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</si>
  <si>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</si>
  <si>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</si>
  <si>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</si>
  <si>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</si>
  <si>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</si>
  <si>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</si>
  <si>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</si>
  <si>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</si>
  <si>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</si>
  <si>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</si>
  <si>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</si>
  <si>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</si>
  <si>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</si>
  <si>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</si>
  <si>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</si>
  <si>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</si>
  <si>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</si>
  <si>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</si>
  <si>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</si>
  <si>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</si>
  <si>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</si>
  <si>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</si>
  <si>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</si>
  <si>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</si>
  <si>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</si>
  <si>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</si>
  <si>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</si>
  <si>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</si>
  <si>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</si>
  <si>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</si>
  <si>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</si>
  <si>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</si>
  <si>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</si>
  <si>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</si>
  <si>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</si>
  <si>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</si>
  <si>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</si>
  <si>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</si>
  <si>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</si>
  <si>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</si>
  <si>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</si>
  <si>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</si>
  <si>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</si>
  <si>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</si>
  <si>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</si>
  <si>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</si>
  <si>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</si>
  <si>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</si>
  <si>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</si>
  <si>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</si>
  <si>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</si>
  <si>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</si>
  <si>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</si>
  <si>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</si>
  <si>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</si>
  <si>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</si>
  <si>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</si>
  <si>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</si>
  <si>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</si>
  <si>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</si>
  <si>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</si>
  <si>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</si>
  <si>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</si>
  <si>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</si>
  <si>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</si>
  <si>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</si>
  <si>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</si>
  <si>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</si>
  <si>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</si>
  <si>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</si>
  <si>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</si>
  <si>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</si>
  <si>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</si>
  <si>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</si>
  <si>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</si>
  <si>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</si>
  <si>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</si>
  <si>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</si>
  <si>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</si>
  <si>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</si>
  <si>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</si>
  <si>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</si>
  <si>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</si>
  <si>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</si>
  <si>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</si>
  <si>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</si>
  <si>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</si>
  <si>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</si>
  <si>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</si>
  <si>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</si>
  <si>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</si>
  <si>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</si>
  <si>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</si>
  <si>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</si>
  <si>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</si>
  <si>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</si>
  <si>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</si>
  <si>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</si>
  <si>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</si>
  <si>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</si>
  <si>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</si>
  <si>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</si>
  <si>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</si>
  <si>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</si>
  <si>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</si>
  <si>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</si>
  <si>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</si>
  <si>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</si>
  <si>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</si>
  <si>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</si>
  <si>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</si>
  <si>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</si>
  <si>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</si>
  <si>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</si>
  <si>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</si>
  <si>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</si>
  <si>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</si>
  <si>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</si>
  <si>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</si>
  <si>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</si>
  <si>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</si>
  <si>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</si>
  <si>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</si>
  <si>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</si>
  <si>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</si>
  <si>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</si>
  <si>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</si>
  <si>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</si>
  <si>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</si>
  <si>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</si>
  <si>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</si>
  <si>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</si>
  <si>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</si>
  <si>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</si>
  <si>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</si>
  <si>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</si>
  <si>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</si>
  <si>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</si>
  <si>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</si>
  <si>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</si>
  <si>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</si>
  <si>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</si>
  <si>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</si>
  <si>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</si>
  <si>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</si>
  <si>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</si>
  <si>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</si>
  <si>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</si>
  <si>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</si>
  <si>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</si>
  <si>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</si>
  <si>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</si>
  <si>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</si>
  <si>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</si>
  <si>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</si>
  <si>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</si>
  <si>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</si>
  <si>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</si>
  <si>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</si>
  <si>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</si>
  <si>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</si>
  <si>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</si>
  <si>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</si>
  <si>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</si>
  <si>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</si>
  <si>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</si>
  <si>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</si>
  <si>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</si>
  <si>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</si>
  <si>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</si>
  <si>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</si>
  <si>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</si>
  <si>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</si>
  <si>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</si>
  <si>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</si>
  <si>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</si>
  <si>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</si>
  <si>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</si>
  <si>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</si>
  <si>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</si>
  <si>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</si>
  <si>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</si>
  <si>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</si>
  <si>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</si>
  <si>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</si>
  <si>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</si>
  <si>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</si>
  <si>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</si>
  <si>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</si>
  <si>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</si>
  <si>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</si>
  <si>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</si>
  <si>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</si>
  <si>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</si>
  <si>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</si>
  <si>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</si>
  <si>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</si>
  <si>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</si>
  <si>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</si>
  <si>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</si>
  <si>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</si>
  <si>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</si>
  <si>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</si>
  <si>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</si>
  <si>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</si>
  <si>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</si>
  <si>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</si>
  <si>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</si>
  <si>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</si>
  <si>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</si>
  <si>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</si>
  <si>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</si>
  <si>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</si>
  <si>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</si>
  <si>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</si>
  <si>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</si>
  <si>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</si>
  <si>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</si>
  <si>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</si>
  <si>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</si>
  <si>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</si>
  <si>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</si>
  <si>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</si>
  <si>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</si>
  <si>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</si>
  <si>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</si>
  <si>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</si>
  <si>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</si>
  <si>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</si>
  <si>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</si>
  <si>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</si>
  <si>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</si>
  <si>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</si>
  <si>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</si>
  <si>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</si>
  <si>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</si>
  <si>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</si>
  <si>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</si>
  <si>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</si>
  <si>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</si>
  <si>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</si>
  <si>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</si>
  <si>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</si>
  <si>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</si>
  <si>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</si>
  <si>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</si>
  <si>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</si>
  <si>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</si>
  <si>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</si>
  <si>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</si>
  <si>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</si>
  <si>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</si>
  <si>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</si>
  <si>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</si>
  <si>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</si>
  <si>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</si>
  <si>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</si>
  <si>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</si>
  <si>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</si>
  <si>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</si>
  <si>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</si>
  <si>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</si>
  <si>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</si>
  <si>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</si>
  <si>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</si>
  <si>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</si>
  <si>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</si>
  <si>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</si>
  <si>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</si>
  <si>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</si>
  <si>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</si>
  <si>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</si>
  <si>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</si>
  <si>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</si>
  <si>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</si>
  <si>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</si>
  <si>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</si>
  <si>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</si>
  <si>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</si>
  <si>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</si>
  <si>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</si>
  <si>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</si>
  <si>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</si>
  <si>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</si>
  <si>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</si>
  <si>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</si>
  <si>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</si>
  <si>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</si>
  <si>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</si>
  <si>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</si>
  <si>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</si>
  <si>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</si>
  <si>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</si>
  <si>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</si>
  <si>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</si>
  <si>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</si>
  <si>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</si>
  <si>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</si>
  <si>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</si>
  <si>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</si>
  <si>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</si>
  <si>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</si>
  <si>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</si>
  <si>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</si>
  <si>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</si>
  <si>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</si>
  <si>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</si>
  <si>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</si>
  <si>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</si>
  <si>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</si>
  <si>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</si>
  <si>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</si>
  <si>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</si>
  <si>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</si>
  <si>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</si>
  <si>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</si>
  <si>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</si>
  <si>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</si>
  <si>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</si>
  <si>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</si>
  <si>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</si>
  <si>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</si>
  <si>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</si>
  <si>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</si>
  <si>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</si>
  <si>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</si>
  <si>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</si>
  <si>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</si>
  <si>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</si>
  <si>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</si>
  <si>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</si>
  <si>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</si>
  <si>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</si>
  <si>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</si>
  <si>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</si>
  <si>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</si>
  <si>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</si>
  <si>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</si>
  <si>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</si>
  <si>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</si>
  <si>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</si>
  <si>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</si>
  <si>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</si>
  <si>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</si>
  <si>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</si>
  <si>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</si>
  <si>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</si>
  <si>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</si>
  <si>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</si>
  <si>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</si>
  <si>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</si>
  <si>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</si>
  <si>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</si>
  <si>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</si>
  <si>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</si>
  <si>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</si>
  <si>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</si>
  <si>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</si>
  <si>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</si>
  <si>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</si>
  <si>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</si>
  <si>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</si>
  <si>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</si>
  <si>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</si>
  <si>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</si>
  <si>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</si>
  <si>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</si>
  <si>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</si>
  <si>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</si>
  <si>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</si>
  <si>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</si>
  <si>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</si>
  <si>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</si>
  <si>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</si>
  <si>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</si>
  <si>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</si>
  <si>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</si>
  <si>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</si>
  <si>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</si>
  <si>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</si>
  <si>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</si>
  <si>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</si>
  <si>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</si>
  <si>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</si>
  <si>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</si>
  <si>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</si>
  <si>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</si>
  <si>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</si>
  <si>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</si>
  <si>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</si>
  <si>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</si>
  <si>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</si>
  <si>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</si>
  <si>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</si>
  <si>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</si>
  <si>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</si>
  <si>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</si>
  <si>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</si>
  <si>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</si>
  <si>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</si>
  <si>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</si>
  <si>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</si>
  <si>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</si>
  <si>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</si>
  <si>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</si>
  <si>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</si>
  <si>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</si>
  <si>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</si>
  <si>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</si>
  <si>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</si>
  <si>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</si>
  <si>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</si>
  <si>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</si>
  <si>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</si>
  <si>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</si>
  <si>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</si>
  <si>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</si>
  <si>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</si>
  <si>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</si>
  <si>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</si>
  <si>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</si>
  <si>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</si>
  <si>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</si>
  <si>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</si>
  <si>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</si>
  <si>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</si>
  <si>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</si>
  <si>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</si>
  <si>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</si>
  <si>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</si>
  <si>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</si>
  <si>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</si>
  <si>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</si>
  <si>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</si>
  <si>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</si>
  <si>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</si>
  <si>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</si>
  <si>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</si>
  <si>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</si>
  <si>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</si>
  <si>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</si>
  <si>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</si>
  <si>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</si>
  <si>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</si>
  <si>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</si>
  <si>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</si>
  <si>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</si>
  <si>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</si>
  <si>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</si>
  <si>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</si>
  <si>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</si>
  <si>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</si>
  <si>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</si>
  <si>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</si>
  <si>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</si>
  <si>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</si>
  <si>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</si>
  <si>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</si>
  <si>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</si>
  <si>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</si>
  <si>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</si>
  <si>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</si>
  <si>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</si>
  <si>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</si>
  <si>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</si>
  <si>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</si>
  <si>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</si>
  <si>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</si>
  <si>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</si>
  <si>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</si>
  <si>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</si>
  <si>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</si>
  <si>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</si>
  <si>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</si>
  <si>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</si>
  <si>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</si>
  <si>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</si>
  <si>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</si>
  <si>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</si>
  <si>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</si>
  <si>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</si>
  <si>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</si>
  <si>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</si>
  <si>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</si>
  <si>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</si>
  <si>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</si>
  <si>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</si>
  <si>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</si>
  <si>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</si>
  <si>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</si>
  <si>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</si>
  <si>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</si>
  <si>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</si>
  <si>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</si>
  <si>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</si>
  <si>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</si>
  <si>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</si>
  <si>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</si>
  <si>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</si>
  <si>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</si>
  <si>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</si>
  <si>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</si>
  <si>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</si>
  <si>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</si>
  <si>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</si>
  <si>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</si>
  <si>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</si>
  <si>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</si>
  <si>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</si>
  <si>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</si>
  <si>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</si>
  <si>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</si>
  <si>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</si>
  <si>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</si>
  <si>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</si>
  <si>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</si>
  <si>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</si>
  <si>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</si>
  <si>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</si>
  <si>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</si>
  <si>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</si>
  <si>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</si>
  <si>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</si>
  <si>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</si>
  <si>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</si>
  <si>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</si>
  <si>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</si>
  <si>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</si>
  <si>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</si>
  <si>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</si>
  <si>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</si>
  <si>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</si>
  <si>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</si>
  <si>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</si>
  <si>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</si>
  <si>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</si>
  <si>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</si>
  <si>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</si>
  <si>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</si>
  <si>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</si>
  <si>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</si>
  <si>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</si>
  <si>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</si>
  <si>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</si>
  <si>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</si>
  <si>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</si>
  <si>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</si>
  <si>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</si>
  <si>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</si>
  <si>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</si>
  <si>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</si>
  <si>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</si>
  <si>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</si>
  <si>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</si>
  <si>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</si>
  <si>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</si>
  <si>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</si>
  <si>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</si>
  <si>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</si>
  <si>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</si>
  <si>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</si>
  <si>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</si>
  <si>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</si>
  <si>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</si>
  <si>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</si>
  <si>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</si>
  <si>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</si>
  <si>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</si>
  <si>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</si>
  <si>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</si>
  <si>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</si>
  <si>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</si>
  <si>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</si>
  <si>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</si>
  <si>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</si>
  <si>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</si>
  <si>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</si>
  <si>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</si>
  <si>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</si>
  <si>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</si>
  <si>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</si>
  <si>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</si>
  <si>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</si>
  <si>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</si>
  <si>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</si>
  <si>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</si>
  <si>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</si>
  <si>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</si>
  <si>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</si>
  <si>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</si>
  <si>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</si>
  <si>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</si>
  <si>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</si>
  <si>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</si>
  <si>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</si>
  <si>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</si>
  <si>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</si>
  <si>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</si>
  <si>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</si>
  <si>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</si>
  <si>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</si>
  <si>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</si>
  <si>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</si>
  <si>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</si>
  <si>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</si>
  <si>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</si>
  <si>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</si>
  <si>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</si>
  <si>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</si>
  <si>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</si>
  <si>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</si>
  <si>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</si>
  <si>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</si>
  <si>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</si>
  <si>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</si>
  <si>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</si>
  <si>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</si>
  <si>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</si>
  <si>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</si>
  <si>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</si>
  <si>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</si>
  <si>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</si>
  <si>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</si>
  <si>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</si>
  <si>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</si>
  <si>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</si>
  <si>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</si>
  <si>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</si>
  <si>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</si>
  <si>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</si>
  <si>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</si>
  <si>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</si>
  <si>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</si>
  <si>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</si>
  <si>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</si>
  <si>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</si>
  <si>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</si>
  <si>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</si>
  <si>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</si>
  <si>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</si>
  <si>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</si>
  <si>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</si>
  <si>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</si>
  <si>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</si>
  <si>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</si>
  <si>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</si>
  <si>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</si>
  <si>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</si>
  <si>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</si>
  <si>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</si>
  <si>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</si>
  <si>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</si>
  <si>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</si>
  <si>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</si>
  <si>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</si>
  <si>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</si>
  <si>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</si>
  <si>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</si>
  <si>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</si>
  <si>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</si>
  <si>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</si>
  <si>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</si>
  <si>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</si>
  <si>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</si>
  <si>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</si>
  <si>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</si>
  <si>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</si>
  <si>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</si>
  <si>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</si>
  <si>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</si>
  <si>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</si>
  <si>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</si>
  <si>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</si>
  <si>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</si>
  <si>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</si>
  <si>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</si>
  <si>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</si>
  <si>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</si>
  <si>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</si>
  <si>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</si>
  <si>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</si>
  <si>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</si>
  <si>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</si>
  <si>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</si>
  <si>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</si>
  <si>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</si>
  <si>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</si>
  <si>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</si>
  <si>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</si>
  <si>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</si>
  <si>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</si>
  <si>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</si>
  <si>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</si>
  <si>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</si>
  <si>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</si>
  <si>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</si>
  <si>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</si>
  <si>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</si>
  <si>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</si>
  <si>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</si>
  <si>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</si>
  <si>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</si>
  <si>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</si>
  <si>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</si>
  <si>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</si>
  <si>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</si>
  <si>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</si>
  <si>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</si>
  <si>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</si>
  <si>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</si>
  <si>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</si>
  <si>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</si>
  <si>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</si>
  <si>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</si>
  <si>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</si>
  <si>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</si>
  <si>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</si>
  <si>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</si>
  <si>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</si>
  <si>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</si>
  <si>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</si>
  <si>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</si>
  <si>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</si>
  <si>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</si>
  <si>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</si>
  <si>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</si>
  <si>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</si>
  <si>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</si>
  <si>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</si>
  <si>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</si>
  <si>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</si>
  <si>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</si>
  <si>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</si>
  <si>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</si>
  <si>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</si>
  <si>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</si>
  <si>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</si>
  <si>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</si>
  <si>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</si>
  <si>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</si>
  <si>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</si>
  <si>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</si>
  <si>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</si>
  <si>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</si>
  <si>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</si>
  <si>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</si>
  <si>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</si>
  <si>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</si>
  <si>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</si>
  <si>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</si>
  <si>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</si>
  <si>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</si>
  <si>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</si>
  <si>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</si>
  <si>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</si>
  <si>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</si>
  <si>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</si>
  <si>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</si>
  <si>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</si>
  <si>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</si>
  <si>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</si>
  <si>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</si>
  <si>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</si>
  <si>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</si>
  <si>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</si>
  <si>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</si>
  <si>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</si>
  <si>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</si>
  <si>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</si>
  <si>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</si>
  <si>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</si>
  <si>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</si>
  <si>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</si>
  <si>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</si>
  <si>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</si>
  <si>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</si>
  <si>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</si>
  <si>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</si>
  <si>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</si>
  <si>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</si>
  <si>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</si>
  <si>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</si>
  <si>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</si>
  <si>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</si>
  <si>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</si>
  <si>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</si>
  <si>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</si>
  <si>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</si>
  <si>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</si>
  <si>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</si>
  <si>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</si>
  <si>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</si>
  <si>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</si>
  <si>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</si>
  <si>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</si>
  <si>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</si>
  <si>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</si>
  <si>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</si>
  <si>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</si>
  <si>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</si>
  <si>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</si>
  <si>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</si>
  <si>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</si>
  <si>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</si>
  <si>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</si>
  <si>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</si>
  <si>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</si>
  <si>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</si>
  <si>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</si>
  <si>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</si>
  <si>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</si>
  <si>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</si>
  <si>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</si>
  <si>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</si>
  <si>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</si>
  <si>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</si>
  <si>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</si>
  <si>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</si>
  <si>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</si>
  <si>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</si>
  <si>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</si>
  <si>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</si>
  <si>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</si>
  <si>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</si>
  <si>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</si>
  <si>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</si>
  <si>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</si>
  <si>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</si>
  <si>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</si>
  <si>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</si>
  <si>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</si>
  <si>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</si>
  <si>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</si>
  <si>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</si>
  <si>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</si>
  <si>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</si>
  <si>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</si>
  <si>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</si>
  <si>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</si>
  <si>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</si>
  <si>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</si>
  <si>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</si>
  <si>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</si>
  <si>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</si>
  <si>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</si>
  <si>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</si>
  <si>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</si>
  <si>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</si>
  <si>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</si>
  <si>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</si>
  <si>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</si>
  <si>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</si>
  <si>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</si>
  <si>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</si>
  <si>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</si>
  <si>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</si>
  <si>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</si>
  <si>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</si>
  <si>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</si>
  <si>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</si>
  <si>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</si>
  <si>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</si>
  <si>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</si>
  <si>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</si>
  <si>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</si>
  <si>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</si>
  <si>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</si>
  <si>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</si>
  <si>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</si>
  <si>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</si>
  <si>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</si>
  <si>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</si>
  <si>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</si>
  <si>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</si>
  <si>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</si>
  <si>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</si>
  <si>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</si>
  <si>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</si>
  <si>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</si>
  <si>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</si>
  <si>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</si>
  <si>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</si>
  <si>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</si>
  <si>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</si>
  <si>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</si>
  <si>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</si>
  <si>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</si>
  <si>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</si>
  <si>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</si>
  <si>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</si>
  <si>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</si>
  <si>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</si>
  <si>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</si>
  <si>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</si>
  <si>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</si>
  <si>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</si>
  <si>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</si>
  <si>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</si>
  <si>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</si>
  <si>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</si>
  <si>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</si>
  <si>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</si>
  <si>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</si>
  <si>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</si>
  <si>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</si>
  <si>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</si>
  <si>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</si>
  <si>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</si>
  <si>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</si>
  <si>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</si>
  <si>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</si>
  <si>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</si>
  <si>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</si>
  <si>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</si>
  <si>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</si>
  <si>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</si>
  <si>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</si>
  <si>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</si>
  <si>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</si>
  <si>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</si>
  <si>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</si>
  <si>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</si>
  <si>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</si>
  <si>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</si>
  <si>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</si>
  <si>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</si>
  <si>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</si>
  <si>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</si>
  <si>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</si>
  <si>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</si>
  <si>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</si>
  <si>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</si>
  <si>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</si>
  <si>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</si>
  <si>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</si>
  <si>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</si>
  <si>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</si>
  <si>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</si>
  <si>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</si>
  <si>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</si>
  <si>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</si>
  <si>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</si>
  <si>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</si>
  <si>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</si>
  <si>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</si>
  <si>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</si>
  <si>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</si>
  <si>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</si>
  <si>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</si>
  <si>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</si>
  <si>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</si>
  <si>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</si>
  <si>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</si>
  <si>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</si>
  <si>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</si>
  <si>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</si>
  <si>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</si>
  <si>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</si>
  <si>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</si>
  <si>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</si>
  <si>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</si>
  <si>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</si>
  <si>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</si>
  <si>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</si>
  <si>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</si>
  <si>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</si>
  <si>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</si>
  <si>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</si>
  <si>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</si>
  <si>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</si>
  <si>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</si>
  <si>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</si>
  <si>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</si>
  <si>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</si>
  <si>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</si>
  <si>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</si>
  <si>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</si>
  <si>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</si>
  <si>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</si>
  <si>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</si>
  <si>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</si>
  <si>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</si>
  <si>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</si>
  <si>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</si>
  <si>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</si>
  <si>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</si>
  <si>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</si>
  <si>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</si>
  <si>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</si>
  <si>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</si>
  <si>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</si>
  <si>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</si>
  <si>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</si>
  <si>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</si>
  <si>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</si>
  <si>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</si>
  <si>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</si>
  <si>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</si>
  <si>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</si>
  <si>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</si>
  <si>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</si>
  <si>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</si>
  <si>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</si>
  <si>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</si>
  <si>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</si>
  <si>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</si>
  <si>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</si>
  <si>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</si>
  <si>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</si>
  <si>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</si>
  <si>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</si>
  <si>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</si>
  <si>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</si>
  <si>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</si>
  <si>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</si>
  <si>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</si>
  <si>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</si>
  <si>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</si>
  <si>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</si>
  <si>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</si>
  <si>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</si>
  <si>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</si>
  <si>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</si>
  <si>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</si>
  <si>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</si>
  <si>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</si>
  <si>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</si>
  <si>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</si>
  <si>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</si>
  <si>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</si>
  <si>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</si>
  <si>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</si>
  <si>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</si>
  <si>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</si>
  <si>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</si>
  <si>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</si>
  <si>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</si>
  <si>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</si>
  <si>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</si>
  <si>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</si>
  <si>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</si>
  <si>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</si>
  <si>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</si>
  <si>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</si>
  <si>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</si>
  <si>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</si>
  <si>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</si>
  <si>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</si>
  <si>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</si>
  <si>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</si>
  <si>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</si>
  <si>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</si>
  <si>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</si>
  <si>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</si>
  <si>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</si>
  <si>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</si>
  <si>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</si>
  <si>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</si>
  <si>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</si>
  <si>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</si>
  <si>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</si>
  <si>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</si>
  <si>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</si>
  <si>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</si>
  <si>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</si>
  <si>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</si>
  <si>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</si>
  <si>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</si>
  <si>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</si>
  <si>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</si>
  <si>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</si>
  <si>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</si>
  <si>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</si>
  <si>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</si>
  <si>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</si>
  <si>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</si>
  <si>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</si>
  <si>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</si>
  <si>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</si>
  <si>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</si>
  <si>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</si>
  <si>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</si>
  <si>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</si>
  <si>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</si>
  <si>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</si>
  <si>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</si>
  <si>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</si>
  <si>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</si>
  <si>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</si>
  <si>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</si>
  <si>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</si>
  <si>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</si>
  <si>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</si>
  <si>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</si>
  <si>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</si>
  <si>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</si>
  <si>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</si>
  <si>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</si>
  <si>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</si>
  <si>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</si>
  <si>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</si>
  <si>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</si>
  <si>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</si>
  <si>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</si>
  <si>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</si>
  <si>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</si>
  <si>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</si>
  <si>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</si>
  <si>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</si>
  <si>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</si>
  <si>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</si>
  <si>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</si>
  <si>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</si>
  <si>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</si>
  <si>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</si>
  <si>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</si>
  <si>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</si>
  <si>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</si>
  <si>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</si>
  <si>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</si>
  <si>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</si>
  <si>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</si>
  <si>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</si>
  <si>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</si>
  <si>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</si>
  <si>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</si>
  <si>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</si>
  <si>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</si>
  <si>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</si>
  <si>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</si>
  <si>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</si>
  <si>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</si>
  <si>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</si>
  <si>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</si>
  <si>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</si>
  <si>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</si>
  <si>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</si>
  <si>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</si>
  <si>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</si>
  <si>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</si>
  <si>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</si>
  <si>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</si>
  <si>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</si>
  <si>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</si>
  <si>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</si>
  <si>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</si>
  <si>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</si>
  <si>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</si>
  <si>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</si>
  <si>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</si>
  <si>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</si>
  <si>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</si>
  <si>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</si>
  <si>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</si>
  <si>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</si>
  <si>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</si>
  <si>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</si>
  <si>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</si>
  <si>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</si>
  <si>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</si>
  <si>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</si>
  <si>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</si>
  <si>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</si>
  <si>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</si>
  <si>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</si>
  <si>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</si>
  <si>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</si>
  <si>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</si>
  <si>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</si>
  <si>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</si>
  <si>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</si>
  <si>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</si>
  <si>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</si>
  <si>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</si>
  <si>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</si>
  <si>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</si>
  <si>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</si>
  <si>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</si>
  <si>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</si>
  <si>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</si>
  <si>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</si>
  <si>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</si>
  <si>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</si>
  <si>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</si>
  <si>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</si>
  <si>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</si>
  <si>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</si>
  <si>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</si>
  <si>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</si>
  <si>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</si>
  <si>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</si>
  <si>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</si>
  <si>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</si>
  <si>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</si>
  <si>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</si>
  <si>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</si>
  <si>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</si>
  <si>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</si>
  <si>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</si>
  <si>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</si>
  <si>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</si>
  <si>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</si>
  <si>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</si>
  <si>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</si>
  <si>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</si>
  <si>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</si>
  <si>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</si>
  <si>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</si>
  <si>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</si>
  <si>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</si>
  <si>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</si>
  <si>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</si>
  <si>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</si>
  <si>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</si>
  <si>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</si>
  <si>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</si>
  <si>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</si>
  <si>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</si>
  <si>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</si>
  <si>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</si>
  <si>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</si>
  <si>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</si>
  <si>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</si>
  <si>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</si>
  <si>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</si>
  <si>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</si>
  <si>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</si>
  <si>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</si>
  <si>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</si>
  <si>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</si>
  <si>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</si>
  <si>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</si>
  <si>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</si>
  <si>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</si>
  <si>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</si>
  <si>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</si>
  <si>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</si>
  <si>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</si>
  <si>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</si>
  <si>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</si>
  <si>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</si>
  <si>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</si>
  <si>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</si>
  <si>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</si>
  <si>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</si>
  <si>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</si>
  <si>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</si>
  <si>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</si>
  <si>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</si>
  <si>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</si>
  <si>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</si>
  <si>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</si>
  <si>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</si>
  <si>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</si>
  <si>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</si>
  <si>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</si>
  <si>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</si>
  <si>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</si>
  <si>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</si>
  <si>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</si>
  <si>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</si>
  <si>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</si>
  <si>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</si>
  <si>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</si>
  <si>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</si>
  <si>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</si>
  <si>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</si>
  <si>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</si>
  <si>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</si>
  <si>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</si>
  <si>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</si>
  <si>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</si>
  <si>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</si>
  <si>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</si>
  <si>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</si>
  <si>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</si>
  <si>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</si>
  <si>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</si>
  <si>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</si>
  <si>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</si>
  <si>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</si>
  <si>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</si>
  <si>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</si>
  <si>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</si>
  <si>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</si>
  <si>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</si>
  <si>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</si>
  <si>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</si>
  <si>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</si>
  <si>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</si>
  <si>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</si>
  <si>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</si>
  <si>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</si>
  <si>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</si>
  <si>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</si>
  <si>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</si>
  <si>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</si>
  <si>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</si>
  <si>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</si>
  <si>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</si>
  <si>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</si>
  <si>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</si>
  <si>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</si>
  <si>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</si>
  <si>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</si>
  <si>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</si>
  <si>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</si>
  <si>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</si>
  <si>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</si>
  <si>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</si>
  <si>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</si>
  <si>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</si>
  <si>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</si>
  <si>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</si>
  <si>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</si>
  <si>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</si>
  <si>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</si>
  <si>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</si>
  <si>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</si>
  <si>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</si>
  <si>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</si>
  <si>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</si>
  <si>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</si>
  <si>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</si>
  <si>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</si>
  <si>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</si>
  <si>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</si>
  <si>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</si>
  <si>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</si>
  <si>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</si>
  <si>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</si>
  <si>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</si>
  <si>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</si>
  <si>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</si>
  <si>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</si>
  <si>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</si>
  <si>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</si>
  <si>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</si>
  <si>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</si>
  <si>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</si>
  <si>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</si>
  <si>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</si>
  <si>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</si>
  <si>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</si>
  <si>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</si>
  <si>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</si>
  <si>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</si>
  <si>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</si>
  <si>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</si>
  <si>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</si>
  <si>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</si>
  <si>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</si>
  <si>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</si>
  <si>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</si>
  <si>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</si>
  <si>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</si>
  <si>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</si>
  <si>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</si>
  <si>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</si>
  <si>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</si>
  <si>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</si>
  <si>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</si>
  <si>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</si>
  <si>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</si>
  <si>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</si>
  <si>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</si>
  <si>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</si>
  <si>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</si>
  <si>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</si>
  <si>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</si>
  <si>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</si>
  <si>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</si>
  <si>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</si>
  <si>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</si>
  <si>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</si>
  <si>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</si>
  <si>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</si>
  <si>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</si>
  <si>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</si>
  <si>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</si>
  <si>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</si>
  <si>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</si>
  <si>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</si>
  <si>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</si>
  <si>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</si>
  <si>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</si>
  <si>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</si>
  <si>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</si>
  <si>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</si>
  <si>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</si>
  <si>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</si>
  <si>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</si>
  <si>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</si>
  <si>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</si>
  <si>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</si>
  <si>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</si>
  <si>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</si>
  <si>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</si>
  <si>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</si>
  <si>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</si>
  <si>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</si>
  <si>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</si>
  <si>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</si>
  <si>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</si>
  <si>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</si>
  <si>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</si>
  <si>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</si>
  <si>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</si>
  <si>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</si>
  <si>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</si>
  <si>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</si>
  <si>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</si>
  <si>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</si>
  <si>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</si>
  <si>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</si>
  <si>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</si>
  <si>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</si>
  <si>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</si>
  <si>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</si>
  <si>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</si>
  <si>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</si>
  <si>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</si>
  <si>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</si>
  <si>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</si>
  <si>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</si>
  <si>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</si>
  <si>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</si>
  <si>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</si>
  <si>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</si>
  <si>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</si>
  <si>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</si>
  <si>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</si>
  <si>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</si>
  <si>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</si>
  <si>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</si>
  <si>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</si>
  <si>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</si>
  <si>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</si>
  <si>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</si>
  <si>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</si>
  <si>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</si>
  <si>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</si>
  <si>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</si>
  <si>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</si>
  <si>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</si>
  <si>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</si>
  <si>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</si>
  <si>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</si>
  <si>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</si>
  <si>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</si>
  <si>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</si>
  <si>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</si>
  <si>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</si>
  <si>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</si>
  <si>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</si>
  <si>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</si>
  <si>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</si>
  <si>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</si>
  <si>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</si>
  <si>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</si>
  <si>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</si>
  <si>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</si>
  <si>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</si>
  <si>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</si>
  <si>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</si>
  <si>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</si>
  <si>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</si>
  <si>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</si>
  <si>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</si>
  <si>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</si>
  <si>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</si>
  <si>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</si>
  <si>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</si>
  <si>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</si>
  <si>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</si>
  <si>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</si>
  <si>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</si>
  <si>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</si>
  <si>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</si>
  <si>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</si>
  <si>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</si>
  <si>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</si>
  <si>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</si>
  <si>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</si>
  <si>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</si>
  <si>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</si>
  <si>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</si>
  <si>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</si>
  <si>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</si>
  <si>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</si>
  <si>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</si>
  <si>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</si>
  <si>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</si>
  <si>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</si>
  <si>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</si>
  <si>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</si>
  <si>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</si>
  <si>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</si>
  <si>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</si>
  <si>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</si>
  <si>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</si>
  <si>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</si>
  <si>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</si>
  <si>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</si>
  <si>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</si>
  <si>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</si>
  <si>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</si>
  <si>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</si>
  <si>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</si>
  <si>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</si>
  <si>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</si>
  <si>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</si>
  <si>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</si>
  <si>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</si>
  <si>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</si>
  <si>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</si>
  <si>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</si>
  <si>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</si>
  <si>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</si>
  <si>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</si>
  <si>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</si>
  <si>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</si>
  <si>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</si>
  <si>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</si>
  <si>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</si>
  <si>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</si>
  <si>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</si>
  <si>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</si>
  <si>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</si>
  <si>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</si>
  <si>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</si>
  <si>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</si>
  <si>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</si>
  <si>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</si>
  <si>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</si>
  <si>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</si>
  <si>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</si>
  <si>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</si>
  <si>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</si>
  <si>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</si>
  <si>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</si>
  <si>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</si>
  <si>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</si>
  <si>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</si>
  <si>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</si>
  <si>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</si>
  <si>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</si>
  <si>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</si>
  <si>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</si>
  <si>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</si>
  <si>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</si>
  <si>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</si>
  <si>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</si>
  <si>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</si>
  <si>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</si>
  <si>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</si>
  <si>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</si>
  <si>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</si>
  <si>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</si>
  <si>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</si>
  <si>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</si>
  <si>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</si>
  <si>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</si>
  <si>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</si>
  <si>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</si>
  <si>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</si>
  <si>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</si>
  <si>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</si>
  <si>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</si>
  <si>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</si>
  <si>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</si>
  <si>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</si>
  <si>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</si>
  <si>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</si>
  <si>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</si>
  <si>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</si>
  <si>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</si>
  <si>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</si>
  <si>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</si>
  <si>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</si>
  <si>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</si>
  <si>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</si>
  <si>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</si>
  <si>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</si>
  <si>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</si>
  <si>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</si>
  <si>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</si>
  <si>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</si>
  <si>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</si>
  <si>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</si>
  <si>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</si>
  <si>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</si>
  <si>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</si>
  <si>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</si>
  <si>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</si>
  <si>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</si>
  <si>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</si>
  <si>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</si>
  <si>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</si>
  <si>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</si>
  <si>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</si>
  <si>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</si>
  <si>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</si>
  <si>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</si>
  <si>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</si>
  <si>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</si>
  <si>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</si>
  <si>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</si>
  <si>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</si>
  <si>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</si>
  <si>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</si>
  <si>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</si>
  <si>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</si>
  <si>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</si>
  <si>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</si>
  <si>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</si>
  <si>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</si>
  <si>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</si>
  <si>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</si>
  <si>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</si>
  <si>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</si>
  <si>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</si>
  <si>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</si>
  <si>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</si>
  <si>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</si>
  <si>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</si>
  <si>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</si>
  <si>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</si>
  <si>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</si>
  <si>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</si>
  <si>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</si>
  <si>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</si>
  <si>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</si>
  <si>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</si>
  <si>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</si>
  <si>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</si>
  <si>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</si>
  <si>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</si>
  <si>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</si>
  <si>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</si>
  <si>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</si>
  <si>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</si>
  <si>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</si>
  <si>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</si>
  <si>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</si>
  <si>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</si>
  <si>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</si>
  <si>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</si>
  <si>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</si>
  <si>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</si>
  <si>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</si>
  <si>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</si>
  <si>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</si>
  <si>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</si>
  <si>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</si>
  <si>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</si>
  <si>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</si>
  <si>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</si>
  <si>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</si>
  <si>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</si>
  <si>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</si>
  <si>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</si>
  <si>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</si>
  <si>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</si>
  <si>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</si>
  <si>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</si>
  <si>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</si>
  <si>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</si>
  <si>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</si>
  <si>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</si>
  <si>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</si>
  <si>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</si>
  <si>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</si>
  <si>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</si>
  <si>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</si>
  <si>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</si>
  <si>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</si>
  <si>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</si>
  <si>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</si>
  <si>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</si>
  <si>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</si>
  <si>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</si>
  <si>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</si>
  <si>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</si>
  <si>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</si>
  <si>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</si>
  <si>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</si>
  <si>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</si>
  <si>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</si>
  <si>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</si>
  <si>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</si>
  <si>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</si>
  <si>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</si>
  <si>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</si>
  <si>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</si>
  <si>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</si>
  <si>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</si>
  <si>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</si>
  <si>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</si>
  <si>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</si>
  <si>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</si>
  <si>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</si>
  <si>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</si>
  <si>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</si>
  <si>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</si>
  <si>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</si>
  <si>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</si>
  <si>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</si>
  <si>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</si>
  <si>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</si>
  <si>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</si>
  <si>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</si>
  <si>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</si>
  <si>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</si>
  <si>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</si>
  <si>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</si>
  <si>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</si>
  <si>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</si>
  <si>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</si>
  <si>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</si>
  <si>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</si>
  <si>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</si>
  <si>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</si>
  <si>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</si>
  <si>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</si>
  <si>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</si>
  <si>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</si>
  <si>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</si>
  <si>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</si>
  <si>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</si>
  <si>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</si>
  <si>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</si>
  <si>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</si>
  <si>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</si>
  <si>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</si>
  <si>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</si>
  <si>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</si>
  <si>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</si>
  <si>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</si>
  <si>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</si>
  <si>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</si>
  <si>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</si>
  <si>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</si>
  <si>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</si>
  <si>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</si>
  <si>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</si>
  <si>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</si>
  <si>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</si>
  <si>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</si>
  <si>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</si>
  <si>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</si>
  <si>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</si>
  <si>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</si>
  <si>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</si>
  <si>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</si>
  <si>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</si>
  <si>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</si>
  <si>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</si>
  <si>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</si>
  <si>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</si>
  <si>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</si>
  <si>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</si>
  <si>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</si>
  <si>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</si>
  <si>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</si>
  <si>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</si>
  <si>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</si>
  <si>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</si>
  <si>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</si>
  <si>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</si>
  <si>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</si>
  <si>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</si>
  <si>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</si>
  <si>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</si>
  <si>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</si>
  <si>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</si>
  <si>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</si>
  <si>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</si>
  <si>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</si>
  <si>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</si>
  <si>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</si>
  <si>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</si>
  <si>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</si>
  <si>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</si>
  <si>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</si>
  <si>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</si>
  <si>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</si>
  <si>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</si>
  <si>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</si>
  <si>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</si>
  <si>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</si>
  <si>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</si>
  <si>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</si>
  <si>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</si>
  <si>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</si>
  <si>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</si>
  <si>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</si>
  <si>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</si>
  <si>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</si>
  <si>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</si>
  <si>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</si>
  <si>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</si>
  <si>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</si>
  <si>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</si>
  <si>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</si>
  <si>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</si>
  <si>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</si>
  <si>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</si>
  <si>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</si>
  <si>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</si>
  <si>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</si>
  <si>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</si>
  <si>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</si>
  <si>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</si>
  <si>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</si>
  <si>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</si>
  <si>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</si>
  <si>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</si>
  <si>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</si>
  <si>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</si>
  <si>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</si>
  <si>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</si>
  <si>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</si>
  <si>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</si>
  <si>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</si>
  <si>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</si>
  <si>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</si>
  <si>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</si>
  <si>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</si>
  <si>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</si>
  <si>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</si>
  <si>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</si>
  <si>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</si>
  <si>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</si>
  <si>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</si>
  <si>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</si>
  <si>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</si>
  <si>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</si>
  <si>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</si>
  <si>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</si>
  <si>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</si>
  <si>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</si>
  <si>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</si>
  <si>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</si>
  <si>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</si>
  <si>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</si>
  <si>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</si>
  <si>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</si>
  <si>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</si>
  <si>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</si>
  <si>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</si>
  <si>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</si>
  <si>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</si>
  <si>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</si>
  <si>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</si>
  <si>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</si>
  <si>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</si>
  <si>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</si>
  <si>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</si>
  <si>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</si>
  <si>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</si>
  <si>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</si>
  <si>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</si>
  <si>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</si>
  <si>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</si>
  <si>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</si>
  <si>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</si>
  <si>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</si>
  <si>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</si>
  <si>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</si>
  <si>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</si>
  <si>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</si>
  <si>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</si>
  <si>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</si>
  <si>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</si>
  <si>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</si>
  <si>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</si>
  <si>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</si>
  <si>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</si>
  <si>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</si>
  <si>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</si>
  <si>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</si>
  <si>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</si>
  <si>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</si>
  <si>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</si>
  <si>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</si>
  <si>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</si>
  <si>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</si>
  <si>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</si>
  <si>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</si>
  <si>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</si>
  <si>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</si>
  <si>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</si>
  <si>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</si>
  <si>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</si>
  <si>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</si>
  <si>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</si>
  <si>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</si>
  <si>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</si>
  <si>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</si>
  <si>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</si>
  <si>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</si>
  <si>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</si>
  <si>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</si>
  <si>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</si>
  <si>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</si>
  <si>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</si>
  <si>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</si>
  <si>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</si>
  <si>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</si>
  <si>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</si>
  <si>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</si>
  <si>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</si>
  <si>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</si>
  <si>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</si>
  <si>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</si>
  <si>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</si>
  <si>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</si>
  <si>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</si>
  <si>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</si>
  <si>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</si>
  <si>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</si>
  <si>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</si>
  <si>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</si>
  <si>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</si>
  <si>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</si>
  <si>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</si>
  <si>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</si>
  <si>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</si>
  <si>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</si>
  <si>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</si>
  <si>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</si>
  <si>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</si>
  <si>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</si>
  <si>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</si>
  <si>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</si>
  <si>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</si>
  <si>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</si>
  <si>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</si>
  <si>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</si>
  <si>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</si>
  <si>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</si>
  <si>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</si>
  <si>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</si>
  <si>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</si>
  <si>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</si>
  <si>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</si>
  <si>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</si>
  <si>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</si>
  <si>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</si>
  <si>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</si>
  <si>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</si>
  <si>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</si>
  <si>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</si>
  <si>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</si>
  <si>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</si>
  <si>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</si>
  <si>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</si>
  <si>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</si>
  <si>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</si>
  <si>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</si>
  <si>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</si>
  <si>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</si>
  <si>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</si>
  <si>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</si>
  <si>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</si>
  <si>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</si>
  <si>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</si>
  <si>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</si>
  <si>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</si>
  <si>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</si>
  <si>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</si>
  <si>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</si>
  <si>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</si>
  <si>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</si>
  <si>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</si>
  <si>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</si>
  <si>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</si>
  <si>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</si>
  <si>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</si>
  <si>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</si>
  <si>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</si>
  <si>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</si>
  <si>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</si>
  <si>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</si>
  <si>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</si>
  <si>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</si>
  <si>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</si>
  <si>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</si>
  <si>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</si>
  <si>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</si>
  <si>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</si>
  <si>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</si>
  <si>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</si>
  <si>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</si>
  <si>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</si>
  <si>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</si>
  <si>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</si>
  <si>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</si>
  <si>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</si>
  <si>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</si>
  <si>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</si>
  <si>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</si>
  <si>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</si>
  <si>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</si>
  <si>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</si>
  <si>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</si>
  <si>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</si>
  <si>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</si>
  <si>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</si>
  <si>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</si>
  <si>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</si>
  <si>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</si>
  <si>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</si>
  <si>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</si>
  <si>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</si>
  <si>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</si>
  <si>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</si>
  <si>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</si>
  <si>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</si>
  <si>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</si>
  <si>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</si>
  <si>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</si>
  <si>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</si>
  <si>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</si>
  <si>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</si>
  <si>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</si>
  <si>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</si>
  <si>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</si>
  <si>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</si>
  <si>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</si>
  <si>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</si>
  <si>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</si>
  <si>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</si>
  <si>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</si>
  <si>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</si>
  <si>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</si>
  <si>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</si>
  <si>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</si>
  <si>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</si>
  <si>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</si>
  <si>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</si>
  <si>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</si>
  <si>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</si>
  <si>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</si>
  <si>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</si>
  <si>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</si>
  <si>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</si>
  <si>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</si>
  <si>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</si>
  <si>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</si>
  <si>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</si>
  <si>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</si>
  <si>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</si>
  <si>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</si>
  <si>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</si>
  <si>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</si>
  <si>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</si>
  <si>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</si>
  <si>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</si>
  <si>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</si>
  <si>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</si>
  <si>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</si>
  <si>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</si>
  <si>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</si>
  <si>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</si>
  <si>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</si>
  <si>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</si>
  <si>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</si>
  <si>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</si>
  <si>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</si>
  <si>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</si>
  <si>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</si>
  <si>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</si>
  <si>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</si>
  <si>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</si>
  <si>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</si>
  <si>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</si>
  <si>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</si>
  <si>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</si>
  <si>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</si>
  <si>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</si>
  <si>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</si>
  <si>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</si>
  <si>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</si>
  <si>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</si>
  <si>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</si>
  <si>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</si>
  <si>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</si>
  <si>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</si>
  <si>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</si>
  <si>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</si>
  <si>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</si>
  <si>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</si>
  <si>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</si>
  <si>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</si>
  <si>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</si>
  <si>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</si>
  <si>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</si>
  <si>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</si>
  <si>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</si>
  <si>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</si>
  <si>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</si>
  <si>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</si>
  <si>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</si>
  <si>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</si>
  <si>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</si>
  <si>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</si>
  <si>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</si>
  <si>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</si>
  <si>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</si>
  <si>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</si>
  <si>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</si>
  <si>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</si>
  <si>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</si>
  <si>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</si>
  <si>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</si>
  <si>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</si>
  <si>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</si>
  <si>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</si>
  <si>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</si>
  <si>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</si>
  <si>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</si>
  <si>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</si>
  <si>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</si>
  <si>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</si>
  <si>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</si>
  <si>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</si>
  <si>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</si>
  <si>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</si>
  <si>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</si>
  <si>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</si>
  <si>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</si>
  <si>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</si>
  <si>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</si>
  <si>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</si>
  <si>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</si>
  <si>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</si>
  <si>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</si>
  <si>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</si>
  <si>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</si>
  <si>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</si>
  <si>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</si>
  <si>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</si>
  <si>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</si>
  <si>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</si>
  <si>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</si>
  <si>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</si>
  <si>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</si>
  <si>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</si>
  <si>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</si>
  <si>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</si>
  <si>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</si>
  <si>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</si>
  <si>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</si>
  <si>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</si>
  <si>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</si>
  <si>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</si>
  <si>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</si>
  <si>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</si>
  <si>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</si>
  <si>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</si>
  <si>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</si>
  <si>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</si>
  <si>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</si>
  <si>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</si>
  <si>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</si>
  <si>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</si>
  <si>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</si>
  <si>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</si>
  <si>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</si>
  <si>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</si>
  <si>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</si>
  <si>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</si>
  <si>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</si>
  <si>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</si>
  <si>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</si>
  <si>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</si>
  <si>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</si>
  <si>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</si>
  <si>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</si>
  <si>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</si>
  <si>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</si>
  <si>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</si>
  <si>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</si>
  <si>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</si>
  <si>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</si>
  <si>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</si>
  <si>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</si>
  <si>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</si>
  <si>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</si>
  <si>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</si>
  <si>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</si>
  <si>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</si>
  <si>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</si>
  <si>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</si>
  <si>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</si>
  <si>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</si>
  <si>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</si>
  <si>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</si>
  <si>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</si>
  <si>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</si>
  <si>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</si>
  <si>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</si>
  <si>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</si>
  <si>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</si>
  <si>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</si>
  <si>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</si>
  <si>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</si>
  <si>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</si>
  <si>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</si>
  <si>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</si>
  <si>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</si>
  <si>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</si>
  <si>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</si>
  <si>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</si>
  <si>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</si>
  <si>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</si>
  <si>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</si>
  <si>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</si>
  <si>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</si>
  <si>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</si>
  <si>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</si>
  <si>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</si>
  <si>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</si>
  <si>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</si>
  <si>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</si>
  <si>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</si>
  <si>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</si>
  <si>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</si>
  <si>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</si>
  <si>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</si>
  <si>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</si>
  <si>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</si>
  <si>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</si>
  <si>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</si>
  <si>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</si>
  <si>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</si>
  <si>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</si>
  <si>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</si>
  <si>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</si>
  <si>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</si>
  <si>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</si>
  <si>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</si>
  <si>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</si>
  <si>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</si>
  <si>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</si>
  <si>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</si>
  <si>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</si>
  <si>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</si>
  <si>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</si>
  <si>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</si>
  <si>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</si>
  <si>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</si>
  <si>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</si>
  <si>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</si>
  <si>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</si>
  <si>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</si>
  <si>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</si>
  <si>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</si>
  <si>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</si>
  <si>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</si>
  <si>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</si>
  <si>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</si>
  <si>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</si>
  <si>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</si>
  <si>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</si>
  <si>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</si>
  <si>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</si>
  <si>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</si>
  <si>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</si>
  <si>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</si>
  <si>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</si>
  <si>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</si>
  <si>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</si>
  <si>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</si>
  <si>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</si>
  <si>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</si>
  <si>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</si>
  <si>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</si>
  <si>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</si>
  <si>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</si>
  <si>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</si>
  <si>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</si>
  <si>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</si>
  <si>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</si>
  <si>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</si>
  <si>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</si>
  <si>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</si>
  <si>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</si>
  <si>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</si>
  <si>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</si>
  <si>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</si>
  <si>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</si>
  <si>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</si>
  <si>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</si>
  <si>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</si>
  <si>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</si>
  <si>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</si>
  <si>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</si>
  <si>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</si>
  <si>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</si>
  <si>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</si>
  <si>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</si>
  <si>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</si>
  <si>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</si>
  <si>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</si>
  <si>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</si>
  <si>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</si>
  <si>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</si>
  <si>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</si>
  <si>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</si>
  <si>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</si>
  <si>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</si>
  <si>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</si>
  <si>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</si>
  <si>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</si>
  <si>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</si>
  <si>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</si>
  <si>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</si>
  <si>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</si>
  <si>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</si>
  <si>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</si>
  <si>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</si>
  <si>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</si>
  <si>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</si>
  <si>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</si>
  <si>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</si>
  <si>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</si>
  <si>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</si>
  <si>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</si>
  <si>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</si>
  <si>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</si>
  <si>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</si>
  <si>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</si>
  <si>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</si>
  <si>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</si>
  <si>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</si>
  <si>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</si>
  <si>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</si>
  <si>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</si>
  <si>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</si>
  <si>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</si>
  <si>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</si>
  <si>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</si>
  <si>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</si>
  <si>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</si>
  <si>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</si>
  <si>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</si>
  <si>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</si>
  <si>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</si>
  <si>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</si>
  <si>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</si>
  <si>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</si>
  <si>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</si>
  <si>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</si>
  <si>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</si>
  <si>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</si>
  <si>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</si>
  <si>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</si>
  <si>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</si>
  <si>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</si>
  <si>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</si>
  <si>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</si>
  <si>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</si>
  <si>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</si>
  <si>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</si>
  <si>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</si>
  <si>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</si>
  <si>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</si>
  <si>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</si>
  <si>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</si>
  <si>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</si>
  <si>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</si>
  <si>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</si>
  <si>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</si>
  <si>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</si>
  <si>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</si>
  <si>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</si>
  <si>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</si>
  <si>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</si>
  <si>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</si>
  <si>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</si>
  <si>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</si>
  <si>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</si>
  <si>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</si>
  <si>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</si>
  <si>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</si>
  <si>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</si>
  <si>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</si>
  <si>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</si>
  <si>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</si>
  <si>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</si>
  <si>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</si>
  <si>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</si>
  <si>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</si>
  <si>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</si>
  <si>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</si>
  <si>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</si>
  <si>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</si>
  <si>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</si>
  <si>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</si>
  <si>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</si>
  <si>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</si>
  <si>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</si>
  <si>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</si>
  <si>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</si>
  <si>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</si>
  <si>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</si>
  <si>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</si>
  <si>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</si>
  <si>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</si>
  <si>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</si>
  <si>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</si>
  <si>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</si>
  <si>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</si>
  <si>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</si>
  <si>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</si>
  <si>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</si>
  <si>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</si>
  <si>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</si>
  <si>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</si>
  <si>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</si>
  <si>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</si>
  <si>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</si>
  <si>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</si>
  <si>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</si>
  <si>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</si>
  <si>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</si>
  <si>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</si>
  <si>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</si>
  <si>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</si>
  <si>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</si>
  <si>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</si>
  <si>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</si>
  <si>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</si>
  <si>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</si>
  <si>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</si>
  <si>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</si>
  <si>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</si>
  <si>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</si>
  <si>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</si>
  <si>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</si>
  <si>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</si>
  <si>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</si>
  <si>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</si>
  <si>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</si>
  <si>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</si>
  <si>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</si>
  <si>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</si>
  <si>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</si>
  <si>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</si>
  <si>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</si>
  <si>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</si>
  <si>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</si>
  <si>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</si>
  <si>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</si>
  <si>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</si>
  <si>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</si>
  <si>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</si>
  <si>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</si>
  <si>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</si>
  <si>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</si>
  <si>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</si>
  <si>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</si>
  <si>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</si>
  <si>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</si>
  <si>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</si>
  <si>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</si>
  <si>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</si>
  <si>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</si>
  <si>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</si>
  <si>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</si>
  <si>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</si>
  <si>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</si>
  <si>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</si>
  <si>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</si>
  <si>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</si>
  <si>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</si>
  <si>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</si>
  <si>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</si>
  <si>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</si>
  <si>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</si>
  <si>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</si>
  <si>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</si>
  <si>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</si>
  <si>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</si>
  <si>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</si>
  <si>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</si>
  <si>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</si>
  <si>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</si>
  <si>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</si>
  <si>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</si>
  <si>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</si>
  <si>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</si>
  <si>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</si>
  <si>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</si>
  <si>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</si>
  <si>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</si>
  <si>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</si>
  <si>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</si>
  <si>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</si>
  <si>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</si>
  <si>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</si>
  <si>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</si>
  <si>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</si>
  <si>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</si>
  <si>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</si>
  <si>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</si>
  <si>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</si>
  <si>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</si>
  <si>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</si>
  <si>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</si>
  <si>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</si>
  <si>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</si>
  <si>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</si>
  <si>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</si>
  <si>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</si>
  <si>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</si>
  <si>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</si>
  <si>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</si>
  <si>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</si>
  <si>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</si>
  <si>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</si>
  <si>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</si>
  <si>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</si>
  <si>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</si>
  <si>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</si>
  <si>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</si>
  <si>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</si>
  <si>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</si>
  <si>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</si>
  <si>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</si>
  <si>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</si>
  <si>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</si>
  <si>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</si>
  <si>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</si>
  <si>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</si>
  <si>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</si>
  <si>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</si>
  <si>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</si>
  <si>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</si>
  <si>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</si>
  <si>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</si>
  <si>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</si>
  <si>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</si>
  <si>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</si>
  <si>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</si>
  <si>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</si>
  <si>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</si>
  <si>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</si>
  <si>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</si>
  <si>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</si>
  <si>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</si>
  <si>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</si>
  <si>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</si>
  <si>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</si>
  <si>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</si>
  <si>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</si>
  <si>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</si>
  <si>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</si>
  <si>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</si>
  <si>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</si>
  <si>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</si>
  <si>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</si>
  <si>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</si>
  <si>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</si>
  <si>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</si>
  <si>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</si>
  <si>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</si>
  <si>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</si>
  <si>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</si>
  <si>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</si>
  <si>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</si>
  <si>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</si>
  <si>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</si>
  <si>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</si>
  <si>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</si>
  <si>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</si>
  <si>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</si>
  <si>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</si>
  <si>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</si>
  <si>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</si>
  <si>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</si>
  <si>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</si>
  <si>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</si>
  <si>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</si>
  <si>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</si>
  <si>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</si>
  <si>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</si>
  <si>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</si>
  <si>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</si>
  <si>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</si>
  <si>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</si>
  <si>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</si>
  <si>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</si>
  <si>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</si>
  <si>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</si>
  <si>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</si>
  <si>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</si>
  <si>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</si>
  <si>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</si>
  <si>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</si>
  <si>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</si>
  <si>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</si>
  <si>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</si>
  <si>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</si>
  <si>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</si>
  <si>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</si>
  <si>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</si>
  <si>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</si>
  <si>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</si>
  <si>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</si>
  <si>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</si>
  <si>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</si>
  <si>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</si>
  <si>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</si>
  <si>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</si>
  <si>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</si>
  <si>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</si>
  <si>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</si>
  <si>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</si>
  <si>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</si>
  <si>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</si>
  <si>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</si>
  <si>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</si>
  <si>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</si>
  <si>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</si>
  <si>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</si>
  <si>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</si>
  <si>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</si>
  <si>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</si>
  <si>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</si>
  <si>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</si>
  <si>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</si>
  <si>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</si>
  <si>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</si>
  <si>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</si>
  <si>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</si>
  <si>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</si>
  <si>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</si>
  <si>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</si>
  <si>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</si>
  <si>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</si>
  <si>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</si>
  <si>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</si>
  <si>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</si>
  <si>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</si>
  <si>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</si>
  <si>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</si>
  <si>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</si>
  <si>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</si>
  <si>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</si>
  <si>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</si>
  <si>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</si>
  <si>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</si>
  <si>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</si>
  <si>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</si>
  <si>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</si>
  <si>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</si>
  <si>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</si>
  <si>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</si>
  <si>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</si>
  <si>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</si>
  <si>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</si>
  <si>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</si>
  <si>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</si>
  <si>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</si>
  <si>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</si>
  <si>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</si>
  <si>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</si>
  <si>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</si>
  <si>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</si>
  <si>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</si>
  <si>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</si>
  <si>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</si>
  <si>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</si>
  <si>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</si>
  <si>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</si>
  <si>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</si>
  <si>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</si>
  <si>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</si>
  <si>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</si>
  <si>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</si>
  <si>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</si>
  <si>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</si>
  <si>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</si>
  <si>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</si>
  <si>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</si>
  <si>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</si>
  <si>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</si>
  <si>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</si>
  <si>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</si>
  <si>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</si>
  <si>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</si>
  <si>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</si>
  <si>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</si>
  <si>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</si>
  <si>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</si>
  <si>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</si>
  <si>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</si>
  <si>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</si>
  <si>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</si>
  <si>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</si>
  <si>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</si>
  <si>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</si>
  <si>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</si>
  <si>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</si>
  <si>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</si>
  <si>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</si>
  <si>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</si>
  <si>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</si>
  <si>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</si>
  <si>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</si>
  <si>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</si>
  <si>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</si>
  <si>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</si>
  <si>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</si>
  <si>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</si>
  <si>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</si>
  <si>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</si>
  <si>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</si>
  <si>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</si>
  <si>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</si>
  <si>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</si>
  <si>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</si>
  <si>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</si>
  <si>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</si>
  <si>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</si>
  <si>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</si>
  <si>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</si>
  <si>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</si>
  <si>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</si>
  <si>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</si>
  <si>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</si>
  <si>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</si>
  <si>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</si>
  <si>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</si>
  <si>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</si>
  <si>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</si>
  <si>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</si>
  <si>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</si>
  <si>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</si>
  <si>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</si>
  <si>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</si>
  <si>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</si>
  <si>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</si>
  <si>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</si>
  <si>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</si>
  <si>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</si>
  <si>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</si>
  <si>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</si>
  <si>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</si>
  <si>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</si>
  <si>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</si>
  <si>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</si>
  <si>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</si>
  <si>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</si>
  <si>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</si>
  <si>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</si>
  <si>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</si>
  <si>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</si>
  <si>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</si>
  <si>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</si>
  <si>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</si>
  <si>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</si>
  <si>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</si>
  <si>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</si>
  <si>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</si>
  <si>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</si>
  <si>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</si>
  <si>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</si>
  <si>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</si>
  <si>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</si>
  <si>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</si>
  <si>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</si>
  <si>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</si>
  <si>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</si>
  <si>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</si>
  <si>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</si>
  <si>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</si>
  <si>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</si>
  <si>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</si>
  <si>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</si>
  <si>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</si>
  <si>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</si>
  <si>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</si>
  <si>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</si>
  <si>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</si>
  <si>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</si>
  <si>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</si>
  <si>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</si>
  <si>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</si>
  <si>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</si>
  <si>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</si>
  <si>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</si>
  <si>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</si>
  <si>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</si>
  <si>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</si>
  <si>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</si>
  <si>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</si>
  <si>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</si>
  <si>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</si>
  <si>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</si>
  <si>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</si>
  <si>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</si>
  <si>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</si>
  <si>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</si>
  <si>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</si>
  <si>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</si>
  <si>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</si>
  <si>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</si>
  <si>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</si>
  <si>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</si>
  <si>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</si>
  <si>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</si>
  <si>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</si>
  <si>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</si>
  <si>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</si>
  <si>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</si>
  <si>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</si>
  <si>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</si>
  <si>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</si>
  <si>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</si>
  <si>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</si>
  <si>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</si>
  <si>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</si>
  <si>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</si>
  <si>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</si>
  <si>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</si>
  <si>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</si>
  <si>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</si>
  <si>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</si>
  <si>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</si>
  <si>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</si>
  <si>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</si>
  <si>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</si>
  <si>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</si>
  <si>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</si>
  <si>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</si>
  <si>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</si>
  <si>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</si>
  <si>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</si>
  <si>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</si>
  <si>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</si>
  <si>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</si>
  <si>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</si>
  <si>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</si>
  <si>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</si>
  <si>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</si>
  <si>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</si>
  <si>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</si>
  <si>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</si>
  <si>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</si>
  <si>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</si>
  <si>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</si>
  <si>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</si>
  <si>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</si>
  <si>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</si>
  <si>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</si>
  <si>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</si>
  <si>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</si>
  <si>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</si>
  <si>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</si>
  <si>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</si>
  <si>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</si>
  <si>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</si>
  <si>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</si>
  <si>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</si>
  <si>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</si>
  <si>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</si>
  <si>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</si>
  <si>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</si>
  <si>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</si>
  <si>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</si>
  <si>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</si>
  <si>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</si>
  <si>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</si>
  <si>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</si>
  <si>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</si>
  <si>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</si>
  <si>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</si>
  <si>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</si>
  <si>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</si>
  <si>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</si>
  <si>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</si>
  <si>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</si>
  <si>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</si>
  <si>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</si>
  <si>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</si>
  <si>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</si>
  <si>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</si>
  <si>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</si>
  <si>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</si>
  <si>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</si>
  <si>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</si>
  <si>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</si>
  <si>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</si>
  <si>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</si>
  <si>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</si>
  <si>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</si>
  <si>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</si>
  <si>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</si>
  <si>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</si>
  <si>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</si>
  <si>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</si>
  <si>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</si>
  <si>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</si>
  <si>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</si>
  <si>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</si>
  <si>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</si>
  <si>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</si>
  <si>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</si>
  <si>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</si>
  <si>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</si>
  <si>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</si>
  <si>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</si>
  <si>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</si>
  <si>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</si>
  <si>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</si>
  <si>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</si>
  <si>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</si>
  <si>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</si>
  <si>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</si>
  <si>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</si>
  <si>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</si>
  <si>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</si>
  <si>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</si>
  <si>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</si>
  <si>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</si>
  <si>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</si>
  <si>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</si>
  <si>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</si>
  <si>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</si>
  <si>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</si>
  <si>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</si>
  <si>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</si>
  <si>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</si>
  <si>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</si>
  <si>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</si>
  <si>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</si>
  <si>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</si>
  <si>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</si>
  <si>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</si>
  <si>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</si>
  <si>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</si>
  <si>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</si>
  <si>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</si>
  <si>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</si>
  <si>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</si>
  <si>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</si>
  <si>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</si>
  <si>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</si>
  <si>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</si>
  <si>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</si>
  <si>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</si>
  <si>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</si>
  <si>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</si>
  <si>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</si>
  <si>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</si>
  <si>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</si>
  <si>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</si>
  <si>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</si>
  <si>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</si>
  <si>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</si>
  <si>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</si>
  <si>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</si>
  <si>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</si>
  <si>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</si>
  <si>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</si>
  <si>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</si>
  <si>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</si>
  <si>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</si>
  <si>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</si>
  <si>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</si>
  <si>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</si>
  <si>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</si>
  <si>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</si>
  <si>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</si>
  <si>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</si>
  <si>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</si>
  <si>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</si>
  <si>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</si>
  <si>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</si>
  <si>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</si>
  <si>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</si>
  <si>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</si>
  <si>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</si>
  <si>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</si>
  <si>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</si>
  <si>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</si>
  <si>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</si>
  <si>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</si>
  <si>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</si>
  <si>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</si>
  <si>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</si>
  <si>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</si>
  <si>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</si>
  <si>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</si>
  <si>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</si>
  <si>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</si>
  <si>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</si>
  <si>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</si>
  <si>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</si>
  <si>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</si>
  <si>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</si>
  <si>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</si>
  <si>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</si>
  <si>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</si>
  <si>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</si>
  <si>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</si>
  <si>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</si>
  <si>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</si>
  <si>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</si>
  <si>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</si>
  <si>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</si>
  <si>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</si>
  <si>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</si>
  <si>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</si>
  <si>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</si>
  <si>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</si>
  <si>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</si>
  <si>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</si>
  <si>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</si>
  <si>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</si>
  <si>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</si>
  <si>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</si>
  <si>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</si>
  <si>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</si>
  <si>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</si>
  <si>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</si>
  <si>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</si>
  <si>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</si>
  <si>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</si>
  <si>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</si>
  <si>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</si>
  <si>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</si>
  <si>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</si>
  <si>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</si>
  <si>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</si>
  <si>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</si>
  <si>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</si>
  <si>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</si>
  <si>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</si>
  <si>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</si>
  <si>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</si>
  <si>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</si>
  <si>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</si>
  <si>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</si>
  <si>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</si>
  <si>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</si>
  <si>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</si>
  <si>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</si>
  <si>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</si>
  <si>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</si>
  <si>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</si>
  <si>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</si>
  <si>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</si>
  <si>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</si>
  <si>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</si>
  <si>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</si>
  <si>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</si>
  <si>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</si>
  <si>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</si>
  <si>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</si>
  <si>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</si>
  <si>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</si>
  <si>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</si>
  <si>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</si>
  <si>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</si>
  <si>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</si>
  <si>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</si>
  <si>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</si>
  <si>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</si>
  <si>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</si>
  <si>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</si>
  <si>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</si>
  <si>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</si>
  <si>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</si>
  <si>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</si>
  <si>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</si>
  <si>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</si>
  <si>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</si>
  <si>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</si>
  <si>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</si>
  <si>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</si>
  <si>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</si>
  <si>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</si>
  <si>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</si>
  <si>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</si>
  <si>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</si>
  <si>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</si>
  <si>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</si>
  <si>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</si>
  <si>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</si>
  <si>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</si>
  <si>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</si>
  <si>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</si>
  <si>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</si>
  <si>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</si>
  <si>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</si>
  <si>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</si>
  <si>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</si>
  <si>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</si>
  <si>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</si>
  <si>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</si>
  <si>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</si>
  <si>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</si>
  <si>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</si>
  <si>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</si>
  <si>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</si>
  <si>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</si>
  <si>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</si>
  <si>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</si>
  <si>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</si>
  <si>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</si>
  <si>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</si>
  <si>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</si>
  <si>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</si>
  <si>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</si>
  <si>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</si>
  <si>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</si>
  <si>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</si>
  <si>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</si>
  <si>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</si>
  <si>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</si>
  <si>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</si>
  <si>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</si>
  <si>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</si>
  <si>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</si>
  <si>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</si>
  <si>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</si>
  <si>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</si>
  <si>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</si>
  <si>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</si>
  <si>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</si>
  <si>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</si>
  <si>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</si>
  <si>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</si>
  <si>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</si>
  <si>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</si>
  <si>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</si>
  <si>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</si>
  <si>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</si>
  <si>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</si>
  <si>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</si>
  <si>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</si>
  <si>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</si>
  <si>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</si>
  <si>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</si>
  <si>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</si>
  <si>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</si>
  <si>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</si>
  <si>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</si>
  <si>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</si>
  <si>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</si>
  <si>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</si>
  <si>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</si>
  <si>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</si>
  <si>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</si>
  <si>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</si>
  <si>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</si>
  <si>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</si>
  <si>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</si>
  <si>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</si>
  <si>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</si>
  <si>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</si>
  <si>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</si>
  <si>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</si>
  <si>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</si>
  <si>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</si>
  <si>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</si>
  <si>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</si>
  <si>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</si>
  <si>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</si>
  <si>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</si>
  <si>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</si>
  <si>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</si>
  <si>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</si>
  <si>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</si>
  <si>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</si>
  <si>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</si>
  <si>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</si>
  <si>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</si>
  <si>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</si>
  <si>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</si>
  <si>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</si>
  <si>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</si>
  <si>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</si>
  <si>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</si>
  <si>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</si>
  <si>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</si>
  <si>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</si>
  <si>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</si>
  <si>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</si>
  <si>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</si>
  <si>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</si>
  <si>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</si>
  <si>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</si>
  <si>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</si>
  <si>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</si>
  <si>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</si>
  <si>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</si>
  <si>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</si>
  <si>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</si>
  <si>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</si>
  <si>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</si>
  <si>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</si>
  <si>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</si>
  <si>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</si>
  <si>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</si>
  <si>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</si>
  <si>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</si>
  <si>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</si>
  <si>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</si>
  <si>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</si>
  <si>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</si>
  <si>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</si>
  <si>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</si>
  <si>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</si>
  <si>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</si>
  <si>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</si>
  <si>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</si>
  <si>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</si>
  <si>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</si>
  <si>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</si>
  <si>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</si>
  <si>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</si>
  <si>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</si>
  <si>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</si>
  <si>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</si>
  <si>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</si>
  <si>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</si>
  <si>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</si>
  <si>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</si>
  <si>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</si>
  <si>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</si>
  <si>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</si>
  <si>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</si>
  <si>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</si>
  <si>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</si>
  <si>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</si>
  <si>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</si>
  <si>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</si>
  <si>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</si>
  <si>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</si>
  <si>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</si>
  <si>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</si>
  <si>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</si>
  <si>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</si>
  <si>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</si>
  <si>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</si>
  <si>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</si>
  <si>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</si>
  <si>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</si>
  <si>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</si>
  <si>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</si>
  <si>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</si>
  <si>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</si>
  <si>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</si>
  <si>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</si>
  <si>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</si>
  <si>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</si>
  <si>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</si>
  <si>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</si>
  <si>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</si>
  <si>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</si>
  <si>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</si>
  <si>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</si>
  <si>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</si>
  <si>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</si>
  <si>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</si>
  <si>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</si>
  <si>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</si>
  <si>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</si>
  <si>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</si>
  <si>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</si>
  <si>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</si>
  <si>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</si>
  <si>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</si>
  <si>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</si>
  <si>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</si>
  <si>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</si>
  <si>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</si>
  <si>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</si>
  <si>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</si>
  <si>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</si>
  <si>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</si>
  <si>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</si>
  <si>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</si>
  <si>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</si>
  <si>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</si>
  <si>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</si>
  <si>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</si>
  <si>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</si>
  <si>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</si>
  <si>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</si>
  <si>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</si>
  <si>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</si>
  <si>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</si>
  <si>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</si>
  <si>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</si>
  <si>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</si>
  <si>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</si>
  <si>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</si>
  <si>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</si>
  <si>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</si>
  <si>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</si>
  <si>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</si>
  <si>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</si>
  <si>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</si>
  <si>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</si>
  <si>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</si>
  <si>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</si>
  <si>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</si>
  <si>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</si>
  <si>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</si>
  <si>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</si>
  <si>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</si>
  <si>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</si>
  <si>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</si>
  <si>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</si>
  <si>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</si>
  <si>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</si>
  <si>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</si>
  <si>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</si>
  <si>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</si>
  <si>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</si>
  <si>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</si>
  <si>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</si>
  <si>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</si>
  <si>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</si>
  <si>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</si>
  <si>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</si>
  <si>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</si>
  <si>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</si>
  <si>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</si>
  <si>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</si>
  <si>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</si>
  <si>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</si>
  <si>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</si>
  <si>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</si>
  <si>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</si>
  <si>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</si>
  <si>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</si>
  <si>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</si>
  <si>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</si>
  <si>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</si>
  <si>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</si>
  <si>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</si>
  <si>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</si>
  <si>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</si>
  <si>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</si>
  <si>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</si>
  <si>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</si>
  <si>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</si>
  <si>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</si>
  <si>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</si>
  <si>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</si>
  <si>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</si>
  <si>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</si>
  <si>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</si>
  <si>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</si>
  <si>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</si>
  <si>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</si>
  <si>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</si>
  <si>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</si>
  <si>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</si>
  <si>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</si>
  <si>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</si>
  <si>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</si>
  <si>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</si>
  <si>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</si>
  <si>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</si>
  <si>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</si>
  <si>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</si>
  <si>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</si>
  <si>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</si>
  <si>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</si>
  <si>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</si>
  <si>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</si>
  <si>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</si>
  <si>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</si>
  <si>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</si>
  <si>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</si>
  <si>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</si>
  <si>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</si>
  <si>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</si>
  <si>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</si>
  <si>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</si>
  <si>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</si>
  <si>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</si>
  <si>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</si>
  <si>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</si>
  <si>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</si>
  <si>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</si>
  <si>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</si>
  <si>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</si>
  <si>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</si>
  <si>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</si>
  <si>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</si>
  <si>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</si>
  <si>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</si>
  <si>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</si>
  <si>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</si>
  <si>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</si>
  <si>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</si>
  <si>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</si>
  <si>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</si>
  <si>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</si>
  <si>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</si>
  <si>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</si>
  <si>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</si>
  <si>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</si>
  <si>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</si>
  <si>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</si>
  <si>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</si>
  <si>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</si>
  <si>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</si>
  <si>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</si>
  <si>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</si>
  <si>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</si>
  <si>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</si>
  <si>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</si>
  <si>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</si>
  <si>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</si>
  <si>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</si>
  <si>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</si>
  <si>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</si>
  <si>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</si>
  <si>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</si>
  <si>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</si>
  <si>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</si>
  <si>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</si>
  <si>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</si>
  <si>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</si>
  <si>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</si>
  <si>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</si>
  <si>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</si>
  <si>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</si>
  <si>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</si>
  <si>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</si>
  <si>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</si>
  <si>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</si>
  <si>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</si>
  <si>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</si>
  <si>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</si>
  <si>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</si>
  <si>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</si>
  <si>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</si>
  <si>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</si>
  <si>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</si>
  <si>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</si>
  <si>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</si>
  <si>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</si>
  <si>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</si>
  <si>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</si>
  <si>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</si>
  <si>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</si>
  <si>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</si>
  <si>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</si>
  <si>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</si>
  <si>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</si>
  <si>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</si>
  <si>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</si>
  <si>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</si>
  <si>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</si>
  <si>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</si>
  <si>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</si>
  <si>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</si>
  <si>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</si>
  <si>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</si>
  <si>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</si>
  <si>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</si>
  <si>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</si>
  <si>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</si>
  <si>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</si>
  <si>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</si>
  <si>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</si>
  <si>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</si>
  <si>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</si>
  <si>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</si>
  <si>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</si>
  <si>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</si>
  <si>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</si>
  <si>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</si>
  <si>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</si>
  <si>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</si>
  <si>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</si>
  <si>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</si>
  <si>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</si>
  <si>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</si>
  <si>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</si>
  <si>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</si>
  <si>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</si>
  <si>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</si>
  <si>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</si>
  <si>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</si>
  <si>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</si>
  <si>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</si>
  <si>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</si>
  <si>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</si>
  <si>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</si>
  <si>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</si>
  <si>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</si>
  <si>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</si>
  <si>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</si>
  <si>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</si>
  <si>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</si>
  <si>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</si>
  <si>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</si>
  <si>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</si>
  <si>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</si>
  <si>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</si>
  <si>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</si>
  <si>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</si>
  <si>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</si>
  <si>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</si>
  <si>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</si>
  <si>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</si>
  <si>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</si>
  <si>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</si>
  <si>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</si>
  <si>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</si>
  <si>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</si>
  <si>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</si>
  <si>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</si>
  <si>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</si>
  <si>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</si>
  <si>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</si>
  <si>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</si>
  <si>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</si>
  <si>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</si>
  <si>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</si>
  <si>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</si>
  <si>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</si>
  <si>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</si>
  <si>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</si>
  <si>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</si>
  <si>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</si>
  <si>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</si>
  <si>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</si>
  <si>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</si>
  <si>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</si>
  <si>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</si>
  <si>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</si>
  <si>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</si>
  <si>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</si>
  <si>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</si>
  <si>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</si>
  <si>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</si>
  <si>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</si>
  <si>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</si>
  <si>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</si>
  <si>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</si>
  <si>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</si>
  <si>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</si>
  <si>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</si>
  <si>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</si>
  <si>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</si>
  <si>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</si>
  <si>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</si>
  <si>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</si>
  <si>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</si>
  <si>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</si>
  <si>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</si>
  <si>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</si>
  <si>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</si>
  <si>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</si>
  <si>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</si>
  <si>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</si>
  <si>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</si>
  <si>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</si>
  <si>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</si>
  <si>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</si>
  <si>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</si>
  <si>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</si>
  <si>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</si>
  <si>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</si>
  <si>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</si>
  <si>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</si>
  <si>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</si>
  <si>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</si>
  <si>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</si>
  <si>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</si>
  <si>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</si>
  <si>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</si>
  <si>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</si>
  <si>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</si>
  <si>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</si>
  <si>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</si>
  <si>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</si>
  <si>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</si>
  <si>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</si>
  <si>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</si>
  <si>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</si>
  <si>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</si>
  <si>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</si>
  <si>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</si>
  <si>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</si>
  <si>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</si>
  <si>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</si>
  <si>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</si>
  <si>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</si>
  <si>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</si>
  <si>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</si>
  <si>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</si>
  <si>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</si>
  <si>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</si>
  <si>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</si>
  <si>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</si>
  <si>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</si>
  <si>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</si>
  <si>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</si>
  <si>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</si>
  <si>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</si>
  <si>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</si>
  <si>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</si>
  <si>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</si>
  <si>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</si>
  <si>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</si>
  <si>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</si>
  <si>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</si>
  <si>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</si>
  <si>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</si>
  <si>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</si>
  <si>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</si>
  <si>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</si>
  <si>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</si>
  <si>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</si>
  <si>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</si>
  <si>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</si>
  <si>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</si>
  <si>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</si>
  <si>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</si>
  <si>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</si>
  <si>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</si>
  <si>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</si>
  <si>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</si>
  <si>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</si>
  <si>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</si>
  <si>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</si>
  <si>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</si>
  <si>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</si>
  <si>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</si>
  <si>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</si>
  <si>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</si>
  <si>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</si>
  <si>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</si>
  <si>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</si>
  <si>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</si>
  <si>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</si>
  <si>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</si>
  <si>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</si>
  <si>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</si>
  <si>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</si>
  <si>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</si>
  <si>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</si>
  <si>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</si>
  <si>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</si>
  <si>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</si>
  <si>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</si>
  <si>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</si>
  <si>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</si>
  <si>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</si>
  <si>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</si>
  <si>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</si>
  <si>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</si>
  <si>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</si>
  <si>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</si>
  <si>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</si>
  <si>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</si>
  <si>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</si>
  <si>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</si>
  <si>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</si>
  <si>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</si>
  <si>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</si>
  <si>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</si>
  <si>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</si>
  <si>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</si>
  <si>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</si>
  <si>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</si>
  <si>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</si>
  <si>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</si>
  <si>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</si>
  <si>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</si>
  <si>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</si>
  <si>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</si>
  <si>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</si>
  <si>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</si>
  <si>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</si>
  <si>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</si>
  <si>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</si>
  <si>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</si>
  <si>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</si>
  <si>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</si>
  <si>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</si>
  <si>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</si>
  <si>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</si>
  <si>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</si>
  <si>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</si>
  <si>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</si>
  <si>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</si>
  <si>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</si>
  <si>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</si>
  <si>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</si>
  <si>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</si>
  <si>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</si>
  <si>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</si>
  <si>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</si>
  <si>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</si>
  <si>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</si>
  <si>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</si>
  <si>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</si>
  <si>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</si>
  <si>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</si>
  <si>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</si>
  <si>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</si>
  <si>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</si>
  <si>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</si>
  <si>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</si>
  <si>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</si>
  <si>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</si>
  <si>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</si>
  <si>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</si>
  <si>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</si>
  <si>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</si>
  <si>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</si>
  <si>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</si>
  <si>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</si>
  <si>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</si>
  <si>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</si>
  <si>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</si>
  <si>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</si>
  <si>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</si>
  <si>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</si>
  <si>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</si>
  <si>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</si>
  <si>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</si>
  <si>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</si>
  <si>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</si>
  <si>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</si>
  <si>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</si>
  <si>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</si>
  <si>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</si>
  <si>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</si>
  <si>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</si>
  <si>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</si>
  <si>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</si>
  <si>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</si>
  <si>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</si>
  <si>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</si>
  <si>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</si>
  <si>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</si>
  <si>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</si>
  <si>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</si>
  <si>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</si>
  <si>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</si>
  <si>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</si>
  <si>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</si>
  <si>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</si>
  <si>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</si>
  <si>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</si>
  <si>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</si>
  <si>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</si>
  <si>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</si>
  <si>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</si>
  <si>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</si>
  <si>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</si>
  <si>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</si>
  <si>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</si>
  <si>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</si>
  <si>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</si>
  <si>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</si>
  <si>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</si>
  <si>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</si>
  <si>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</si>
  <si>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</si>
  <si>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</si>
  <si>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</si>
  <si>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</si>
  <si>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</si>
  <si>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</si>
  <si>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</si>
  <si>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</si>
  <si>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</si>
  <si>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</si>
  <si>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</si>
  <si>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</si>
  <si>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</si>
  <si>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</si>
  <si>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</si>
  <si>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</si>
  <si>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</si>
  <si>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</si>
  <si>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</si>
  <si>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</si>
  <si>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</si>
  <si>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</si>
  <si>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</si>
  <si>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</si>
  <si>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</si>
  <si>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</si>
  <si>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</si>
  <si>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</si>
  <si>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</si>
  <si>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</si>
  <si>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</si>
  <si>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</si>
  <si>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</si>
  <si>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</si>
  <si>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</si>
  <si>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</si>
  <si>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</si>
  <si>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</si>
  <si>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</si>
  <si>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</si>
  <si>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</si>
  <si>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</si>
  <si>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</si>
  <si>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</si>
  <si>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</si>
  <si>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</si>
  <si>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</si>
  <si>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</si>
  <si>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</si>
  <si>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</si>
  <si>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</si>
  <si>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</si>
  <si>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</si>
  <si>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</si>
  <si>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</si>
  <si>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</si>
  <si>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</si>
  <si>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</si>
  <si>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</si>
  <si>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</si>
  <si>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</si>
  <si>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</si>
  <si>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</si>
  <si>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</si>
  <si>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</si>
  <si>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</si>
  <si>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</si>
  <si>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</si>
  <si>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</si>
  <si>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</si>
  <si>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</si>
  <si>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</si>
  <si>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</si>
  <si>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</si>
  <si>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</si>
  <si>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</si>
  <si>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</si>
  <si>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</si>
  <si>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</si>
  <si>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</si>
  <si>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</si>
  <si>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</si>
  <si>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</si>
  <si>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</si>
  <si>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</si>
  <si>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</si>
  <si>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</si>
  <si>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</si>
  <si>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</si>
  <si>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</si>
  <si>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</si>
  <si>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</si>
  <si>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</si>
  <si>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</si>
  <si>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</si>
  <si>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</si>
  <si>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</si>
  <si>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</si>
  <si>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</si>
  <si>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</si>
  <si>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</si>
  <si>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</si>
  <si>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</si>
  <si>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</si>
  <si>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</si>
  <si>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</si>
  <si>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</si>
  <si>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</si>
  <si>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</si>
  <si>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</si>
  <si>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</si>
  <si>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</si>
  <si>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</si>
  <si>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</si>
  <si>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</si>
  <si>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</si>
  <si>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</si>
  <si>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</si>
  <si>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</si>
  <si>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</si>
  <si>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</si>
  <si>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</si>
  <si>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</si>
  <si>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</si>
  <si>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</si>
  <si>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</si>
  <si>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</si>
  <si>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</si>
  <si>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</si>
  <si>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</si>
  <si>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</si>
  <si>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</si>
  <si>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</si>
  <si>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</si>
  <si>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</si>
  <si>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</si>
  <si>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</si>
  <si>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</si>
  <si>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</si>
  <si>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</si>
  <si>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</si>
  <si>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</si>
  <si>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</si>
  <si>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</si>
  <si>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</si>
  <si>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</si>
  <si>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</si>
  <si>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</si>
  <si>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</si>
  <si>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</si>
  <si>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</si>
  <si>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</si>
  <si>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</si>
  <si>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</si>
  <si>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</si>
  <si>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</si>
  <si>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</si>
  <si>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</si>
  <si>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</si>
  <si>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</si>
  <si>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</si>
  <si>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</si>
  <si>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</si>
  <si>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</si>
  <si>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</si>
  <si>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</si>
  <si>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</si>
  <si>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</si>
  <si>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</si>
  <si>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</si>
  <si>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</si>
  <si>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</si>
  <si>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</si>
  <si>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</si>
  <si>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</si>
  <si>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</si>
  <si>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</si>
  <si>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</si>
  <si>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</si>
  <si>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</si>
  <si>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</si>
  <si>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</si>
  <si>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</si>
  <si>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</si>
  <si>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</si>
  <si>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</si>
  <si>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</si>
  <si>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</si>
  <si>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</si>
  <si>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</si>
  <si>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</si>
  <si>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</si>
  <si>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</si>
  <si>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</si>
  <si>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</si>
  <si>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</si>
  <si>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</si>
  <si>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</si>
  <si>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</si>
  <si>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</si>
  <si>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</si>
  <si>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</si>
  <si>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</si>
  <si>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</si>
  <si>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</si>
  <si>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</si>
  <si>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</si>
  <si>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</si>
  <si>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</si>
  <si>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</si>
  <si>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</si>
  <si>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</si>
  <si>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</si>
  <si>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</si>
  <si>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</si>
  <si>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</si>
  <si>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</si>
  <si>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</si>
  <si>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</si>
  <si>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</si>
  <si>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</si>
  <si>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</si>
  <si>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Cancelled </t>
  </si>
  <si>
    <t>Less Than 1000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</si>
  <si>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</si>
  <si>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</si>
  <si>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</si>
  <si>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</si>
  <si>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</si>
  <si>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</si>
  <si>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</si>
  <si>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</si>
  <si>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</si>
  <si>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1000 to 4999</t>
  </si>
  <si>
    <t>Number Canceled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</si>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</sst>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1" applyNumberFormat="1" applyFon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2640-B967-AE423F33E6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2640-B967-AE423F33E6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0-2640-B967-AE423F33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541312"/>
        <c:axId val="1696278400"/>
      </c:lineChart>
      <c:catAx>
        <c:axId val="167754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78400"/>
        <c:crosses val="autoZero"/>
        <c:auto val="1"/>
        <c:lblAlgn val="ctr"/>
        <c:lblOffset val="100"/>
        <c:noMultiLvlLbl val="0"/>
      </c:catAx>
      <c:valAx>
        <c:axId val="16962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4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A-3149-948C-F0392DCCDBF0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A-3149-948C-F0392DCCDBF0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7A-3149-948C-F0392DC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560432"/>
        <c:axId val="1752136048"/>
      </c:lineChart>
      <c:catAx>
        <c:axId val="1671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36048"/>
        <c:crosses val="autoZero"/>
        <c:auto val="1"/>
        <c:lblAlgn val="ctr"/>
        <c:lblOffset val="100"/>
        <c:noMultiLvlLbl val="0"/>
      </c:catAx>
      <c:valAx>
        <c:axId val="17521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Kickstarter_Challenge.xlsx]Outcomes Based on Launch 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B-9C4B-B1CF-49384C79BA57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1B-9C4B-B1CF-49384C79BA57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1B-9C4B-B1CF-49384C79BA57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1B-9C4B-B1CF-49384C79B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85791"/>
        <c:axId val="1581487471"/>
      </c:lineChart>
      <c:catAx>
        <c:axId val="158148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7471"/>
        <c:crosses val="autoZero"/>
        <c:auto val="1"/>
        <c:lblAlgn val="ctr"/>
        <c:lblOffset val="100"/>
        <c:noMultiLvlLbl val="0"/>
      </c:catAx>
      <c:valAx>
        <c:axId val="15814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8-CC4E-8549-57CD82AED9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A8-CC4E-8549-57CD82AED9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A8-CC4E-8549-57CD82AED9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A8-CC4E-8549-57CD82AE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0810143"/>
        <c:axId val="1473141679"/>
      </c:barChart>
      <c:catAx>
        <c:axId val="15308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41679"/>
        <c:crosses val="autoZero"/>
        <c:auto val="1"/>
        <c:lblAlgn val="ctr"/>
        <c:lblOffset val="100"/>
        <c:noMultiLvlLbl val="0"/>
      </c:catAx>
      <c:valAx>
        <c:axId val="147314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6-B145-8E31-0DDAD40842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D6-B145-8E31-0DDAD40842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D6-B145-8E31-0DDAD408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4100559"/>
        <c:axId val="1554102207"/>
      </c:barChart>
      <c:catAx>
        <c:axId val="155410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2207"/>
        <c:crosses val="autoZero"/>
        <c:auto val="1"/>
        <c:lblAlgn val="ctr"/>
        <c:lblOffset val="100"/>
        <c:noMultiLvlLbl val="0"/>
      </c:catAx>
      <c:valAx>
        <c:axId val="1554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9</xdr:row>
      <xdr:rowOff>101600</xdr:rowOff>
    </xdr:from>
    <xdr:to>
      <xdr:col>12</xdr:col>
      <xdr:colOff>393700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9D341-D85F-5345-B0FE-A059BADAC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574907</xdr:colOff>
      <xdr:row>0</xdr:row>
      <xdr:rowOff>157768</xdr:rowOff>
    </xdr:from>
    <xdr:to>
      <xdr:col>25</xdr:col>
      <xdr:colOff>320552</xdr:colOff>
      <xdr:row>30</xdr:row>
      <xdr:rowOff>42538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9ACBD-8B0D-CD41-9971-652D0332F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139700</xdr:rowOff>
    </xdr:from>
    <xdr:to>
      <xdr:col>12</xdr:col>
      <xdr:colOff>812800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9E03-4695-B74F-8F15-CFE9D9EF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16</xdr:row>
      <xdr:rowOff>120650</xdr:rowOff>
    </xdr:from>
    <xdr:to>
      <xdr:col>10</xdr:col>
      <xdr:colOff>120650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E06C8-2962-974D-BDA8-0454D7D94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50800</xdr:rowOff>
    </xdr:from>
    <xdr:to>
      <xdr:col>15</xdr:col>
      <xdr:colOff>774700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660E3-BA1B-5943-AE25-FB1D4BD67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3.851569212966" createdVersion="6" refreshedVersion="6" minRefreshableVersion="3" recordCount="4114" xr:uid="{D697F3B7-5622-5E4B-9245-FB57897336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3.851569907405" createdVersion="6" refreshedVersion="6" minRefreshableVersion="3" recordCount="4114" xr:uid="{AC6B0AF7-B299-1749-B12C-65B121BEE3E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3.851570370367" createdVersion="6" refreshedVersion="6" minRefreshableVersion="3" recordCount="4114" xr:uid="{52AA8DEB-B2D3-EE4D-976A-F6FE7F98CD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EFAF2-FF78-BD48-A180-50A68599E464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A647-29EB-6840-9DD7-963261385BA8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B3E46-A956-6C4E-AE01-49AC197F0CB6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4786B-B6DC-8C45-BA60-4382F22148FD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328C-49E4-0B42-9750-21731C97D93B}">
  <dimension ref="A1:E18"/>
  <sheetViews>
    <sheetView workbookViewId="0">
      <selection activeCell="C29" sqref="C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8360</v>
      </c>
      <c r="B4" s="9" t="s">
        <v>8363</v>
      </c>
    </row>
    <row r="5" spans="1:5" x14ac:dyDescent="0.2">
      <c r="A5" s="9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3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3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3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3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3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3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3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3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3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3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3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3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F006-8CE7-A347-B8EB-4B8C27AF5E10}">
  <dimension ref="A2:H14"/>
  <sheetViews>
    <sheetView tabSelected="1" zoomScale="89" workbookViewId="0">
      <selection activeCell="D26" sqref="D26"/>
    </sheetView>
  </sheetViews>
  <sheetFormatPr baseColWidth="10" defaultRowHeight="15" x14ac:dyDescent="0.2"/>
  <cols>
    <col min="1" max="1" width="16" bestFit="1" customWidth="1"/>
  </cols>
  <sheetData>
    <row r="2" spans="1:8" ht="32" x14ac:dyDescent="0.2">
      <c r="A2" s="15" t="s">
        <v>8395</v>
      </c>
      <c r="B2" s="15" t="s">
        <v>8396</v>
      </c>
      <c r="C2" s="15" t="s">
        <v>8397</v>
      </c>
      <c r="D2" s="15" t="s">
        <v>8413</v>
      </c>
      <c r="E2" s="15" t="s">
        <v>8398</v>
      </c>
      <c r="F2" s="15" t="s">
        <v>8399</v>
      </c>
      <c r="G2" s="15" t="s">
        <v>8400</v>
      </c>
      <c r="H2" s="15" t="s">
        <v>8401</v>
      </c>
    </row>
    <row r="3" spans="1:8" x14ac:dyDescent="0.2">
      <c r="A3" t="s">
        <v>8402</v>
      </c>
      <c r="B3">
        <f>COUNTIFS(Kickstarter!$D:$D, "&lt;1000", Kickstarter!$F:$F, "successful", Kickstarter!$R:$R, "plays")</f>
        <v>141</v>
      </c>
      <c r="C3">
        <f>COUNTIFS(Kickstarter!$D:$D, "&lt;1000", Kickstarter!$F:$F, "failed", Kickstarter!$R:$R, "plays")</f>
        <v>45</v>
      </c>
      <c r="D3">
        <f>COUNTIFS(Kickstarter!$D:$D, "&lt;1000", Kickstarter!$F:$F, "canceled", Kickstarter!$R:$R, "plays")</f>
        <v>0</v>
      </c>
      <c r="E3">
        <f>SUM(B3:D3)</f>
        <v>186</v>
      </c>
      <c r="F3" s="17">
        <f>IFERROR(B3/E3,0)</f>
        <v>0.75806451612903225</v>
      </c>
      <c r="G3" s="17">
        <f>IFERROR(C3/E3,0)</f>
        <v>0.24193548387096775</v>
      </c>
      <c r="H3" s="17">
        <f>IFERROR(D3/E3,0)</f>
        <v>0</v>
      </c>
    </row>
    <row r="4" spans="1:8" x14ac:dyDescent="0.2">
      <c r="A4" t="s">
        <v>8412</v>
      </c>
      <c r="B4">
        <f>COUNTIFS(Kickstarter!$D:$D, "&gt;1000", Kickstarter!$D:$D, "&lt;4999", Kickstarter!$F:$F, "successful", Kickstarter!$R:$R, "plays")</f>
        <v>340</v>
      </c>
      <c r="C4">
        <f>COUNTIFS(Kickstarter!$D:$D, "&gt;1000", Kickstarter!$D:$D, "&lt;4999", Kickstarter!$F:$F, "failed", Kickstarter!$R:$R, "plays")</f>
        <v>128</v>
      </c>
      <c r="D4">
        <f>COUNTIFS(Kickstarter!$D:$D, "&gt;1000", Kickstarter!$D:$D, "&lt;4999", Kickstarter!$F:$F, "canceled", Kickstarter!$R:$R, "plays")</f>
        <v>0</v>
      </c>
      <c r="E4">
        <f t="shared" ref="E4:E14" si="0">SUM(B4:D4)</f>
        <v>468</v>
      </c>
      <c r="F4" s="17">
        <f t="shared" ref="F4:F14" si="1">IFERROR(B4/E4,0)</f>
        <v>0.72649572649572647</v>
      </c>
      <c r="G4" s="17">
        <f t="shared" ref="G4:G14" si="2">IFERROR(C4/E4,0)</f>
        <v>0.27350427350427353</v>
      </c>
      <c r="H4" s="17">
        <f t="shared" ref="H4:H14" si="3">IFERROR(D4/E4,0)</f>
        <v>0</v>
      </c>
    </row>
    <row r="5" spans="1:8" x14ac:dyDescent="0.2">
      <c r="A5" t="s">
        <v>8403</v>
      </c>
      <c r="B5">
        <f>COUNTIFS(Kickstarter!$D:$D, "&gt;5000", Kickstarter!$D:$D, "&lt;9999", Kickstarter!$F:$F, "successful", Kickstarter!$R:$R, "plays")</f>
        <v>44</v>
      </c>
      <c r="C5">
        <f>COUNTIFS(Kickstarter!$D:$D, "&gt;5000", Kickstarter!$D:$D, "&lt;9999", Kickstarter!$F:$F, "failed", Kickstarter!$R:$R, "plays")</f>
        <v>41</v>
      </c>
      <c r="D5">
        <f>COUNTIFS(Kickstarter!$D:$D, "&gt;5000", Kickstarter!$D:$D, "&lt;9999", Kickstarter!$F:$F, "canceled", Kickstarter!$R:$R, "plays")</f>
        <v>0</v>
      </c>
      <c r="E5">
        <f t="shared" si="0"/>
        <v>85</v>
      </c>
      <c r="F5" s="17">
        <f t="shared" si="1"/>
        <v>0.51764705882352946</v>
      </c>
      <c r="G5" s="17">
        <f t="shared" si="2"/>
        <v>0.4823529411764706</v>
      </c>
      <c r="H5" s="17">
        <f t="shared" si="3"/>
        <v>0</v>
      </c>
    </row>
    <row r="6" spans="1:8" x14ac:dyDescent="0.2">
      <c r="A6" t="s">
        <v>8404</v>
      </c>
      <c r="B6">
        <f>COUNTIFS(Kickstarter!$D:$D, "&gt;10000", Kickstarter!$D:$D, "&lt;14999", Kickstarter!$F:$F, "successful", Kickstarter!$R:$R, "plays")</f>
        <v>10</v>
      </c>
      <c r="C6">
        <f>COUNTIFS(Kickstarter!$D:$D, "&gt;10000", Kickstarter!$D:$D, "&lt;14999", Kickstarter!$F:$F, "failed", Kickstarter!$R:$R, "plays")</f>
        <v>13</v>
      </c>
      <c r="D6">
        <f>COUNTIFS(Kickstarter!$D:$D, "&gt;10000", Kickstarter!$D:$D, "&lt;14999", Kickstarter!$F:$F, "canceled", Kickstarter!$R:$R, "plays")</f>
        <v>0</v>
      </c>
      <c r="E6">
        <f t="shared" si="0"/>
        <v>23</v>
      </c>
      <c r="F6" s="17">
        <f t="shared" si="1"/>
        <v>0.43478260869565216</v>
      </c>
      <c r="G6" s="17">
        <f t="shared" si="2"/>
        <v>0.56521739130434778</v>
      </c>
      <c r="H6" s="17">
        <f t="shared" si="3"/>
        <v>0</v>
      </c>
    </row>
    <row r="7" spans="1:8" x14ac:dyDescent="0.2">
      <c r="A7" t="s">
        <v>8405</v>
      </c>
      <c r="B7">
        <f>COUNTIFS(Kickstarter!$D:$D, "&gt;15000", Kickstarter!$D:$D, "&lt;19999", Kickstarter!$F:$F, "successful", Kickstarter!$R:$R, "plays")</f>
        <v>1</v>
      </c>
      <c r="C7">
        <f>COUNTIFS(Kickstarter!$D:$D, "&gt;15000", Kickstarter!$D:$D, "&lt;19999", Kickstarter!$F:$F, "failed", Kickstarter!$R:$R, "plays")</f>
        <v>3</v>
      </c>
      <c r="D7">
        <f>COUNTIFS(Kickstarter!$D:$D, "&gt;15000", Kickstarter!$D:$D, "&lt;19999", Kickstarter!$F:$F, "canceled", Kickstarter!$R:$R, "plays")</f>
        <v>0</v>
      </c>
      <c r="E7">
        <f t="shared" si="0"/>
        <v>4</v>
      </c>
      <c r="F7" s="17">
        <f t="shared" si="1"/>
        <v>0.25</v>
      </c>
      <c r="G7" s="17">
        <f t="shared" si="2"/>
        <v>0.75</v>
      </c>
      <c r="H7" s="17">
        <f t="shared" si="3"/>
        <v>0</v>
      </c>
    </row>
    <row r="8" spans="1:8" x14ac:dyDescent="0.2">
      <c r="A8" t="s">
        <v>8406</v>
      </c>
      <c r="B8">
        <f>COUNTIFS(Kickstarter!$D:$D, "&gt;20000", Kickstarter!$D:$D, "&lt;24999", Kickstarter!$F:$F, "successful", Kickstarter!$R:$R, "plays")</f>
        <v>3</v>
      </c>
      <c r="C8">
        <f>COUNTIFS(Kickstarter!$D:$D, "&gt;20000", Kickstarter!$D:$D, "&lt;24999", Kickstarter!$F:$F, "failed", Kickstarter!$R:$R, "plays")</f>
        <v>1</v>
      </c>
      <c r="D8">
        <f>COUNTIFS(Kickstarter!$D:$D, "&gt;20000", Kickstarter!$D:$D, "&lt;24999", Kickstarter!$F:$F, "canceled", Kickstarter!$R:$R, "plays")</f>
        <v>0</v>
      </c>
      <c r="E8">
        <f t="shared" si="0"/>
        <v>4</v>
      </c>
      <c r="F8" s="17">
        <f t="shared" si="1"/>
        <v>0.75</v>
      </c>
      <c r="G8" s="17">
        <f t="shared" si="2"/>
        <v>0.25</v>
      </c>
      <c r="H8" s="17">
        <f t="shared" si="3"/>
        <v>0</v>
      </c>
    </row>
    <row r="9" spans="1:8" x14ac:dyDescent="0.2">
      <c r="A9" t="s">
        <v>8414</v>
      </c>
      <c r="B9">
        <f>COUNTIFS(Kickstarter!$D:$D, "&gt;25000", Kickstarter!$D:$D, "&lt;29999", Kickstarter!$F:$F, "successful", Kickstarter!$R:$R, "plays")</f>
        <v>0</v>
      </c>
      <c r="C9">
        <f>COUNTIFS(Kickstarter!$D:$D, "&gt;25000", Kickstarter!$D:$D, "&lt;29999", Kickstarter!$F:$F, "failed", Kickstarter!$R:$R, "plays")</f>
        <v>2</v>
      </c>
      <c r="D9">
        <f>COUNTIFS(Kickstarter!$D:$D, "&gt;25000", Kickstarter!$D:$D, "&lt;29999", Kickstarter!$F:$F, "canceled", Kickstarter!$R:$R, "plays")</f>
        <v>0</v>
      </c>
      <c r="E9">
        <f t="shared" si="0"/>
        <v>2</v>
      </c>
      <c r="F9" s="17">
        <f t="shared" si="1"/>
        <v>0</v>
      </c>
      <c r="G9" s="17">
        <f t="shared" si="2"/>
        <v>1</v>
      </c>
      <c r="H9" s="17">
        <f t="shared" si="3"/>
        <v>0</v>
      </c>
    </row>
    <row r="10" spans="1:8" x14ac:dyDescent="0.2">
      <c r="A10" t="s">
        <v>8407</v>
      </c>
      <c r="B10">
        <f>COUNTIFS(Kickstarter!$D:$D, "&gt;30000", Kickstarter!$D:$D, "&lt;34999", Kickstarter!$F:$F, "successful", Kickstarter!$R:$R, "plays")</f>
        <v>1</v>
      </c>
      <c r="C10">
        <f>COUNTIFS(Kickstarter!$D:$D, "&gt;30000", Kickstarter!$D:$D, "&lt;34999", Kickstarter!$F:$F, "failed", Kickstarter!$R:$R, "plays")</f>
        <v>1</v>
      </c>
      <c r="D10">
        <f>COUNTIFS(Kickstarter!$D:$D, "&gt;30000", Kickstarter!$D:$D, "&lt;34999", Kickstarter!$F:$F, "canceled", Kickstarter!$R:$R, "plays")</f>
        <v>0</v>
      </c>
      <c r="E10">
        <f t="shared" si="0"/>
        <v>2</v>
      </c>
      <c r="F10" s="17">
        <f t="shared" si="1"/>
        <v>0.5</v>
      </c>
      <c r="G10" s="17">
        <f t="shared" si="2"/>
        <v>0.5</v>
      </c>
      <c r="H10" s="17">
        <f t="shared" si="3"/>
        <v>0</v>
      </c>
    </row>
    <row r="11" spans="1:8" x14ac:dyDescent="0.2">
      <c r="A11" t="s">
        <v>8408</v>
      </c>
      <c r="B11">
        <f>COUNTIFS(Kickstarter!$D:$D, "&gt;35000", Kickstarter!$D:$D, "&lt;39999", Kickstarter!$F:$F, "successful", Kickstarter!$R:$R, "plays")</f>
        <v>0</v>
      </c>
      <c r="C11">
        <f>COUNTIFS(Kickstarter!$D:$D, "&gt;35000", Kickstarter!$D:$D, "&lt;39999", Kickstarter!$F:$F, "failed", Kickstarter!$R:$R, "plays")</f>
        <v>1</v>
      </c>
      <c r="D11">
        <f>COUNTIFS(Kickstarter!$D:$D, "&gt;35000", Kickstarter!$D:$D, "&lt;39999", Kickstarter!$F:$F, "canceled", Kickstarter!$R:$R, "plays")</f>
        <v>0</v>
      </c>
      <c r="E11">
        <f t="shared" si="0"/>
        <v>1</v>
      </c>
      <c r="F11" s="17">
        <f t="shared" si="1"/>
        <v>0</v>
      </c>
      <c r="G11" s="17">
        <f t="shared" si="2"/>
        <v>1</v>
      </c>
      <c r="H11" s="17">
        <f t="shared" si="3"/>
        <v>0</v>
      </c>
    </row>
    <row r="12" spans="1:8" x14ac:dyDescent="0.2">
      <c r="A12" t="s">
        <v>8409</v>
      </c>
      <c r="B12">
        <f>COUNTIFS(Kickstarter!$D:$D, "&gt;40000", Kickstarter!$D:$D, "&lt;44999", Kickstarter!$F:$F, "successful", Kickstarter!$R:$R, "plays")</f>
        <v>0</v>
      </c>
      <c r="C12">
        <f>COUNTIFS(Kickstarter!$D:$D, "&gt;40000", Kickstarter!$D:$D, "&lt;44999", Kickstarter!$F:$F, "failed", Kickstarter!$R:$R, "plays")</f>
        <v>0</v>
      </c>
      <c r="D12">
        <f>COUNTIFS(Kickstarter!$D:$D, "&gt;40000", Kickstarter!$D:$D, "&lt;44999", Kickstarter!$F:$F, "canceled", Kickstarter!$R:$R, "plays")</f>
        <v>0</v>
      </c>
      <c r="E12">
        <f t="shared" si="0"/>
        <v>0</v>
      </c>
      <c r="F12" s="17">
        <f t="shared" si="1"/>
        <v>0</v>
      </c>
      <c r="G12" s="17">
        <f t="shared" si="2"/>
        <v>0</v>
      </c>
      <c r="H12" s="17">
        <f t="shared" si="3"/>
        <v>0</v>
      </c>
    </row>
    <row r="13" spans="1:8" x14ac:dyDescent="0.2">
      <c r="A13" t="s">
        <v>8410</v>
      </c>
      <c r="B13">
        <f>COUNTIFS(Kickstarter!$D:$D, "&gt;45000", Kickstarter!$D:$D, "&lt;49999", Kickstarter!$F:$F, "successful", Kickstarter!$R:$R, "plays")</f>
        <v>0</v>
      </c>
      <c r="C13">
        <f>COUNTIFS(Kickstarter!$D:$D, "&gt;45000", Kickstarter!$D:$D, "&lt;49999", Kickstarter!$F:$F, "failed", Kickstarter!$R:$R, "plays")</f>
        <v>0</v>
      </c>
      <c r="D13">
        <f>COUNTIFS(Kickstarter!$D:$D, "&gt;45000", Kickstarter!$D:$D, "&lt;49999", Kickstarter!$F:$F, "canceled", Kickstarter!$R:$R, "plays")</f>
        <v>0</v>
      </c>
      <c r="E13">
        <f t="shared" si="0"/>
        <v>0</v>
      </c>
      <c r="F13" s="17">
        <f t="shared" si="1"/>
        <v>0</v>
      </c>
      <c r="G13" s="17">
        <f t="shared" si="2"/>
        <v>0</v>
      </c>
      <c r="H13" s="17">
        <f t="shared" si="3"/>
        <v>0</v>
      </c>
    </row>
    <row r="14" spans="1:8" x14ac:dyDescent="0.2">
      <c r="A14" t="s">
        <v>8411</v>
      </c>
      <c r="B14">
        <f>COUNTIFS(Kickstarter!$D:$D, "&gt;50000", Kickstarter!$F:$F, "successful", Kickstarter!$R:$R, "plays")</f>
        <v>2</v>
      </c>
      <c r="C14">
        <f>COUNTIFS(Kickstarter!$D:$D, "&gt;50000", Kickstarter!$F:$F, "failed", Kickstarter!$R:$R, "plays")</f>
        <v>10</v>
      </c>
      <c r="D14">
        <f>COUNTIFS(Kickstarter!$D:$D, "&gt;50000", Kickstarter!$F:$F, "canceled", Kickstarter!$R:$R, "plays")</f>
        <v>0</v>
      </c>
      <c r="E14">
        <f t="shared" si="0"/>
        <v>12</v>
      </c>
      <c r="F14" s="17">
        <f t="shared" si="1"/>
        <v>0.16666666666666666</v>
      </c>
      <c r="G14" s="17">
        <f t="shared" si="2"/>
        <v>0.83333333333333337</v>
      </c>
      <c r="H14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D859-E9B1-CC44-AD22-5DAEA83ADE57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3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3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3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3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3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3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3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3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3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3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3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3" t="s">
        <v>8362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C3939" sqref="C3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style="1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bestFit="1" customWidth="1"/>
    <col min="16" max="16" width="16.83203125" customWidth="1"/>
    <col min="17" max="17" width="41.1640625" customWidth="1"/>
    <col min="18" max="18" width="17" style="19" customWidth="1"/>
    <col min="19" max="19" width="17.33203125" style="12" customWidth="1"/>
    <col min="20" max="20" width="15.33203125" customWidth="1"/>
  </cols>
  <sheetData>
    <row r="1" spans="1:21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8" t="s">
        <v>8359</v>
      </c>
      <c r="S1" s="11" t="s">
        <v>8365</v>
      </c>
      <c r="T1" s="2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1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s="19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19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s="19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19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s="19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19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s="19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19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s="19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19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s="19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19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s="19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1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s="1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19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s="19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19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s="19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19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s="19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19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s="19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19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s="19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19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s="19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19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s="19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19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s="19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19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s="19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s="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19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s="19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19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s="19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19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s="19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19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s="19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19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s="19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19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s="19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19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s="19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19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s="19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19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s="19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1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s="1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19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s="19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19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s="19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19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s="19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19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s="19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19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s="19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19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s="19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19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s="19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19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s="19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19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s="19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1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s="1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19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s="19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19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s="19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19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s="19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19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s="19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19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s="19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19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s="19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19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s="19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19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s="19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19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s="19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1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s="1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19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s="19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19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s="19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19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s="19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19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s="19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19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s="19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19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s="19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19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s="19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19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s="19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19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s="19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1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s="1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19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s="19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19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s="19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19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s="19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19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s="19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19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s="19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19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s="19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19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s="19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19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s="19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19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s="19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1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s="1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19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s="19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19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s="19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19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s="19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19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s="19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19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s="19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19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s="19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19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s="19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19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s="19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19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s="19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1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s="1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19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s="19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19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s="19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19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s="19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19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s="19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19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s="19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19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s="19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19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s="19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19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s="19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19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s="19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1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s="1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19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s="19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19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s="19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19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s="19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19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s="19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19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s="19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19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s="19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19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s="19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19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s="19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19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s="19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1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s="1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19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s="19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19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s="19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19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s="19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19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s="19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19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s="19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19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s="19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19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s="19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19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s="19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19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s="19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1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s="1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19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s="19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19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s="19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19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s="19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19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s="19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19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s="19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19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s="19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19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s="19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19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s="19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19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s="19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s="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19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s="19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19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s="19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19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s="19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19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s="19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19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s="19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19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s="19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19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s="19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19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s="19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19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s="19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1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s="1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19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s="19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19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s="19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19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s="19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19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s="19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19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s="19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19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s="19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19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s="19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19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s="19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19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s="19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1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s="1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19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s="19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19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s="19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19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s="19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19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s="19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19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s="19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19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s="19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19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s="19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19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s="19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19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s="19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1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s="1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19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s="19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19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s="19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19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s="19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1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s="19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19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s="19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19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s="19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19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s="19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19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s="19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19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s="19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1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s="1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19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s="19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19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s="19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19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s="19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19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s="19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19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s="19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19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s="19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19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s="19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19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s="19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19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s="19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1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s="1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19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s="19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19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s="19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19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s="19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19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s="19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19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s="19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19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s="19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19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s="19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19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s="19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19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s="19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1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s="1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19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s="19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19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s="19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19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s="19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19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s="19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19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s="19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19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s="19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19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s="19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19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s="19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19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s="19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1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s="1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19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s="19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19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s="19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19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s="19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19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s="19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19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s="19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19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s="19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19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s="19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19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s="19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19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s="19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1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s="1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19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s="19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19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s="19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19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s="19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19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s="19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19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s="19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19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s="19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19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s="19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19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s="19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19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s="19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1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s="1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19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s="19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19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s="19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19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s="19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19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s="19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19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s="19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19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s="19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19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s="19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19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s="19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19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s="19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s="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19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s="19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19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s="19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19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s="19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19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s="19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19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s="19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19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s="19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19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s="19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19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s="19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19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s="19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1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s="1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19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s="19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19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s="19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19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s="19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19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s="19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19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s="19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19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s="19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19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s="19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19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s="19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19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s="19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1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s="1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19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s="19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19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s="19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19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s="19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19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s="19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19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s="19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19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s="19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19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s="19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19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s="19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19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s="19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1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s="1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19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s="19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19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s="19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19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s="19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19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s="19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19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s="19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19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s="19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19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s="19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19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s="19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19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s="19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1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s="1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19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s="19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19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s="19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19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s="19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19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s="19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19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s="19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19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s="19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19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s="19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19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s="19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19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s="19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1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s="1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19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s="19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19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s="19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19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s="19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19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s="19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19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s="19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19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s="19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19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s="19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19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s="19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19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s="19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1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s="1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19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s="19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19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s="19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19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s="19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19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s="19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19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s="19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19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s="19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19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s="19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19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s="19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19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s="19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1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s="1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19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s="19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19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s="19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19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s="19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19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s="19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19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s="19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19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s="19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19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s="19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19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s="19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19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s="19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1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s="1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19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s="19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19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s="19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19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s="19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19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s="19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19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s="19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19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s="19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19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s="19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19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s="19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19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s="19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1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s="1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19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s="19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19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s="19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19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s="19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19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s="19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19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s="19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19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s="19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19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s="19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19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s="19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19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s="19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s="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19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s="19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19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s="19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19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s="19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19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s="19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19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s="19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19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s="19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19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s="19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19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s="19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19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s="19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1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s="1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19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s="19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19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s="19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19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s="19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19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s="19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19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s="19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19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s="19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19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s="19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19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s="19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19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s="19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1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s="1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19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s="19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19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s="19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19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s="19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19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s="19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19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s="19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19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s="19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19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s="19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19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s="19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19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s="19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1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s="1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19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s="19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19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s="19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19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s="19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19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s="19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19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s="19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19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s="19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19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s="19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19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s="19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19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s="19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1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s="1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19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s="19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19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s="19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19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s="19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19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s="19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19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s="19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19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s="19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19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s="19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19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s="19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19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s="19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1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s="1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19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s="19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19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s="19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19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s="19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19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s="19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19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s="19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19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s="19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19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s="19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19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s="19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19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s="19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1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s="1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19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s="19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19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s="19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19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s="19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19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s="19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19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s="19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19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s="19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19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s="19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19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s="19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19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s="19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1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s="1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19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s="19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19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s="19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19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s="19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19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s="19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19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s="19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19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s="19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19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s="19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19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s="19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19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s="19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1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s="1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19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s="19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19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s="19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19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s="19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19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s="19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19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s="19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19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s="19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19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s="19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19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s="19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19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s="19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1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s="1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19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s="19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19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s="19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19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s="19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19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s="19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19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s="19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19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s="19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19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s="19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19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s="19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19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s="19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s="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19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s="19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19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s="19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19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s="19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19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s="19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19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s="19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19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s="19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19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s="19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19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s="19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19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s="19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1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s="1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19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s="19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19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s="19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19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s="19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19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s="19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19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s="19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19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s="19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19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s="19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19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s="19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19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s="19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1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s="1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19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s="19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19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s="19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19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s="19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19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s="19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19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s="19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19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s="19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19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s="19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19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s="19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19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s="19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1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s="1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19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s="19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19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s="19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19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s="19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19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s="19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19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s="19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19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s="19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19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s="19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19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s="19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19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s="19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1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s="1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19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s="19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19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s="19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19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s="19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19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s="19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19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s="19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19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s="19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19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s="19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19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s="19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19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s="19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1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s="1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19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s="19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19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s="19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19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s="19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19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s="19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19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s="19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19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s="19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19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s="19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19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s="19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19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s="19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1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s="1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19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s="19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19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s="19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19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s="19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19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s="19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19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s="19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19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s="19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19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s="19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19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s="19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19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s="19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1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s="1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19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s="19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19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s="19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19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s="19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19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s="19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19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s="19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19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s="19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19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s="19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19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s="19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19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s="19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1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s="1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19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s="19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19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s="19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19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s="19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19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s="19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19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s="19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19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s="19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19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s="19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19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s="19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19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s="19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1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s="1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19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s="19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19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s="19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19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s="19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19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s="19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19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s="19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19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s="19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19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s="19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19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s="19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19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s="19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s="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19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s="19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19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s="19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1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s="19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1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s="19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1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s="19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1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s="19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1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s="19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1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s="19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1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s="19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1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s="1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1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s="19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1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s="19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1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s="19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1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s="19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1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s="19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1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s="19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1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s="19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1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s="19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1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s="19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1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s="1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1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s="19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1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s="19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19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s="19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19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s="19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19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s="19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19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s="19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19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s="19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19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s="19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19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s="19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1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s="1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19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s="19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19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s="19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19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s="19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19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s="19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19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s="19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19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s="19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19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s="19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19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s="19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19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s="19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1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s="1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19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s="19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19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s="19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19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s="19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19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s="19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19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s="19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19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s="19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19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s="19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19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s="19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19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s="19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1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s="1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19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s="19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19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s="19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19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s="19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19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s="19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19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s="19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19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s="19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19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s="19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19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s="19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19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s="19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1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s="1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19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s="19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19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s="19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19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s="19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19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s="19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19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s="19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19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s="19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19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s="19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19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s="19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19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s="19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1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s="1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19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s="19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19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s="19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19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s="19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19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s="19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19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s="19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19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s="19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19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s="19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19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s="19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19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s="19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1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s="1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19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s="19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19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s="19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19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s="19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19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s="19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19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s="19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19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s="19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19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s="19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19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s="19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19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s="19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1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s="1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19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s="19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19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s="19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19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s="19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19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s="19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19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s="19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19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s="19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19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s="19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19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s="19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19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s="19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s="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19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s="19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19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s="19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19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s="19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19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s="19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19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s="19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19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s="19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19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s="19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19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s="19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19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s="19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1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s="1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19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s="19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19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s="19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19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s="19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19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s="19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19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s="19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19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s="19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19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s="19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19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s="19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19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s="19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1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s="1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19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s="19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19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s="19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19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s="19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19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s="19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19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s="19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19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s="19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19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s="19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19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s="19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19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s="19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1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s="1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19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s="19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19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s="19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19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s="19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19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s="19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19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s="19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19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s="19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19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s="19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19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s="19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19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s="19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1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s="1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19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s="19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19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s="19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19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s="19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19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s="19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19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s="19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19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s="19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19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s="19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19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s="19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19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s="19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1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s="1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19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s="19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19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s="19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19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s="19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19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s="19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19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s="19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19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s="19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19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s="19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19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s="19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19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s="19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1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s="1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19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s="19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19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s="19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19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s="19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19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s="19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19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s="19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19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s="19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19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s="19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19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s="19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19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s="19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1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s="1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19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s="19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19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s="19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19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s="19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19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s="19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19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s="19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19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s="19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19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s="19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19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s="19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19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s="19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1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s="1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19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s="19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19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s="19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19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s="19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19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s="19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19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s="19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19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s="19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19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s="19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19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s="19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19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s="19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1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s="1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19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s="19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19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s="19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19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s="19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19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s="19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19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s="19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19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s="19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19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s="19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19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s="19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19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s="19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s="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19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s="19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19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s="19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19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s="19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19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s="19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19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s="19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19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s="19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19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s="19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19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s="19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19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s="19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1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s="1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19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s="19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19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s="19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19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s="19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19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s="19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19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s="19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19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s="19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19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s="19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19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s="19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19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s="19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1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s="1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19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s="19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19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s="19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19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s="19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19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s="19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19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s="19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19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s="19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19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s="19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19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s="19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19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s="19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1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s="1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19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s="19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19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s="19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19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s="19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19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s="19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19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s="19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19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s="19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19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s="19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19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s="19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19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s="19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1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s="1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19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s="19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19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s="19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19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s="19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19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s="19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19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s="19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19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s="19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19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s="19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19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s="19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19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s="19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1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s="1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19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s="19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19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s="19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19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s="19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19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s="19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19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s="19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19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s="19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19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s="19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19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s="19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19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s="19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1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s="1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19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s="19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19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s="19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19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s="19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19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s="19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19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s="19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19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s="19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19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s="19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19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s="19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19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s="19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1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s="1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19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s="19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19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s="19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19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s="19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19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s="19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19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s="19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19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s="19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19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s="19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19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s="19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19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s="19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1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s="1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19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s="19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19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s="19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19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s="19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19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s="19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19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s="19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19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s="19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19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s="19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19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s="19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19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s="19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1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s="1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19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s="19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19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s="19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19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s="19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19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s="19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19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s="19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19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s="19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19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s="19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19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s="19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19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s="19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s="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19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s="19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19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s="19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19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s="19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19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s="19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19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s="19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19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s="19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19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s="19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19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s="19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19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s="19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1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s="1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19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s="19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19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s="19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19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s="19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19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s="19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19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s="19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19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s="19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19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s="19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19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s="19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19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s="19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1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s="1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19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s="19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19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s="19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19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s="19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19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s="19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19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s="19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1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s="19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19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s="19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19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s="19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19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s="19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1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s="1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19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s="19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19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s="19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19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s="19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19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s="19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19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s="19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19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s="19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19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s="19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19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s="19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19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s="19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1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s="1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19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s="19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19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s="19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19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s="19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19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s="19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19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s="19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19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s="19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19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s="19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19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s="19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19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s="19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1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s="1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19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s="19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19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s="19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19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s="19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19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s="19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19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s="19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19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s="19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19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s="19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19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s="19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19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s="19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1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s="1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19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s="19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19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s="19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19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s="19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19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s="19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19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s="19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19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s="19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19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s="19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19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s="19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19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s="19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1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s="1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19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s="19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19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s="19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19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s="19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19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s="19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19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s="19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19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s="19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19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s="19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19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s="19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19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s="19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1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s="1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19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s="19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19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s="19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19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s="19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19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s="19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19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s="19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19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s="19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19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s="19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19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s="19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19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s="19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1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s="1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19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s="19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19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s="19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19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s="19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19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s="19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19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s="19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19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s="19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19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s="19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19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s="19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19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s="19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s="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19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s="19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19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s="19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19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s="19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19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s="19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19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s="19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19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s="19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19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s="19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19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s="19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19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s="19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1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s="1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19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s="19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19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s="19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19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s="19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19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s="19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19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s="19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19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s="19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19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s="19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19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s="19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19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s="19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1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s="1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19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s="19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19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s="19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19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s="19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19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s="19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19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s="19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19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s="19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19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s="19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19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s="19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19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s="19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1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s="1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19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s="19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19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s="19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19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s="19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19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s="19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19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s="19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19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s="19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19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s="19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19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s="19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19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s="19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1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s="1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19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s="19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19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s="19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19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s="19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19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s="19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19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s="19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19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s="19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19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s="19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19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s="19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19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s="19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1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s="1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19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s="19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19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s="19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19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s="19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19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s="19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19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s="19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19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s="19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19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s="19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19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s="19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19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s="19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1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s="1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19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s="19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19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s="19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19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s="19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19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s="19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19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s="19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19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s="19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19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s="19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19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s="19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19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s="19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1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s="1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19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s="19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19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s="19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19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s="19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19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s="19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19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s="19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19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s="19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19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s="19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19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s="19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19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s="19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1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s="1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19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s="19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19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s="19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19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s="19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19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s="19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19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s="19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19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s="19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19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s="19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19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s="19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19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s="19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1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s="1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19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s="19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19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s="19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19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s="19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19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s="19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19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s="19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19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s="19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19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s="19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19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s="19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19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s="19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s="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19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s="19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19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s="19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19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s="19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19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s="19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19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s="19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19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s="19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19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s="19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19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s="19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19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s="19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1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s="1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19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s="19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19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s="19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19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s="19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19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s="19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19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s="19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19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s="19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19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s="19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19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s="19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19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s="19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1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s="1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19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s="19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19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s="19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19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s="19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19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s="19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19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s="19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19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s="19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19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s="19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19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s="19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19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s="19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1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s="1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19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s="19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19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s="19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19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s="19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19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s="19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19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s="19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19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s="19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19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s="19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19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s="19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19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s="19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1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s="1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19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s="19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19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s="19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19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s="19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19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s="19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19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s="19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19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s="19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19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s="19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19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s="19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19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s="19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1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s="1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19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s="19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19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s="19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19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s="19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19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s="19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19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s="19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19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s="19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19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s="19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19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s="19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19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s="19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1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s="1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19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s="19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19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s="19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19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s="19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19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s="19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19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s="19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19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s="19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19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s="19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19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s="19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19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s="19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1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s="1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19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s="19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19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s="19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19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s="19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19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s="19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19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s="19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19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s="19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19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s="19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19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s="19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19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s="19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1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s="1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19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s="19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19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s="19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19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s="19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19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s="19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19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s="19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19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s="19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19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s="19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19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s="19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19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s="19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1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s="1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19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s="19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19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s="19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19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s="19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19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s="19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19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s="19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19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s="19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19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s="19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19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s="19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19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s="19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s="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19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s="19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19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s="19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19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s="19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19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s="19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19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s="19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19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s="19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19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s="19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19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s="19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19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s="19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1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s="1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19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s="19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19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s="19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19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s="19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19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s="19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19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s="19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19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s="19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19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s="19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19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s="19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19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s="19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1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s="1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19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s="19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19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s="19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19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s="19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19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s="19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19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s="19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19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s="19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19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s="19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19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s="19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19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s="19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1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s="1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19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s="19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19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s="19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19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s="19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19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s="19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19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s="19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19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s="19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19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s="19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19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s="19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19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s="19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1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s="1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19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s="19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19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s="19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19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s="19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19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s="19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19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s="19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19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s="19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19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s="19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19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s="19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19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s="19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1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s="1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19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s="19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19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s="19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19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s="19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19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s="19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19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s="19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19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s="19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19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s="19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19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s="19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19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s="19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1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s="1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19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s="19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19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s="19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19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s="19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19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s="19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19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s="19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19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s="19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19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s="19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19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s="19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19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s="19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1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s="1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19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s="19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19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s="19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19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s="19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19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s="19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19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s="19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19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s="19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19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s="19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19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s="19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19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s="19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1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s="1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19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s="19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19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s="19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19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s="19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19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s="19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19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s="19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19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s="19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19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s="19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19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s="19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19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s="19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1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s="1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19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s="19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19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s="19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19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s="19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19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s="19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19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s="19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19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s="19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19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s="19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19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s="19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19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s="19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s="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19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s="19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19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s="19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19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s="19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19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s="19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19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s="19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19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s="19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19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s="19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19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s="19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19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s="19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1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s="1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19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s="19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19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s="19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19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s="19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19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s="19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19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s="19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19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s="19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19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s="19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19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s="19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19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s="19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1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s="1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19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s="19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19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s="19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19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s="19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19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s="19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19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s="19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19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s="19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19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s="19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19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s="19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19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s="19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1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s="1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19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s="19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19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s="19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19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s="19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19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s="19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19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s="19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19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s="19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19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s="19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19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s="19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19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s="19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1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s="1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19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s="19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19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s="19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19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s="19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19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s="19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19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s="19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19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s="19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19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s="19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19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s="19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19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s="19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1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s="1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19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s="19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19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s="19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19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s="19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19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s="19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19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s="19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19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s="19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19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s="19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19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s="19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19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s="19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1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s="1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19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s="19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19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s="19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19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s="19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19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s="19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19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s="19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19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s="19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1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s="19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1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s="19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1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s="19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1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s="1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1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s="19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1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s="19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1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s="19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1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s="19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1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s="19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1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s="19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1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s="19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1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s="19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1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s="19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1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s="1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1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s="19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1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s="19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1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s="19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1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s="19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1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s="19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1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s="19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19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s="19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19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s="19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19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s="19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1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s="1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19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s="19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19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s="19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19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s="19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19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s="19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19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s="19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19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s="19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19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s="19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19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s="19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19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s="19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s="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19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s="19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19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s="19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19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s="19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19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s="19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19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s="19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19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s="19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19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s="19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19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s="19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19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s="19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1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s="1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19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s="19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19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s="19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19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s="19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19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s="19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19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s="19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19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s="19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19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s="19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19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s="19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19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s="19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1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s="1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19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s="19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19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s="19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19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s="19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19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s="19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19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s="19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19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s="19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19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s="19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19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s="19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19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s="19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1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s="1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19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s="19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19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s="19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19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s="19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19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s="19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19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s="19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19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s="19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19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s="19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19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s="19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19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s="19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1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s="1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19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s="19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19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s="19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19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s="19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19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s="19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19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s="19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19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s="19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19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s="19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19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s="19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19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s="19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1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s="1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19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s="19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19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s="19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19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s="19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19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s="19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19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s="19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19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s="19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19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s="19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19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s="19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19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s="19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1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s="1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19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s="19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19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s="19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19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s="19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19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s="19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19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s="19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19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s="19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19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s="19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19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s="19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19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s="19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1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s="1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19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s="19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19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s="19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19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s="19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19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s="19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19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s="19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19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s="19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19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s="19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19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s="19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19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s="19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1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s="1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19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s="19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19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s="19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19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s="19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19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s="19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19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s="19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19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s="19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19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s="19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19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s="19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19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s="19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1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s="1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19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s="19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19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s="19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19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s="19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19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s="19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19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s="19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19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s="19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19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s="19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19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s="19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19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s="19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s="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19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s="19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19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s="19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19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s="19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19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s="19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19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s="19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19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s="19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19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s="19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19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s="19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19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s="19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1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s="1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19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s="19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19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s="19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19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s="19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19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s="19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19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s="19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19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s="19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19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s="19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19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s="19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19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s="19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1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s="1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19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s="19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19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s="19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19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s="19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19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s="19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19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s="19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19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s="19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19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s="19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19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s="19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19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s="19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1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s="1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19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s="19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19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s="19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19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s="19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19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s="19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19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s="19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19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s="19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19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s="19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19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s="19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19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s="19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1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s="1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19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s="19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19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s="19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19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s="19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19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s="19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19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s="19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19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s="19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19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s="19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19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s="19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19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s="19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1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s="1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19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s="19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19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s="19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19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s="19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19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s="19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19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s="19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19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s="19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19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s="19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19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s="19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19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s="19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1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s="1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19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s="19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19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s="19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19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s="19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19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s="19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19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s="19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19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s="19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19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s="19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19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s="19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19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s="19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1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s="1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19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s="19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19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s="19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19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s="19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19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s="19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19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s="19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19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s="19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19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s="19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19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s="19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19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s="19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1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s="1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19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s="19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19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s="19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19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s="19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19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s="19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19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s="19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19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s="19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19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s="19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19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s="19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19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s="19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1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s="1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19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s="19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19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s="19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19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s="19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19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s="19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19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s="19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19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s="19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19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s="19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19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s="19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19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s="19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s="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19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s="19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19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s="19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19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s="19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19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s="19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19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s="19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19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s="19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19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s="19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19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s="19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19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s="19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1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s="1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19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s="19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19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s="19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19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s="19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19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s="19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19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s="19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19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s="19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19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s="19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19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s="19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19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s="19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1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s="1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19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s="19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19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s="19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19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s="19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19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s="19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19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s="19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19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s="19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19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s="19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19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s="19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19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s="19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1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s="1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19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s="19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19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s="19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19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s="19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19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s="19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19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s="19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19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s="19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19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s="19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19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s="19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19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s="19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1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s="1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19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s="19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19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s="19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19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s="19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19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s="19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19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s="19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19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s="19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19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s="19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19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s="19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19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s="19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1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s="1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19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s="19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19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s="19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19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s="19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19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s="19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19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s="19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19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s="19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19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s="19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19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s="19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19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s="19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1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s="1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19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s="19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19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s="19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19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s="19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19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s="19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19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s="19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19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s="19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19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s="19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19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s="19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19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s="19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1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s="1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19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s="19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19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s="19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19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s="19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19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s="19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19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s="19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19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s="19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19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s="19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19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s="19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19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s="19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1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s="1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19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s="19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19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s="19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19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s="19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19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s="19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19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s="19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19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s="19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19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s="19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19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s="19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19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s="19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1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s="1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19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s="19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19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s="19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19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s="19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19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s="19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19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s="19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19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s="19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19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s="19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19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s="19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19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s="19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s="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19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s="19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19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s="19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19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s="19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19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s="19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19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s="19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19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s="19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19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s="19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19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s="19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19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s="19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1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s="1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19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s="19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19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s="19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19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s="19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19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s="19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19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s="19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19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s="19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19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s="19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19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s="19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19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s="19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1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s="1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19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s="19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19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s="19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19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s="19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19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s="19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19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s="19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19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s="19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19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s="19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19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s="19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19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s="19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1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s="1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19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s="19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19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s="19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19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s="19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19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s="19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19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s="19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19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s="19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19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s="19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19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s="19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19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s="19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1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s="1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19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s="19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19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s="19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19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s="19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19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s="19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19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s="19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19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s="19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19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s="19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19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s="19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19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s="19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1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s="1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19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s="19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19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s="19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19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s="19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19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s="19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19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s="19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19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s="19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19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s="19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19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s="19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19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s="19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1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s="1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19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s="19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19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s="19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19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s="19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19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s="19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19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s="19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19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s="19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19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s="19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19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s="19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19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s="19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1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s="1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19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s="19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19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s="19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19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s="19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19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s="19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19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s="19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19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s="19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19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s="19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19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s="19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19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s="19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1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s="1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19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s="19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19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s="19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19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s="19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19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s="19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19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s="19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19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s="19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19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s="19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19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s="19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19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s="19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1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s="1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19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s="19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19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s="19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19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s="19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19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s="19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19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s="19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19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s="19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19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s="19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19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s="19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19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s="19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s="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19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s="19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19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s="19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19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s="19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19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s="19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19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s="19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19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s="19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19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s="19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19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s="19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19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s="19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1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s="1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19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s="19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19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s="19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19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s="19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19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s="19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19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s="19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19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s="19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19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s="19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19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s="19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19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s="19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1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s="1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19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s="19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19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s="19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19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s="19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19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s="19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19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s="19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19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s="19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19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s="19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19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s="19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19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s="19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1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s="1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19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s="19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19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s="19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19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s="19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19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s="19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19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s="19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19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s="19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19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s="19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19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s="19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19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s="19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1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s="1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19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s="19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19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s="19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19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s="19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19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s="19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19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s="19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19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s="19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19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s="19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19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s="19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19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s="19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1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s="1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19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s="19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19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s="19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19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s="19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19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s="19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19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s="19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19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s="19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19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s="19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19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s="19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19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s="19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1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s="1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19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s="19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19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s="19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19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s="19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19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s="19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19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s="19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19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s="19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19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s="19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19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s="19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19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s="19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1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s="1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19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s="19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19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s="19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19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s="19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19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s="19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19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s="19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19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s="19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19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s="19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19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s="19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19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s="19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1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s="1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19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s="19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19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s="19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19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s="19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19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s="19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19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s="19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19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s="19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19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s="19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19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s="19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19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s="19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1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s="1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19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s="19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19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s="19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19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s="19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19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s="19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19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s="19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19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s="19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19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s="19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19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s="19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19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s="19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s="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19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s="19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19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s="19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19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s="19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19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s="19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19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s="19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19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s="19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19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s="19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19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s="19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19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s="19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1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s="1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19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s="19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19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s="19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19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s="19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19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s="19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19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s="19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19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s="19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19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s="19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19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s="19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19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s="19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1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s="1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19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s="19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19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s="19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19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s="19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19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s="19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19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s="19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19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s="19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19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s="19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19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s="19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19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s="19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1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s="1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19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s="19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19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s="19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19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s="19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19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s="19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19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s="19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19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s="19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19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s="19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19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s="19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19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s="19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1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s="1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19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s="19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19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s="19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19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s="19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19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s="19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19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s="19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19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s="19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19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s="19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19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s="19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19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s="19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1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s="1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19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s="19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19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s="19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19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s="19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19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s="19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19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s="19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19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s="19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19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s="19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19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s="19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19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s="19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1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s="1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19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s="19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19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s="19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19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s="19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19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s="19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19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s="19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19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s="19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19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s="19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19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s="19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19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s="19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1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s="1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19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s="19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19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s="19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19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s="19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19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s="19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19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s="19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19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s="19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19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s="19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19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s="19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19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s="19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1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s="1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19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s="19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19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s="19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19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s="19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19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s="19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19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s="19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19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s="19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19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s="19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19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s="19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19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s="19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1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s="1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19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s="19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19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s="19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19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s="19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19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s="19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19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s="19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19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s="19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19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s="19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19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s="19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19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s="19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s="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19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s="19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19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s="19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19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s="19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19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s="19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19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s="19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19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s="19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19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s="19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19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s="19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19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s="19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1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s="1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19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s="19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19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s="19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19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s="19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19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s="19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19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s="19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19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s="19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19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s="19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19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s="19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19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s="19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1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s="1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19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s="19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19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s="19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19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s="19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19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s="19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19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s="19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19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s="19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19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s="19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19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s="19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19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s="19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1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s="1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19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s="19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19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s="19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19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s="19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19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s="19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19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s="19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19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s="19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19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s="19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19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s="19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19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s="19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1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s="1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19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s="19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19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s="19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19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s="19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19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s="19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19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s="19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19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s="19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19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s="19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19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s="19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19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s="19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1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s="1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19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s="19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19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s="19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19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s="19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19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s="19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19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s="19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19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s="19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19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s="19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19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s="19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19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s="19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1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s="1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19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s="19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19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s="19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19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s="19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19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s="19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19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s="19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19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s="19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19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s="19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19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s="19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19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s="19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1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s="1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19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s="19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19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s="19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19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s="19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19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s="19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19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s="19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19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s="19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19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s="19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19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s="19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19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s="19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1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s="1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19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s="19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19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s="19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19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s="19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19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s="19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19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s="19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19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s="19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19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s="19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19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s="19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19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s="19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1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s="1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19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s="19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19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s="19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19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s="19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19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s="19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19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s="19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19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s="19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19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s="19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19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s="19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19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s="19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s="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19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s="19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19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s="19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19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s="19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19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s="19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19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s="19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19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s="19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19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s="19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19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s="19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19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s="19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1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s="1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19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s="19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19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s="19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19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s="19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19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s="19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19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s="19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19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s="19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19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s="19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19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s="19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19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s="19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1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s="1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19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s="19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19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s="19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19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s="19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19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s="19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19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s="19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19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s="19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19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s="19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19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s="19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19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s="19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1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s="1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19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s="19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19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s="19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19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s="19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19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s="19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19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s="19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19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s="19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19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s="19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19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s="19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19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s="19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1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s="1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19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s="19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19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s="19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19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s="19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19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s="19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19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s="19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19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s="19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19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s="19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19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s="19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19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s="19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1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s="1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19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s="19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19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s="19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19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s="19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19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s="19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19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s="19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19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s="19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19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s="19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19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s="19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19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s="19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1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s="1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19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s="19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19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s="19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19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s="19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19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s="19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19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s="19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19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s="19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19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s="19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19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s="19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19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s="19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1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s="1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19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s="19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19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s="19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19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s="19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19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s="19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19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s="19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19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s="19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19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s="19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19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s="19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19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s="19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1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s="1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19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s="19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19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s="19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19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s="19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19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s="19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19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s="19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19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s="19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19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s="19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19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s="19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19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s="19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1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s="1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19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s="19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19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s="19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19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s="19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19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s="19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19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s="19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19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s="19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19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s="19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19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s="19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19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s="19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s="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19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s="19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19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s="19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19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s="19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19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s="19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19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s="19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19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s="19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19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s="19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19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s="19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19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s="19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1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s="1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19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s="19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19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s="19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19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s="19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19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s="19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19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s="19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19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s="19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19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s="19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19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s="19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19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s="19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1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s="1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19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s="19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19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s="19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19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s="19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19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s="19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19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s="19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19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s="19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19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s="19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19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s="19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19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s="19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1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s="1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19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s="19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19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s="19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19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s="19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19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s="19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19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s="19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19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s="19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19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s="19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19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s="19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19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s="19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1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s="1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19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s="19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19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s="19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19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s="19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19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s="19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19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s="19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19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s="19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19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s="19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19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s="19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19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s="19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1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s="1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19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s="19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19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s="19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19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s="19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19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s="19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19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s="19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19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s="19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19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s="19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19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s="19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19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s="19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1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s="1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19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s="19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19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s="19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19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s="19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19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s="19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19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s="19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19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s="19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19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s="19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19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s="19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19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s="19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1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s="1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19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s="19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19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s="19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19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s="19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19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s="19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19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s="19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19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s="19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19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s="19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19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s="19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19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s="19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1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s="1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19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s="19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19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s="19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19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s="19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19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s="19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19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s="19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19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s="19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19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s="19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19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s="19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19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s="19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1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s="1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19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s="19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19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s="19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19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s="19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19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s="19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19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s="19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19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s="19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19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s="19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19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s="19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19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s="19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s="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19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s="19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19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s="19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19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s="19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19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s="19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19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s="19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19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s="19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19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s="19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19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s="19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19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s="19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1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s="1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19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s="19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19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s="19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19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s="19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19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s="19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19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s="19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19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s="19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19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s="19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19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s="19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19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s="19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1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s="1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19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s="19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19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s="19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19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s="19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19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s="19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19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s="19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19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s="19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19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s="19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19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s="19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19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s="19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1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s="1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19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s="19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19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s="19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19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s="19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19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s="19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19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s="19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19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s="19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19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s="19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19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s="19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19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s="19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1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s="1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19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s="19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19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s="19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19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s="19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19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s="19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19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s="19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19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s="19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19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s="19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19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s="19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19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s="19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1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s="1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19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s="19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19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s="19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19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s="19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19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s="19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19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s="19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19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s="19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19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s="19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19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s="19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19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s="19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1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s="1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19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s="19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19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s="19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19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s="19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19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s="19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19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s="19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19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s="19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19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s="19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19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s="19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19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s="19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1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s="1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19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s="19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19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s="19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19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s="19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19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s="19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19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s="19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19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s="19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19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s="19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19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s="19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19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s="19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1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s="1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19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s="19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19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s="19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19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s="19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19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s="19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19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s="19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19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s="19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19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s="19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19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s="19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19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s="19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1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s="1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19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s="19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19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s="19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19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s="19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19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s="19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19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s="19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19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s="19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19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s="19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19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s="19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19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s="19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s="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19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s="19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19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s="19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19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s="19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19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s="19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19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s="19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19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s="19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19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s="19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19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s="19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19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s="19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1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s="1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19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s="19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19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s="19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19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s="19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19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s="19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19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s="19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19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s="19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19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s="19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19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s="19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19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s="19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1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s="1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19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s="19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19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s="19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19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s="19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19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s="19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19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s="19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19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s="19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19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s="19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19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s="19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19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s="19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1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s="1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19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s="19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19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s="19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19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s="19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19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s="19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19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s="19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19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s="19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19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s="19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19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s="19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19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s="19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1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s="1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19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s="19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19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s="19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19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s="19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19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s="19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19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s="19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19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s="19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19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s="19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19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s="19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19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s="19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1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s="1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19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s="19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19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s="19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19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s="19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19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s="19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19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s="19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19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s="19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19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s="19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19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s="19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19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s="19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1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s="1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19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s="19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19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s="19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19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s="19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19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s="19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19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s="19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19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s="19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19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s="19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19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s="19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19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s="19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1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s="1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19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s="19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19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s="19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19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s="19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19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s="19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19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s="19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19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s="19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19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s="19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19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s="19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19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s="19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1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s="1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19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s="19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19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s="19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19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s="19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19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s="19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19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s="19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19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s="19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19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s="19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19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s="19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19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s="19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1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s="1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19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s="19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19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s="19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19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s="19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19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s="19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19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s="19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19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s="19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19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s="19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19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s="19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19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s="19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s="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19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s="19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19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s="19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19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s="19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19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s="19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19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s="19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19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s="19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19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s="19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19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s="19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19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s="19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1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s="1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19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s="19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19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s="19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19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s="19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19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s="19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19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s="19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19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s="19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19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s="19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19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s="19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19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s="19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1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s="1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19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s="19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19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s="19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19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s="19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19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s="19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19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s="19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19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s="19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19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s="19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19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s="19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19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s="19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1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s="1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19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s="19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19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s="19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19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s="19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19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s="19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19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s="19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19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s="19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19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s="19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19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s="19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19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s="19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1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s="1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19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s="19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19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s="19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19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s="19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19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s="19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19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s="19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19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s="19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19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s="19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19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s="19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19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s="19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1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s="1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19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s="19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19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s="19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19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s="19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19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s="19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19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s="19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19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s="19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19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s="19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19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s="19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19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s="19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1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s="1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19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s="19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19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s="19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19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s="19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19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s="19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19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s="19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19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s="19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19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s="19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19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s="19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19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s="19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1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s="1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19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s="19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19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s="19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19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s="19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19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s="19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1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s="19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19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s="19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19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s="19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19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s="19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19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s="19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1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s="1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19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s="19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19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s="19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19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s="19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19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s="19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19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s="19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19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s="19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19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s="19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19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s="19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19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s="19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1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s="1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19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s="19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19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s="19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19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s="19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19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s="19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19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s="19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19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s="19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19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s="19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19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s="19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19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s="19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s="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19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s="19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19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s="19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19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s="19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19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s="19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19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s="19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19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s="19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19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s="19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19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s="19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19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s="19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1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s="1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19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s="19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19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s="19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19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s="19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19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s="19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19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s="19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19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s="19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19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s="19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19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s="19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19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s="19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1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s="1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19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s="19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19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s="19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19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s="19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19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s="19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19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s="19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19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s="19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19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s="19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19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s="19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19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s="19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1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s="1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19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s="19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19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s="19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19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s="19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19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s="19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19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s="19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19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s="19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19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s="19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19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s="19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19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s="19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1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s="1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19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s="19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19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s="19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19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s="19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19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s="19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19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s="19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19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s="19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19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s="19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19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s="19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19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s="19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1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s="1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19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s="19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19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s="19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19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s="19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19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s="19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19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s="19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19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s="19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19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s="19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19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s="19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19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s="19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1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s="1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19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s="19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19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s="19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19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s="19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19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s="19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19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s="19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19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s="19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19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s="19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19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s="19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19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s="19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1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s="1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19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s="19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19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s="19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19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s="19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19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s="19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19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s="19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19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s="19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19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s="19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19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s="19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19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s="19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1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s="1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19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s="19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19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s="19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19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s="19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19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s="19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19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s="19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19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s="19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19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s="19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19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s="19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19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s="19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1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s="1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19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s="19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19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s="19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19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s="19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19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s="19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19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s="19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19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s="19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19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s="19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19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s="19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19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s="19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s="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19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s="19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19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s="19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19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s="19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19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s="19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19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s="19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19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s="19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19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s="19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19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s="19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19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s="19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1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s="1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19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s="19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19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s="19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19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s="19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19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s="19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19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s="19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19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s="19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19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s="19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19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s="19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19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s="19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1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s="1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19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s="19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19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s="19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19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s="19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19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s="19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19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s="19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19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s="19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19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s="19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19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s="19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19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s="19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1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s="1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19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s="19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19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s="19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19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s="19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19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s="19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19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s="19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19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s="19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19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s="19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19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s="19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19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s="19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1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s="1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19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s="19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19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s="19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19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s="19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19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s="19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19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s="19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19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s="19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19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s="19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19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s="19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19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s="19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1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s="1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19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s="19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19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s="19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19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s="19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19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s="19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19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s="19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19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s="19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19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s="19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19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s="19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19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s="19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1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s="1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19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s="19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19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s="19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19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s="19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19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s="19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19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s="19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19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s="19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19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s="19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19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s="19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19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s="19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1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s="1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19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s="19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19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s="19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19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s="19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19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s="19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19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s="19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19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s="19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19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s="19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19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s="19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19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s="19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1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s="1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19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s="19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19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s="19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19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s="19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19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s="19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19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s="19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19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s="19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19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s="19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19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s="19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19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s="19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1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s="1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19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s="19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19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s="19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19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s="19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19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s="19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19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s="19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19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s="19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19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s="19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19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s="19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19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s="19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s="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19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s="19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19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s="19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19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s="19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19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s="19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19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s="19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19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s="19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19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s="19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19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s="19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19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s="19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1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s="1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19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s="19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19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s="19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19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s="19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19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s="19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19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s="19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19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s="19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19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s="19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19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s="19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19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s="19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1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s="1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19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s="19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19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s="19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19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s="19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19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s="19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19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s="19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19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s="19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19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s="19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19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s="19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19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s="19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1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s="1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19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s="19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19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s="19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19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s="19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19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s="19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19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s="19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19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s="19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19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s="19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19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s="19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19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s="19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1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s="1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19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s="19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19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s="19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19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s="19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19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s="19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19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s="19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19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s="19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19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s="19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19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s="19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19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s="19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1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s="1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19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s="19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19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s="19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19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s="19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19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s="19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19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s="19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19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s="19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19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s="19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19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s="19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19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s="19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1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s="1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19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s="19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19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s="19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19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s="19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1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s="19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1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s="19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1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s="19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1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s="19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1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s="19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1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s="19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1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s="1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1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s="19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1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s="19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1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s="19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1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s="19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1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s="19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1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s="19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1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s="19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1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s="19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1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s="19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1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s="1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1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s="19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1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s="19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1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s="19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1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s="19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1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s="19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1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s="19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1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s="19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1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s="19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1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s="19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1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s="1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1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s="19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1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s="19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1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s="19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1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s="19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1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s="19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1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s="19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1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s="19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1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s="19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1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s="19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s="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1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s="19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1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s="19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1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s="19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1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s="19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1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s="19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1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s="19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1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s="19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1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s="19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1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s="19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1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s="1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1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s="19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1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s="19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1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s="19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1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s="19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1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s="19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1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s="19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1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s="19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1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s="19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1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s="19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1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s="1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1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s="19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1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s="19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1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s="19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1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s="19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1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s="19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1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s="19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1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s="19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1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s="19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1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s="19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1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s="1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1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s="19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1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s="19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1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s="19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1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s="19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1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s="19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1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s="19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1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s="19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1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s="19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1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s="19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1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s="1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1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s="19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1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s="19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1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s="19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1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s="19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1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s="19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1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s="19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1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s="19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1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s="19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1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s="19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1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s="1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1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s="19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1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s="19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1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s="19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1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s="19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1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s="19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1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s="19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1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s="19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1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s="19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1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s="19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1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s="1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1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s="19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1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s="19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1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s="19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1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s="19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1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s="19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1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s="19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1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s="19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1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s="19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1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s="19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1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s="1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1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s="19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1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s="19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1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s="19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1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s="19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1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s="19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1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s="19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1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s="19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1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s="19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1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s="19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1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s="1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1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s="19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1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s="19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1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s="19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1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s="19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1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s="19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1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s="19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1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s="19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1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s="19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1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s="19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1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s="1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1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s="19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1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s="19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1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s="19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1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s="19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1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s="19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1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s="19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1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s="19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1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s="19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1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s="19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s="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1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s="19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1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s="19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1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s="19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19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s="19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19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s="19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19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s="19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ref="U2925:U2988" si="230"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19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s="19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19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s="19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19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s="19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1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s="1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19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s="19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19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s="19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19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s="19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19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s="19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19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s="19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19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s="19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19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s="19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19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s="19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19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s="19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1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s="1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19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s="19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19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s="19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19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s="19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19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s="19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19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s="19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19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s="19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19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6"/>
        <v>100</v>
      </c>
      <c r="Q2946" t="s">
        <v>8315</v>
      </c>
      <c r="R2946" s="19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19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t="s">
        <v>8315</v>
      </c>
      <c r="R2947" s="19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19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8315</v>
      </c>
      <c r="R2948" s="19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1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8315</v>
      </c>
      <c r="R2949" s="19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19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8315</v>
      </c>
      <c r="R2950" s="19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19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8315</v>
      </c>
      <c r="R2951" s="19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19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t="s">
        <v>8315</v>
      </c>
      <c r="R2952" s="19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19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8315</v>
      </c>
      <c r="R2953" s="19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19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8315</v>
      </c>
      <c r="R2954" s="19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19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8315</v>
      </c>
      <c r="R2955" s="19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19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t="s">
        <v>8315</v>
      </c>
      <c r="R2956" s="19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19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8315</v>
      </c>
      <c r="R2957" s="19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19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8315</v>
      </c>
      <c r="R2958" s="19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1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8315</v>
      </c>
      <c r="R2959" s="19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19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t="s">
        <v>8315</v>
      </c>
      <c r="R2960" s="19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19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t="s">
        <v>8315</v>
      </c>
      <c r="R2961" s="19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19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t="s">
        <v>8315</v>
      </c>
      <c r="R2962" s="19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1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8315</v>
      </c>
      <c r="R2963" s="19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1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8315</v>
      </c>
      <c r="R2964" s="19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1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8315</v>
      </c>
      <c r="R2965" s="19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1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8315</v>
      </c>
      <c r="R2966" s="19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1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8315</v>
      </c>
      <c r="R2967" s="19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1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8315</v>
      </c>
      <c r="R2968" s="19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1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8315</v>
      </c>
      <c r="R2969" s="19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1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8315</v>
      </c>
      <c r="R2970" s="19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1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8315</v>
      </c>
      <c r="R2971" s="19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1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8315</v>
      </c>
      <c r="R2972" s="19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1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8315</v>
      </c>
      <c r="R2973" s="19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1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8315</v>
      </c>
      <c r="R2974" s="19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1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8315</v>
      </c>
      <c r="R2975" s="19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1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8315</v>
      </c>
      <c r="R2976" s="19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1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8315</v>
      </c>
      <c r="R2977" s="19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1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8315</v>
      </c>
      <c r="R2978" s="19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1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8315</v>
      </c>
      <c r="R2979" s="19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1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8315</v>
      </c>
      <c r="R2980" s="19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1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8315</v>
      </c>
      <c r="R2981" s="19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1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8315</v>
      </c>
      <c r="R2982" s="19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19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8315</v>
      </c>
      <c r="R2983" s="19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19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8315</v>
      </c>
      <c r="R2984" s="19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19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8315</v>
      </c>
      <c r="R2985" s="19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19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8315</v>
      </c>
      <c r="R2986" s="19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19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8315</v>
      </c>
      <c r="R2987" s="19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19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8315</v>
      </c>
      <c r="R2988" s="19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1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8315</v>
      </c>
      <c r="R2989" s="19" t="s">
        <v>8355</v>
      </c>
      <c r="S2989" s="12">
        <f t="shared" si="233"/>
        <v>42627.307303240741</v>
      </c>
      <c r="T2989" s="12">
        <f t="shared" si="234"/>
        <v>42656</v>
      </c>
      <c r="U2989">
        <f t="shared" ref="U2989:U3052" si="235"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19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8315</v>
      </c>
      <c r="R2990" s="19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19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8315</v>
      </c>
      <c r="R2991" s="19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19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8315</v>
      </c>
      <c r="R2992" s="19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19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8315</v>
      </c>
      <c r="R2993" s="19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19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8315</v>
      </c>
      <c r="R2994" s="19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19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8315</v>
      </c>
      <c r="R2995" s="19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19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8315</v>
      </c>
      <c r="R2996" s="19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19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8315</v>
      </c>
      <c r="R2997" s="19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19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8315</v>
      </c>
      <c r="R2998" s="19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1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8315</v>
      </c>
      <c r="R2999" s="19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19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8315</v>
      </c>
      <c r="R3000" s="19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19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8315</v>
      </c>
      <c r="R3001" s="19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19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8315</v>
      </c>
      <c r="R3002" s="19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19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8315</v>
      </c>
      <c r="R3003" s="19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19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8315</v>
      </c>
      <c r="R3004" s="19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19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8315</v>
      </c>
      <c r="R3005" s="19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19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8315</v>
      </c>
      <c r="R3006" s="19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19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8315</v>
      </c>
      <c r="R3007" s="19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19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8315</v>
      </c>
      <c r="R3008" s="19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1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8315</v>
      </c>
      <c r="R3009" s="19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19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t="s">
        <v>8315</v>
      </c>
      <c r="R3010" s="19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19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t="s">
        <v>8315</v>
      </c>
      <c r="R3011" s="19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19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8315</v>
      </c>
      <c r="R3012" s="19" t="s">
        <v>8355</v>
      </c>
      <c r="S3012" s="12">
        <f t="shared" si="238"/>
        <v>41996.832395833335</v>
      </c>
      <c r="T3012" s="12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19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8315</v>
      </c>
      <c r="R3013" s="19" t="s">
        <v>8355</v>
      </c>
      <c r="S3013" s="12">
        <f t="shared" si="238"/>
        <v>42334.468935185185</v>
      </c>
      <c r="T3013" s="12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19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8315</v>
      </c>
      <c r="R3014" s="19" t="s">
        <v>8355</v>
      </c>
      <c r="S3014" s="12">
        <f t="shared" si="238"/>
        <v>42024.702893518523</v>
      </c>
      <c r="T3014" s="12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19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8315</v>
      </c>
      <c r="R3015" s="19" t="s">
        <v>8355</v>
      </c>
      <c r="S3015" s="12">
        <f t="shared" si="238"/>
        <v>42146.836215277777</v>
      </c>
      <c r="T3015" s="12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19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8315</v>
      </c>
      <c r="R3016" s="19" t="s">
        <v>8355</v>
      </c>
      <c r="S3016" s="12">
        <f t="shared" si="238"/>
        <v>41920.123611111114</v>
      </c>
      <c r="T3016" s="12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19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8315</v>
      </c>
      <c r="R3017" s="19" t="s">
        <v>8355</v>
      </c>
      <c r="S3017" s="12">
        <f t="shared" si="238"/>
        <v>41785.72729166667</v>
      </c>
      <c r="T3017" s="12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19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8315</v>
      </c>
      <c r="R3018" s="19" t="s">
        <v>8355</v>
      </c>
      <c r="S3018" s="12">
        <f t="shared" si="238"/>
        <v>41778.548055555555</v>
      </c>
      <c r="T3018" s="12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8315</v>
      </c>
      <c r="R3019" s="19" t="s">
        <v>8355</v>
      </c>
      <c r="S3019" s="12">
        <f t="shared" si="238"/>
        <v>41841.850034722222</v>
      </c>
      <c r="T3019" s="12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19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8315</v>
      </c>
      <c r="R3020" s="19" t="s">
        <v>8355</v>
      </c>
      <c r="S3020" s="12">
        <f t="shared" si="238"/>
        <v>42163.29833333334</v>
      </c>
      <c r="T3020" s="12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19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8315</v>
      </c>
      <c r="R3021" s="19" t="s">
        <v>8355</v>
      </c>
      <c r="S3021" s="12">
        <f t="shared" si="238"/>
        <v>41758.833564814813</v>
      </c>
      <c r="T3021" s="12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19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8315</v>
      </c>
      <c r="R3022" s="19" t="s">
        <v>8355</v>
      </c>
      <c r="S3022" s="12">
        <f t="shared" si="238"/>
        <v>42170.846446759257</v>
      </c>
      <c r="T3022" s="12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19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8315</v>
      </c>
      <c r="R3023" s="19" t="s">
        <v>8355</v>
      </c>
      <c r="S3023" s="12">
        <f t="shared" si="238"/>
        <v>42660.618854166663</v>
      </c>
      <c r="T3023" s="12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19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8315</v>
      </c>
      <c r="R3024" s="19" t="s">
        <v>8355</v>
      </c>
      <c r="S3024" s="12">
        <f t="shared" si="238"/>
        <v>42564.95380787037</v>
      </c>
      <c r="T3024" s="12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19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8315</v>
      </c>
      <c r="R3025" s="19" t="s">
        <v>8355</v>
      </c>
      <c r="S3025" s="12">
        <f t="shared" si="238"/>
        <v>42121.675763888896</v>
      </c>
      <c r="T3025" s="12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19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8315</v>
      </c>
      <c r="R3026" s="19" t="s">
        <v>8355</v>
      </c>
      <c r="S3026" s="12">
        <f t="shared" si="238"/>
        <v>41158.993923611109</v>
      </c>
      <c r="T3026" s="12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19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8315</v>
      </c>
      <c r="R3027" s="19" t="s">
        <v>8355</v>
      </c>
      <c r="S3027" s="12">
        <f t="shared" si="238"/>
        <v>41761.509409722225</v>
      </c>
      <c r="T3027" s="12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19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8315</v>
      </c>
      <c r="R3028" s="19" t="s">
        <v>8355</v>
      </c>
      <c r="S3028" s="12">
        <f t="shared" si="238"/>
        <v>42783.459398148145</v>
      </c>
      <c r="T3028" s="12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1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8315</v>
      </c>
      <c r="R3029" s="19" t="s">
        <v>8355</v>
      </c>
      <c r="S3029" s="12">
        <f t="shared" si="238"/>
        <v>42053.704293981486</v>
      </c>
      <c r="T3029" s="12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19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8315</v>
      </c>
      <c r="R3030" s="19" t="s">
        <v>8355</v>
      </c>
      <c r="S3030" s="12">
        <f t="shared" si="238"/>
        <v>42567.264178240745</v>
      </c>
      <c r="T3030" s="12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19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8315</v>
      </c>
      <c r="R3031" s="19" t="s">
        <v>8355</v>
      </c>
      <c r="S3031" s="12">
        <f t="shared" si="238"/>
        <v>41932.708877314813</v>
      </c>
      <c r="T3031" s="12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19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8315</v>
      </c>
      <c r="R3032" s="19" t="s">
        <v>8355</v>
      </c>
      <c r="S3032" s="12">
        <f t="shared" si="238"/>
        <v>42233.747349537036</v>
      </c>
      <c r="T3032" s="12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19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8315</v>
      </c>
      <c r="R3033" s="19" t="s">
        <v>8355</v>
      </c>
      <c r="S3033" s="12">
        <f t="shared" si="238"/>
        <v>42597.882488425923</v>
      </c>
      <c r="T3033" s="12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19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8315</v>
      </c>
      <c r="R3034" s="19" t="s">
        <v>8355</v>
      </c>
      <c r="S3034" s="12">
        <f t="shared" si="238"/>
        <v>42228.044664351852</v>
      </c>
      <c r="T3034" s="12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19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8315</v>
      </c>
      <c r="R3035" s="19" t="s">
        <v>8355</v>
      </c>
      <c r="S3035" s="12">
        <f t="shared" si="238"/>
        <v>42570.110243055555</v>
      </c>
      <c r="T3035" s="12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19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8315</v>
      </c>
      <c r="R3036" s="19" t="s">
        <v>8355</v>
      </c>
      <c r="S3036" s="12">
        <f t="shared" si="238"/>
        <v>42644.535358796296</v>
      </c>
      <c r="T3036" s="12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19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8315</v>
      </c>
      <c r="R3037" s="19" t="s">
        <v>8355</v>
      </c>
      <c r="S3037" s="12">
        <f t="shared" si="238"/>
        <v>41368.560289351852</v>
      </c>
      <c r="T3037" s="12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19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8315</v>
      </c>
      <c r="R3038" s="19" t="s">
        <v>8355</v>
      </c>
      <c r="S3038" s="12">
        <f t="shared" si="238"/>
        <v>41466.785231481481</v>
      </c>
      <c r="T3038" s="12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1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8315</v>
      </c>
      <c r="R3039" s="19" t="s">
        <v>8355</v>
      </c>
      <c r="S3039" s="12">
        <f t="shared" si="238"/>
        <v>40378.893206018518</v>
      </c>
      <c r="T3039" s="12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19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8315</v>
      </c>
      <c r="R3040" s="19" t="s">
        <v>8355</v>
      </c>
      <c r="S3040" s="12">
        <f t="shared" si="238"/>
        <v>42373.252280092594</v>
      </c>
      <c r="T3040" s="12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19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8315</v>
      </c>
      <c r="R3041" s="19" t="s">
        <v>8355</v>
      </c>
      <c r="S3041" s="12">
        <f t="shared" si="238"/>
        <v>41610.794421296298</v>
      </c>
      <c r="T3041" s="12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19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8315</v>
      </c>
      <c r="R3042" s="19" t="s">
        <v>8355</v>
      </c>
      <c r="S3042" s="12">
        <f t="shared" si="238"/>
        <v>42177.791909722218</v>
      </c>
      <c r="T3042" s="12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19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8315</v>
      </c>
      <c r="R3043" s="19" t="s">
        <v>8355</v>
      </c>
      <c r="S3043" s="12">
        <f t="shared" si="238"/>
        <v>42359.868611111116</v>
      </c>
      <c r="T3043" s="12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19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8315</v>
      </c>
      <c r="R3044" s="19" t="s">
        <v>8355</v>
      </c>
      <c r="S3044" s="12">
        <f t="shared" si="238"/>
        <v>42253.688043981485</v>
      </c>
      <c r="T3044" s="12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19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8315</v>
      </c>
      <c r="R3045" s="19" t="s">
        <v>8355</v>
      </c>
      <c r="S3045" s="12">
        <f t="shared" si="238"/>
        <v>42083.070590277777</v>
      </c>
      <c r="T3045" s="12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19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8315</v>
      </c>
      <c r="R3046" s="19" t="s">
        <v>8355</v>
      </c>
      <c r="S3046" s="12">
        <f t="shared" si="238"/>
        <v>42387.7268287037</v>
      </c>
      <c r="T3046" s="12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19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8315</v>
      </c>
      <c r="R3047" s="19" t="s">
        <v>8355</v>
      </c>
      <c r="S3047" s="12">
        <f t="shared" si="238"/>
        <v>41843.155729166669</v>
      </c>
      <c r="T3047" s="12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19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8315</v>
      </c>
      <c r="R3048" s="19" t="s">
        <v>8355</v>
      </c>
      <c r="S3048" s="12">
        <f t="shared" si="238"/>
        <v>41862.803078703706</v>
      </c>
      <c r="T3048" s="12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1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8315</v>
      </c>
      <c r="R3049" s="19" t="s">
        <v>8355</v>
      </c>
      <c r="S3049" s="12">
        <f t="shared" si="238"/>
        <v>42443.989050925928</v>
      </c>
      <c r="T3049" s="12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19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8315</v>
      </c>
      <c r="R3050" s="19" t="s">
        <v>8355</v>
      </c>
      <c r="S3050" s="12">
        <f t="shared" si="238"/>
        <v>41975.901180555549</v>
      </c>
      <c r="T3050" s="12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19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8315</v>
      </c>
      <c r="R3051" s="19" t="s">
        <v>8355</v>
      </c>
      <c r="S3051" s="12">
        <f t="shared" si="238"/>
        <v>42139.014525462961</v>
      </c>
      <c r="T3051" s="12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19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8315</v>
      </c>
      <c r="R3052" s="19" t="s">
        <v>8355</v>
      </c>
      <c r="S3052" s="12">
        <f t="shared" si="238"/>
        <v>42465.16851851852</v>
      </c>
      <c r="T3052" s="12">
        <f t="shared" si="239"/>
        <v>42495.16851851852</v>
      </c>
      <c r="U3052">
        <f t="shared" si="2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19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8315</v>
      </c>
      <c r="R3053" s="19" t="s">
        <v>8355</v>
      </c>
      <c r="S3053" s="12">
        <f t="shared" si="238"/>
        <v>42744.416030092587</v>
      </c>
      <c r="T3053" s="12">
        <f t="shared" si="239"/>
        <v>42774.416030092587</v>
      </c>
      <c r="U3053">
        <f t="shared" ref="U3053:U3116" si="240"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19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8315</v>
      </c>
      <c r="R3054" s="19" t="s">
        <v>8355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19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8315</v>
      </c>
      <c r="R3055" s="19" t="s">
        <v>8355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19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t="s">
        <v>8315</v>
      </c>
      <c r="R3056" s="19" t="s">
        <v>8355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19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8315</v>
      </c>
      <c r="R3057" s="19" t="s">
        <v>8355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19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t="s">
        <v>8315</v>
      </c>
      <c r="R3058" s="19" t="s">
        <v>8355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1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t="s">
        <v>8315</v>
      </c>
      <c r="R3059" s="19" t="s">
        <v>8355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19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8315</v>
      </c>
      <c r="R3060" s="19" t="s">
        <v>8355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19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8315</v>
      </c>
      <c r="R3061" s="19" t="s">
        <v>8355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19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8315</v>
      </c>
      <c r="R3062" s="19" t="s">
        <v>8355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19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t="s">
        <v>8315</v>
      </c>
      <c r="R3063" s="19" t="s">
        <v>8355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19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8315</v>
      </c>
      <c r="R3064" s="19" t="s">
        <v>8355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19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8315</v>
      </c>
      <c r="R3065" s="19" t="s">
        <v>8355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19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8315</v>
      </c>
      <c r="R3066" s="19" t="s">
        <v>8355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19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8315</v>
      </c>
      <c r="R3067" s="19" t="s">
        <v>8355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19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8315</v>
      </c>
      <c r="R3068" s="19" t="s">
        <v>8355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1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8315</v>
      </c>
      <c r="R3069" s="19" t="s">
        <v>8355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19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8315</v>
      </c>
      <c r="R3070" s="19" t="s">
        <v>8355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19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8315</v>
      </c>
      <c r="R3071" s="19" t="s">
        <v>8355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19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8315</v>
      </c>
      <c r="R3072" s="19" t="s">
        <v>8355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19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8315</v>
      </c>
      <c r="R3073" s="19" t="s">
        <v>8355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19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t="s">
        <v>8315</v>
      </c>
      <c r="R3074" s="19" t="s">
        <v>8355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19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t="s">
        <v>8315</v>
      </c>
      <c r="R3075" s="19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19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8315</v>
      </c>
      <c r="R3076" s="19" t="s">
        <v>8355</v>
      </c>
      <c r="S3076" s="12">
        <f t="shared" si="243"/>
        <v>42409.571284722217</v>
      </c>
      <c r="T3076" s="12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19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8315</v>
      </c>
      <c r="R3077" s="19" t="s">
        <v>8355</v>
      </c>
      <c r="S3077" s="12">
        <f t="shared" si="243"/>
        <v>42551.102314814809</v>
      </c>
      <c r="T3077" s="12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19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8315</v>
      </c>
      <c r="R3078" s="19" t="s">
        <v>8355</v>
      </c>
      <c r="S3078" s="12">
        <f t="shared" si="243"/>
        <v>42226.651886574073</v>
      </c>
      <c r="T3078" s="12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1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8315</v>
      </c>
      <c r="R3079" s="19" t="s">
        <v>8355</v>
      </c>
      <c r="S3079" s="12">
        <f t="shared" si="243"/>
        <v>42766.956921296296</v>
      </c>
      <c r="T3079" s="12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19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8315</v>
      </c>
      <c r="R3080" s="19" t="s">
        <v>8355</v>
      </c>
      <c r="S3080" s="12">
        <f t="shared" si="243"/>
        <v>42031.138831018514</v>
      </c>
      <c r="T3080" s="12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19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8315</v>
      </c>
      <c r="R3081" s="19" t="s">
        <v>8355</v>
      </c>
      <c r="S3081" s="12">
        <f t="shared" si="243"/>
        <v>42055.713368055556</v>
      </c>
      <c r="T3081" s="12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19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8315</v>
      </c>
      <c r="R3082" s="19" t="s">
        <v>8355</v>
      </c>
      <c r="S3082" s="12">
        <f t="shared" si="243"/>
        <v>41940.028287037036</v>
      </c>
      <c r="T3082" s="12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19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8315</v>
      </c>
      <c r="R3083" s="19" t="s">
        <v>8355</v>
      </c>
      <c r="S3083" s="12">
        <f t="shared" si="243"/>
        <v>42237.181608796294</v>
      </c>
      <c r="T3083" s="12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19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t="s">
        <v>8315</v>
      </c>
      <c r="R3084" s="19" t="s">
        <v>8355</v>
      </c>
      <c r="S3084" s="12">
        <f t="shared" si="243"/>
        <v>42293.922986111109</v>
      </c>
      <c r="T3084" s="12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19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8315</v>
      </c>
      <c r="R3085" s="19" t="s">
        <v>8355</v>
      </c>
      <c r="S3085" s="12">
        <f t="shared" si="243"/>
        <v>41853.563402777778</v>
      </c>
      <c r="T3085" s="12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19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8315</v>
      </c>
      <c r="R3086" s="19" t="s">
        <v>8355</v>
      </c>
      <c r="S3086" s="12">
        <f t="shared" si="243"/>
        <v>42100.723738425921</v>
      </c>
      <c r="T3086" s="12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19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8315</v>
      </c>
      <c r="R3087" s="19" t="s">
        <v>8355</v>
      </c>
      <c r="S3087" s="12">
        <f t="shared" si="243"/>
        <v>42246.883784722217</v>
      </c>
      <c r="T3087" s="12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19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8315</v>
      </c>
      <c r="R3088" s="19" t="s">
        <v>8355</v>
      </c>
      <c r="S3088" s="12">
        <f t="shared" si="243"/>
        <v>42173.67082175926</v>
      </c>
      <c r="T3088" s="12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1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8315</v>
      </c>
      <c r="R3089" s="19" t="s">
        <v>8355</v>
      </c>
      <c r="S3089" s="12">
        <f t="shared" si="243"/>
        <v>42665.150347222225</v>
      </c>
      <c r="T3089" s="12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19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8315</v>
      </c>
      <c r="R3090" s="19" t="s">
        <v>8355</v>
      </c>
      <c r="S3090" s="12">
        <f t="shared" si="243"/>
        <v>41981.57230324074</v>
      </c>
      <c r="T3090" s="12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19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8315</v>
      </c>
      <c r="R3091" s="19" t="s">
        <v>8355</v>
      </c>
      <c r="S3091" s="12">
        <f t="shared" si="243"/>
        <v>42528.542627314819</v>
      </c>
      <c r="T3091" s="12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19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8315</v>
      </c>
      <c r="R3092" s="19" t="s">
        <v>8355</v>
      </c>
      <c r="S3092" s="12">
        <f t="shared" si="243"/>
        <v>42065.818807870368</v>
      </c>
      <c r="T3092" s="12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19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8315</v>
      </c>
      <c r="R3093" s="19" t="s">
        <v>8355</v>
      </c>
      <c r="S3093" s="12">
        <f t="shared" si="243"/>
        <v>42566.948414351849</v>
      </c>
      <c r="T3093" s="12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19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8315</v>
      </c>
      <c r="R3094" s="19" t="s">
        <v>8355</v>
      </c>
      <c r="S3094" s="12">
        <f t="shared" si="243"/>
        <v>42255.619351851856</v>
      </c>
      <c r="T3094" s="12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19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8315</v>
      </c>
      <c r="R3095" s="19" t="s">
        <v>8355</v>
      </c>
      <c r="S3095" s="12">
        <f t="shared" si="243"/>
        <v>41760.909039351849</v>
      </c>
      <c r="T3095" s="12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19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8315</v>
      </c>
      <c r="R3096" s="19" t="s">
        <v>8355</v>
      </c>
      <c r="S3096" s="12">
        <f t="shared" si="243"/>
        <v>42207.795787037037</v>
      </c>
      <c r="T3096" s="12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19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8315</v>
      </c>
      <c r="R3097" s="19" t="s">
        <v>8355</v>
      </c>
      <c r="S3097" s="12">
        <f t="shared" si="243"/>
        <v>42523.025231481486</v>
      </c>
      <c r="T3097" s="12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19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8315</v>
      </c>
      <c r="R3098" s="19" t="s">
        <v>8355</v>
      </c>
      <c r="S3098" s="12">
        <f t="shared" si="243"/>
        <v>42114.825532407413</v>
      </c>
      <c r="T3098" s="12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1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8315</v>
      </c>
      <c r="R3099" s="19" t="s">
        <v>8355</v>
      </c>
      <c r="S3099" s="12">
        <f t="shared" si="243"/>
        <v>42629.503483796296</v>
      </c>
      <c r="T3099" s="12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19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8315</v>
      </c>
      <c r="R3100" s="19" t="s">
        <v>8355</v>
      </c>
      <c r="S3100" s="12">
        <f t="shared" si="243"/>
        <v>42359.792233796295</v>
      </c>
      <c r="T3100" s="12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19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8315</v>
      </c>
      <c r="R3101" s="19" t="s">
        <v>8355</v>
      </c>
      <c r="S3101" s="12">
        <f t="shared" si="243"/>
        <v>42382.189710648148</v>
      </c>
      <c r="T3101" s="12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19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8315</v>
      </c>
      <c r="R3102" s="19" t="s">
        <v>8355</v>
      </c>
      <c r="S3102" s="12">
        <f t="shared" si="243"/>
        <v>41902.622395833336</v>
      </c>
      <c r="T3102" s="12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19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8315</v>
      </c>
      <c r="R3103" s="19" t="s">
        <v>8355</v>
      </c>
      <c r="S3103" s="12">
        <f t="shared" si="243"/>
        <v>42171.383530092593</v>
      </c>
      <c r="T3103" s="12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19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8315</v>
      </c>
      <c r="R3104" s="19" t="s">
        <v>8355</v>
      </c>
      <c r="S3104" s="12">
        <f t="shared" si="243"/>
        <v>42555.340486111112</v>
      </c>
      <c r="T3104" s="12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19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8315</v>
      </c>
      <c r="R3105" s="19" t="s">
        <v>8355</v>
      </c>
      <c r="S3105" s="12">
        <f t="shared" si="243"/>
        <v>42107.156319444446</v>
      </c>
      <c r="T3105" s="12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19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8315</v>
      </c>
      <c r="R3106" s="19" t="s">
        <v>8355</v>
      </c>
      <c r="S3106" s="12">
        <f t="shared" si="243"/>
        <v>42006.908692129626</v>
      </c>
      <c r="T3106" s="12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19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8315</v>
      </c>
      <c r="R3107" s="19" t="s">
        <v>8355</v>
      </c>
      <c r="S3107" s="12">
        <f t="shared" si="243"/>
        <v>41876.718935185185</v>
      </c>
      <c r="T3107" s="12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19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8315</v>
      </c>
      <c r="R3108" s="19" t="s">
        <v>8355</v>
      </c>
      <c r="S3108" s="12">
        <f t="shared" si="243"/>
        <v>42241.429120370376</v>
      </c>
      <c r="T3108" s="12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1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8315</v>
      </c>
      <c r="R3109" s="19" t="s">
        <v>8355</v>
      </c>
      <c r="S3109" s="12">
        <f t="shared" si="243"/>
        <v>42128.814247685179</v>
      </c>
      <c r="T3109" s="12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19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8315</v>
      </c>
      <c r="R3110" s="19" t="s">
        <v>8355</v>
      </c>
      <c r="S3110" s="12">
        <f t="shared" si="243"/>
        <v>42062.680486111116</v>
      </c>
      <c r="T3110" s="12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19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8315</v>
      </c>
      <c r="R3111" s="19" t="s">
        <v>8355</v>
      </c>
      <c r="S3111" s="12">
        <f t="shared" si="243"/>
        <v>41844.125115740739</v>
      </c>
      <c r="T3111" s="12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19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8315</v>
      </c>
      <c r="R3112" s="19" t="s">
        <v>8355</v>
      </c>
      <c r="S3112" s="12">
        <f t="shared" si="243"/>
        <v>42745.031469907408</v>
      </c>
      <c r="T3112" s="12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19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8315</v>
      </c>
      <c r="R3113" s="19" t="s">
        <v>8355</v>
      </c>
      <c r="S3113" s="12">
        <f t="shared" si="243"/>
        <v>41885.595138888886</v>
      </c>
      <c r="T3113" s="12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19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8315</v>
      </c>
      <c r="R3114" s="19" t="s">
        <v>8355</v>
      </c>
      <c r="S3114" s="12">
        <f t="shared" si="243"/>
        <v>42615.121921296297</v>
      </c>
      <c r="T3114" s="12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19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8315</v>
      </c>
      <c r="R3115" s="19" t="s">
        <v>8355</v>
      </c>
      <c r="S3115" s="12">
        <f t="shared" si="243"/>
        <v>42081.731273148151</v>
      </c>
      <c r="T3115" s="12">
        <f t="shared" si="244"/>
        <v>42111.731273148151</v>
      </c>
      <c r="U3115">
        <f t="shared" si="24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19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t="s">
        <v>8315</v>
      </c>
      <c r="R3116" s="19" t="s">
        <v>8355</v>
      </c>
      <c r="S3116" s="12">
        <f t="shared" si="243"/>
        <v>41843.632523148146</v>
      </c>
      <c r="T3116" s="12">
        <f t="shared" si="244"/>
        <v>41903.632523148146</v>
      </c>
      <c r="U3116">
        <f t="shared" si="24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19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8315</v>
      </c>
      <c r="R3117" s="19" t="s">
        <v>8355</v>
      </c>
      <c r="S3117" s="12">
        <f t="shared" si="243"/>
        <v>42496.447071759263</v>
      </c>
      <c r="T3117" s="12">
        <f t="shared" si="244"/>
        <v>42526.447071759263</v>
      </c>
      <c r="U3117">
        <f t="shared" ref="U3117:U3180" si="245"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19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8315</v>
      </c>
      <c r="R3118" s="19" t="s">
        <v>8355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8315</v>
      </c>
      <c r="R3119" s="19" t="s">
        <v>8355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19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8315</v>
      </c>
      <c r="R3120" s="19" t="s">
        <v>8355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19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8315</v>
      </c>
      <c r="R3121" s="19" t="s">
        <v>8355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19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8315</v>
      </c>
      <c r="R3122" s="19" t="s">
        <v>8355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19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8315</v>
      </c>
      <c r="R3123" s="19" t="s">
        <v>8355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19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8315</v>
      </c>
      <c r="R3124" s="19" t="s">
        <v>8355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19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8315</v>
      </c>
      <c r="R3125" s="19" t="s">
        <v>8355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19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8315</v>
      </c>
      <c r="R3126" s="19" t="s">
        <v>8355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19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t="s">
        <v>8315</v>
      </c>
      <c r="R3127" s="19" t="s">
        <v>8355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19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8315</v>
      </c>
      <c r="R3128" s="19" t="s">
        <v>8355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1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t="s">
        <v>8315</v>
      </c>
      <c r="R3129" s="19" t="s">
        <v>8355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1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8315</v>
      </c>
      <c r="R3130" s="19" t="s">
        <v>8316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1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8315</v>
      </c>
      <c r="R3131" s="19" t="s">
        <v>8316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1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8315</v>
      </c>
      <c r="R3132" s="19" t="s">
        <v>8316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1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8315</v>
      </c>
      <c r="R3133" s="19" t="s">
        <v>8316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1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8315</v>
      </c>
      <c r="R3134" s="19" t="s">
        <v>8316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1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8315</v>
      </c>
      <c r="R3135" s="19" t="s">
        <v>8316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1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8315</v>
      </c>
      <c r="R3136" s="19" t="s">
        <v>8316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1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8315</v>
      </c>
      <c r="R3137" s="19" t="s">
        <v>8316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1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t="s">
        <v>8315</v>
      </c>
      <c r="R3138" s="19" t="s">
        <v>8316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1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t="s">
        <v>8315</v>
      </c>
      <c r="R3139" s="1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1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t="s">
        <v>8315</v>
      </c>
      <c r="R3140" s="19" t="s">
        <v>8316</v>
      </c>
      <c r="S3140" s="12">
        <f t="shared" si="248"/>
        <v>42809.645914351851</v>
      </c>
      <c r="T3140" s="12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1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8315</v>
      </c>
      <c r="R3141" s="19" t="s">
        <v>8316</v>
      </c>
      <c r="S3141" s="12">
        <f t="shared" si="248"/>
        <v>42785.270370370374</v>
      </c>
      <c r="T3141" s="12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1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8315</v>
      </c>
      <c r="R3142" s="19" t="s">
        <v>8316</v>
      </c>
      <c r="S3142" s="12">
        <f t="shared" si="248"/>
        <v>42802.718784722223</v>
      </c>
      <c r="T3142" s="12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1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8315</v>
      </c>
      <c r="R3143" s="19" t="s">
        <v>8316</v>
      </c>
      <c r="S3143" s="12">
        <f t="shared" si="248"/>
        <v>42800.753333333334</v>
      </c>
      <c r="T3143" s="12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1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8315</v>
      </c>
      <c r="R3144" s="19" t="s">
        <v>8316</v>
      </c>
      <c r="S3144" s="12">
        <f t="shared" si="248"/>
        <v>42783.513182870374</v>
      </c>
      <c r="T3144" s="12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1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t="s">
        <v>8315</v>
      </c>
      <c r="R3145" s="19" t="s">
        <v>8316</v>
      </c>
      <c r="S3145" s="12">
        <f t="shared" si="248"/>
        <v>42808.358287037037</v>
      </c>
      <c r="T3145" s="12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1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8315</v>
      </c>
      <c r="R3146" s="19" t="s">
        <v>8316</v>
      </c>
      <c r="S3146" s="12">
        <f t="shared" si="248"/>
        <v>42796.538275462968</v>
      </c>
      <c r="T3146" s="12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1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t="s">
        <v>8315</v>
      </c>
      <c r="R3147" s="19" t="s">
        <v>8316</v>
      </c>
      <c r="S3147" s="12">
        <f t="shared" si="248"/>
        <v>42762.040902777779</v>
      </c>
      <c r="T3147" s="12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1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8315</v>
      </c>
      <c r="R3148" s="19" t="s">
        <v>8316</v>
      </c>
      <c r="S3148" s="12">
        <f t="shared" si="248"/>
        <v>42796.682476851856</v>
      </c>
      <c r="T3148" s="12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1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8315</v>
      </c>
      <c r="R3149" s="19" t="s">
        <v>8316</v>
      </c>
      <c r="S3149" s="12">
        <f t="shared" si="248"/>
        <v>41909.969386574077</v>
      </c>
      <c r="T3149" s="12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1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8315</v>
      </c>
      <c r="R3150" s="19" t="s">
        <v>8316</v>
      </c>
      <c r="S3150" s="12">
        <f t="shared" si="248"/>
        <v>41891.665324074071</v>
      </c>
      <c r="T3150" s="12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1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8315</v>
      </c>
      <c r="R3151" s="19" t="s">
        <v>8316</v>
      </c>
      <c r="S3151" s="12">
        <f t="shared" si="248"/>
        <v>41226.017361111109</v>
      </c>
      <c r="T3151" s="12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1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8315</v>
      </c>
      <c r="R3152" s="19" t="s">
        <v>8316</v>
      </c>
      <c r="S3152" s="12">
        <f t="shared" si="248"/>
        <v>40478.263923611114</v>
      </c>
      <c r="T3152" s="12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1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8315</v>
      </c>
      <c r="R3153" s="19" t="s">
        <v>8316</v>
      </c>
      <c r="S3153" s="12">
        <f t="shared" si="248"/>
        <v>41862.83997685185</v>
      </c>
      <c r="T3153" s="12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1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8315</v>
      </c>
      <c r="R3154" s="19" t="s">
        <v>8316</v>
      </c>
      <c r="S3154" s="12">
        <f t="shared" si="248"/>
        <v>41550.867673611108</v>
      </c>
      <c r="T3154" s="12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1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8315</v>
      </c>
      <c r="R3155" s="19" t="s">
        <v>8316</v>
      </c>
      <c r="S3155" s="12">
        <f t="shared" si="248"/>
        <v>40633.154363425929</v>
      </c>
      <c r="T3155" s="12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1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8315</v>
      </c>
      <c r="R3156" s="19" t="s">
        <v>8316</v>
      </c>
      <c r="S3156" s="12">
        <f t="shared" si="248"/>
        <v>40970.875671296293</v>
      </c>
      <c r="T3156" s="12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1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8315</v>
      </c>
      <c r="R3157" s="19" t="s">
        <v>8316</v>
      </c>
      <c r="S3157" s="12">
        <f t="shared" si="248"/>
        <v>41233.499131944445</v>
      </c>
      <c r="T3157" s="12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1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8315</v>
      </c>
      <c r="R3158" s="19" t="s">
        <v>8316</v>
      </c>
      <c r="S3158" s="12">
        <f t="shared" si="248"/>
        <v>41026.953055555554</v>
      </c>
      <c r="T3158" s="12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1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8315</v>
      </c>
      <c r="R3159" s="19" t="s">
        <v>8316</v>
      </c>
      <c r="S3159" s="12">
        <f t="shared" si="248"/>
        <v>41829.788252314815</v>
      </c>
      <c r="T3159" s="12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1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8315</v>
      </c>
      <c r="R3160" s="19" t="s">
        <v>8316</v>
      </c>
      <c r="S3160" s="12">
        <f t="shared" si="248"/>
        <v>41447.839722222219</v>
      </c>
      <c r="T3160" s="12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1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8315</v>
      </c>
      <c r="R3161" s="19" t="s">
        <v>8316</v>
      </c>
      <c r="S3161" s="12">
        <f t="shared" si="248"/>
        <v>40884.066678240742</v>
      </c>
      <c r="T3161" s="12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1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8315</v>
      </c>
      <c r="R3162" s="19" t="s">
        <v>8316</v>
      </c>
      <c r="S3162" s="12">
        <f t="shared" si="248"/>
        <v>41841.26489583333</v>
      </c>
      <c r="T3162" s="12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1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8315</v>
      </c>
      <c r="R3163" s="19" t="s">
        <v>8316</v>
      </c>
      <c r="S3163" s="12">
        <f t="shared" si="248"/>
        <v>41897.536134259259</v>
      </c>
      <c r="T3163" s="12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1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8315</v>
      </c>
      <c r="R3164" s="19" t="s">
        <v>8316</v>
      </c>
      <c r="S3164" s="12">
        <f t="shared" si="248"/>
        <v>41799.685902777775</v>
      </c>
      <c r="T3164" s="12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1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8315</v>
      </c>
      <c r="R3165" s="19" t="s">
        <v>8316</v>
      </c>
      <c r="S3165" s="12">
        <f t="shared" si="248"/>
        <v>41775.753761574073</v>
      </c>
      <c r="T3165" s="12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1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8315</v>
      </c>
      <c r="R3166" s="19" t="s">
        <v>8316</v>
      </c>
      <c r="S3166" s="12">
        <f t="shared" si="248"/>
        <v>41766.80572916667</v>
      </c>
      <c r="T3166" s="12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1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8315</v>
      </c>
      <c r="R3167" s="19" t="s">
        <v>8316</v>
      </c>
      <c r="S3167" s="12">
        <f t="shared" si="248"/>
        <v>40644.159259259257</v>
      </c>
      <c r="T3167" s="12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1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8315</v>
      </c>
      <c r="R3168" s="19" t="s">
        <v>8316</v>
      </c>
      <c r="S3168" s="12">
        <f t="shared" si="248"/>
        <v>41940.69158564815</v>
      </c>
      <c r="T3168" s="12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1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8315</v>
      </c>
      <c r="R3169" s="19" t="s">
        <v>8316</v>
      </c>
      <c r="S3169" s="12">
        <f t="shared" si="248"/>
        <v>41839.175706018519</v>
      </c>
      <c r="T3169" s="12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1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8315</v>
      </c>
      <c r="R3170" s="19" t="s">
        <v>8316</v>
      </c>
      <c r="S3170" s="12">
        <f t="shared" si="248"/>
        <v>41772.105937500004</v>
      </c>
      <c r="T3170" s="12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1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8315</v>
      </c>
      <c r="R3171" s="19" t="s">
        <v>8316</v>
      </c>
      <c r="S3171" s="12">
        <f t="shared" si="248"/>
        <v>41591.737974537034</v>
      </c>
      <c r="T3171" s="12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1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8315</v>
      </c>
      <c r="R3172" s="19" t="s">
        <v>8316</v>
      </c>
      <c r="S3172" s="12">
        <f t="shared" si="248"/>
        <v>41789.080370370371</v>
      </c>
      <c r="T3172" s="12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1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8315</v>
      </c>
      <c r="R3173" s="19" t="s">
        <v>8316</v>
      </c>
      <c r="S3173" s="12">
        <f t="shared" si="248"/>
        <v>42466.608310185184</v>
      </c>
      <c r="T3173" s="12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1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8315</v>
      </c>
      <c r="R3174" s="19" t="s">
        <v>8316</v>
      </c>
      <c r="S3174" s="12">
        <f t="shared" si="248"/>
        <v>40923.729953703703</v>
      </c>
      <c r="T3174" s="12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1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8315</v>
      </c>
      <c r="R3175" s="19" t="s">
        <v>8316</v>
      </c>
      <c r="S3175" s="12">
        <f t="shared" si="248"/>
        <v>41878.878379629627</v>
      </c>
      <c r="T3175" s="12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1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8315</v>
      </c>
      <c r="R3176" s="19" t="s">
        <v>8316</v>
      </c>
      <c r="S3176" s="12">
        <f t="shared" si="248"/>
        <v>41862.864675925928</v>
      </c>
      <c r="T3176" s="12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1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8315</v>
      </c>
      <c r="R3177" s="19" t="s">
        <v>8316</v>
      </c>
      <c r="S3177" s="12">
        <f t="shared" si="248"/>
        <v>40531.886886574073</v>
      </c>
      <c r="T3177" s="12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1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8315</v>
      </c>
      <c r="R3178" s="19" t="s">
        <v>8316</v>
      </c>
      <c r="S3178" s="12">
        <f t="shared" si="248"/>
        <v>41477.930914351848</v>
      </c>
      <c r="T3178" s="12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1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8315</v>
      </c>
      <c r="R3179" s="19" t="s">
        <v>8316</v>
      </c>
      <c r="S3179" s="12">
        <f t="shared" si="248"/>
        <v>41781.666770833333</v>
      </c>
      <c r="T3179" s="12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1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8315</v>
      </c>
      <c r="R3180" s="19" t="s">
        <v>8316</v>
      </c>
      <c r="S3180" s="12">
        <f t="shared" si="248"/>
        <v>41806.605034722219</v>
      </c>
      <c r="T3180" s="12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1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8315</v>
      </c>
      <c r="R3181" s="19" t="s">
        <v>8316</v>
      </c>
      <c r="S3181" s="12">
        <f t="shared" si="248"/>
        <v>41375.702210648145</v>
      </c>
      <c r="T3181" s="12">
        <f t="shared" si="249"/>
        <v>41400.702210648145</v>
      </c>
      <c r="U3181">
        <f t="shared" ref="U3181:U3244" si="250"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1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8315</v>
      </c>
      <c r="R3182" s="19" t="s">
        <v>8316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1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8315</v>
      </c>
      <c r="R3183" s="19" t="s">
        <v>8316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1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8315</v>
      </c>
      <c r="R3184" s="19" t="s">
        <v>8316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1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8315</v>
      </c>
      <c r="R3185" s="19" t="s">
        <v>8316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1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8315</v>
      </c>
      <c r="R3186" s="19" t="s">
        <v>8316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1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8315</v>
      </c>
      <c r="R3187" s="19" t="s">
        <v>8316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1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8315</v>
      </c>
      <c r="R3188" s="19" t="s">
        <v>8316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1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8315</v>
      </c>
      <c r="R3189" s="19" t="s">
        <v>8316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19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8315</v>
      </c>
      <c r="R3190" s="19" t="s">
        <v>8357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19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8315</v>
      </c>
      <c r="R3191" s="19" t="s">
        <v>8357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19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t="s">
        <v>8315</v>
      </c>
      <c r="R3192" s="19" t="s">
        <v>8357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19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8315</v>
      </c>
      <c r="R3193" s="19" t="s">
        <v>8357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19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8315</v>
      </c>
      <c r="R3194" s="19" t="s">
        <v>8357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19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8315</v>
      </c>
      <c r="R3195" s="19" t="s">
        <v>8357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19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t="s">
        <v>8315</v>
      </c>
      <c r="R3196" s="19" t="s">
        <v>8357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19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8315</v>
      </c>
      <c r="R3197" s="19" t="s">
        <v>8357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19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8315</v>
      </c>
      <c r="R3198" s="19" t="s">
        <v>8357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1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8315</v>
      </c>
      <c r="R3199" s="19" t="s">
        <v>8357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19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8315</v>
      </c>
      <c r="R3200" s="19" t="s">
        <v>8357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19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8315</v>
      </c>
      <c r="R3201" s="19" t="s">
        <v>8357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19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t="s">
        <v>8315</v>
      </c>
      <c r="R3202" s="19" t="s">
        <v>8357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19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t="s">
        <v>8315</v>
      </c>
      <c r="R3203" s="19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19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8315</v>
      </c>
      <c r="R3204" s="19" t="s">
        <v>8357</v>
      </c>
      <c r="S3204" s="12">
        <f t="shared" si="253"/>
        <v>42293.853541666671</v>
      </c>
      <c r="T3204" s="12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19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8315</v>
      </c>
      <c r="R3205" s="19" t="s">
        <v>8357</v>
      </c>
      <c r="S3205" s="12">
        <f t="shared" si="253"/>
        <v>42242.988680555558</v>
      </c>
      <c r="T3205" s="12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19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t="s">
        <v>8315</v>
      </c>
      <c r="R3206" s="19" t="s">
        <v>8357</v>
      </c>
      <c r="S3206" s="12">
        <f t="shared" si="253"/>
        <v>42172.686099537037</v>
      </c>
      <c r="T3206" s="12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19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8315</v>
      </c>
      <c r="R3207" s="19" t="s">
        <v>8357</v>
      </c>
      <c r="S3207" s="12">
        <f t="shared" si="253"/>
        <v>42095.374675925923</v>
      </c>
      <c r="T3207" s="12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19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t="s">
        <v>8315</v>
      </c>
      <c r="R3208" s="19" t="s">
        <v>8357</v>
      </c>
      <c r="S3208" s="12">
        <f t="shared" si="253"/>
        <v>42236.276053240741</v>
      </c>
      <c r="T3208" s="12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1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8315</v>
      </c>
      <c r="R3209" s="19" t="s">
        <v>8357</v>
      </c>
      <c r="S3209" s="12">
        <f t="shared" si="253"/>
        <v>42057.277858796297</v>
      </c>
      <c r="T3209" s="12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1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8315</v>
      </c>
      <c r="R3210" s="19" t="s">
        <v>8316</v>
      </c>
      <c r="S3210" s="12">
        <f t="shared" si="253"/>
        <v>41827.605057870373</v>
      </c>
      <c r="T3210" s="12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1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8315</v>
      </c>
      <c r="R3211" s="19" t="s">
        <v>8316</v>
      </c>
      <c r="S3211" s="12">
        <f t="shared" si="253"/>
        <v>41778.637245370373</v>
      </c>
      <c r="T3211" s="12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1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8315</v>
      </c>
      <c r="R3212" s="19" t="s">
        <v>8316</v>
      </c>
      <c r="S3212" s="12">
        <f t="shared" si="253"/>
        <v>41013.936562499999</v>
      </c>
      <c r="T3212" s="12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1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8315</v>
      </c>
      <c r="R3213" s="19" t="s">
        <v>8316</v>
      </c>
      <c r="S3213" s="12">
        <f t="shared" si="253"/>
        <v>41834.586574074077</v>
      </c>
      <c r="T3213" s="12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1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8315</v>
      </c>
      <c r="R3214" s="19" t="s">
        <v>8316</v>
      </c>
      <c r="S3214" s="12">
        <f t="shared" si="253"/>
        <v>41829.795729166668</v>
      </c>
      <c r="T3214" s="12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1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8315</v>
      </c>
      <c r="R3215" s="19" t="s">
        <v>8316</v>
      </c>
      <c r="S3215" s="12">
        <f t="shared" si="253"/>
        <v>42171.763414351852</v>
      </c>
      <c r="T3215" s="12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1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8315</v>
      </c>
      <c r="R3216" s="19" t="s">
        <v>8316</v>
      </c>
      <c r="S3216" s="12">
        <f t="shared" si="253"/>
        <v>42337.792511574073</v>
      </c>
      <c r="T3216" s="12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1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8315</v>
      </c>
      <c r="R3217" s="19" t="s">
        <v>8316</v>
      </c>
      <c r="S3217" s="12">
        <f t="shared" si="253"/>
        <v>42219.665173611109</v>
      </c>
      <c r="T3217" s="12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1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8315</v>
      </c>
      <c r="R3218" s="19" t="s">
        <v>8316</v>
      </c>
      <c r="S3218" s="12">
        <f t="shared" si="253"/>
        <v>42165.462627314817</v>
      </c>
      <c r="T3218" s="12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8315</v>
      </c>
      <c r="R3219" s="19" t="s">
        <v>8316</v>
      </c>
      <c r="S3219" s="12">
        <f t="shared" si="253"/>
        <v>42648.546111111107</v>
      </c>
      <c r="T3219" s="12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1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8315</v>
      </c>
      <c r="R3220" s="19" t="s">
        <v>8316</v>
      </c>
      <c r="S3220" s="12">
        <f t="shared" si="253"/>
        <v>41971.002152777779</v>
      </c>
      <c r="T3220" s="12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1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8315</v>
      </c>
      <c r="R3221" s="19" t="s">
        <v>8316</v>
      </c>
      <c r="S3221" s="12">
        <f t="shared" si="253"/>
        <v>42050.983182870375</v>
      </c>
      <c r="T3221" s="12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1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8315</v>
      </c>
      <c r="R3222" s="19" t="s">
        <v>8316</v>
      </c>
      <c r="S3222" s="12">
        <f t="shared" si="253"/>
        <v>42772.833379629628</v>
      </c>
      <c r="T3222" s="12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1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8315</v>
      </c>
      <c r="R3223" s="19" t="s">
        <v>8316</v>
      </c>
      <c r="S3223" s="12">
        <f t="shared" si="253"/>
        <v>42155.696793981479</v>
      </c>
      <c r="T3223" s="12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1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8315</v>
      </c>
      <c r="R3224" s="19" t="s">
        <v>8316</v>
      </c>
      <c r="S3224" s="12">
        <f t="shared" si="253"/>
        <v>42270.582141203704</v>
      </c>
      <c r="T3224" s="12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1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8315</v>
      </c>
      <c r="R3225" s="19" t="s">
        <v>8316</v>
      </c>
      <c r="S3225" s="12">
        <f t="shared" si="253"/>
        <v>42206.835370370376</v>
      </c>
      <c r="T3225" s="12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1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8315</v>
      </c>
      <c r="R3226" s="19" t="s">
        <v>8316</v>
      </c>
      <c r="S3226" s="12">
        <f t="shared" si="253"/>
        <v>42697.850844907407</v>
      </c>
      <c r="T3226" s="12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1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8315</v>
      </c>
      <c r="R3227" s="19" t="s">
        <v>8316</v>
      </c>
      <c r="S3227" s="12">
        <f t="shared" si="253"/>
        <v>42503.559467592597</v>
      </c>
      <c r="T3227" s="12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1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8315</v>
      </c>
      <c r="R3228" s="19" t="s">
        <v>8316</v>
      </c>
      <c r="S3228" s="12">
        <f t="shared" si="253"/>
        <v>42277.583472222221</v>
      </c>
      <c r="T3228" s="12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1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8315</v>
      </c>
      <c r="R3229" s="19" t="s">
        <v>8316</v>
      </c>
      <c r="S3229" s="12">
        <f t="shared" si="253"/>
        <v>42722.882361111115</v>
      </c>
      <c r="T3229" s="12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1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8315</v>
      </c>
      <c r="R3230" s="19" t="s">
        <v>8316</v>
      </c>
      <c r="S3230" s="12">
        <f t="shared" si="253"/>
        <v>42323.70930555556</v>
      </c>
      <c r="T3230" s="12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1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8315</v>
      </c>
      <c r="R3231" s="19" t="s">
        <v>8316</v>
      </c>
      <c r="S3231" s="12">
        <f t="shared" si="253"/>
        <v>41933.291643518518</v>
      </c>
      <c r="T3231" s="12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1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8315</v>
      </c>
      <c r="R3232" s="19" t="s">
        <v>8316</v>
      </c>
      <c r="S3232" s="12">
        <f t="shared" si="253"/>
        <v>41898.168125000004</v>
      </c>
      <c r="T3232" s="12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1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8315</v>
      </c>
      <c r="R3233" s="19" t="s">
        <v>8316</v>
      </c>
      <c r="S3233" s="12">
        <f t="shared" si="253"/>
        <v>42446.943831018521</v>
      </c>
      <c r="T3233" s="12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1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8315</v>
      </c>
      <c r="R3234" s="19" t="s">
        <v>8316</v>
      </c>
      <c r="S3234" s="12">
        <f t="shared" si="253"/>
        <v>42463.81385416667</v>
      </c>
      <c r="T3234" s="12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1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8315</v>
      </c>
      <c r="R3235" s="19" t="s">
        <v>8316</v>
      </c>
      <c r="S3235" s="12">
        <f t="shared" si="253"/>
        <v>42766.805034722223</v>
      </c>
      <c r="T3235" s="12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1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8315</v>
      </c>
      <c r="R3236" s="19" t="s">
        <v>8316</v>
      </c>
      <c r="S3236" s="12">
        <f t="shared" si="253"/>
        <v>42734.789444444439</v>
      </c>
      <c r="T3236" s="12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1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8315</v>
      </c>
      <c r="R3237" s="19" t="s">
        <v>8316</v>
      </c>
      <c r="S3237" s="12">
        <f t="shared" si="253"/>
        <v>42522.347812499997</v>
      </c>
      <c r="T3237" s="12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1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8315</v>
      </c>
      <c r="R3238" s="19" t="s">
        <v>8316</v>
      </c>
      <c r="S3238" s="12">
        <f t="shared" si="253"/>
        <v>42702.917048611111</v>
      </c>
      <c r="T3238" s="12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1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8315</v>
      </c>
      <c r="R3239" s="19" t="s">
        <v>8316</v>
      </c>
      <c r="S3239" s="12">
        <f t="shared" si="253"/>
        <v>42252.474351851852</v>
      </c>
      <c r="T3239" s="12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1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8315</v>
      </c>
      <c r="R3240" s="19" t="s">
        <v>8316</v>
      </c>
      <c r="S3240" s="12">
        <f t="shared" si="253"/>
        <v>42156.510393518518</v>
      </c>
      <c r="T3240" s="12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1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8315</v>
      </c>
      <c r="R3241" s="19" t="s">
        <v>8316</v>
      </c>
      <c r="S3241" s="12">
        <f t="shared" si="253"/>
        <v>42278.089039351849</v>
      </c>
      <c r="T3241" s="12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1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8315</v>
      </c>
      <c r="R3242" s="19" t="s">
        <v>8316</v>
      </c>
      <c r="S3242" s="12">
        <f t="shared" si="253"/>
        <v>42754.693842592591</v>
      </c>
      <c r="T3242" s="12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1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8315</v>
      </c>
      <c r="R3243" s="19" t="s">
        <v>8316</v>
      </c>
      <c r="S3243" s="12">
        <f t="shared" si="253"/>
        <v>41893.324884259258</v>
      </c>
      <c r="T3243" s="12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1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8315</v>
      </c>
      <c r="R3244" s="19" t="s">
        <v>8316</v>
      </c>
      <c r="S3244" s="12">
        <f t="shared" si="253"/>
        <v>41871.755694444444</v>
      </c>
      <c r="T3244" s="12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1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8315</v>
      </c>
      <c r="R3245" s="19" t="s">
        <v>8316</v>
      </c>
      <c r="S3245" s="12">
        <f t="shared" si="253"/>
        <v>42262.096782407403</v>
      </c>
      <c r="T3245" s="12">
        <f t="shared" si="254"/>
        <v>42286</v>
      </c>
      <c r="U3245">
        <f t="shared" ref="U3245:U3308" si="255"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1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8315</v>
      </c>
      <c r="R3246" s="19" t="s">
        <v>8316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1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8315</v>
      </c>
      <c r="R3247" s="19" t="s">
        <v>8316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1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8315</v>
      </c>
      <c r="R3248" s="19" t="s">
        <v>8316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1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8315</v>
      </c>
      <c r="R3249" s="19" t="s">
        <v>8316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1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8315</v>
      </c>
      <c r="R3250" s="19" t="s">
        <v>8316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1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8315</v>
      </c>
      <c r="R3251" s="19" t="s">
        <v>8316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1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8315</v>
      </c>
      <c r="R3252" s="19" t="s">
        <v>8316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1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8315</v>
      </c>
      <c r="R3253" s="19" t="s">
        <v>8316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1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8315</v>
      </c>
      <c r="R3254" s="19" t="s">
        <v>8316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1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8315</v>
      </c>
      <c r="R3255" s="19" t="s">
        <v>8316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1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8315</v>
      </c>
      <c r="R3256" s="19" t="s">
        <v>8316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1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8315</v>
      </c>
      <c r="R3257" s="19" t="s">
        <v>8316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1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8315</v>
      </c>
      <c r="R3258" s="19" t="s">
        <v>8316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1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8315</v>
      </c>
      <c r="R3259" s="19" t="s">
        <v>8316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1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8315</v>
      </c>
      <c r="R3260" s="19" t="s">
        <v>8316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1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8315</v>
      </c>
      <c r="R3261" s="19" t="s">
        <v>8316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1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8315</v>
      </c>
      <c r="R3262" s="19" t="s">
        <v>8316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1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8315</v>
      </c>
      <c r="R3263" s="19" t="s">
        <v>8316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1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8315</v>
      </c>
      <c r="R3264" s="19" t="s">
        <v>8316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1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8315</v>
      </c>
      <c r="R3265" s="19" t="s">
        <v>8316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1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t="s">
        <v>8315</v>
      </c>
      <c r="R3266" s="19" t="s">
        <v>8316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1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t="s">
        <v>8315</v>
      </c>
      <c r="R3267" s="19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1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8315</v>
      </c>
      <c r="R3268" s="19" t="s">
        <v>8316</v>
      </c>
      <c r="S3268" s="12">
        <f t="shared" si="258"/>
        <v>42136.536134259266</v>
      </c>
      <c r="T3268" s="12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1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8315</v>
      </c>
      <c r="R3269" s="19" t="s">
        <v>8316</v>
      </c>
      <c r="S3269" s="12">
        <f t="shared" si="258"/>
        <v>42172.757638888885</v>
      </c>
      <c r="T3269" s="12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1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8315</v>
      </c>
      <c r="R3270" s="19" t="s">
        <v>8316</v>
      </c>
      <c r="S3270" s="12">
        <f t="shared" si="258"/>
        <v>42590.90425925926</v>
      </c>
      <c r="T3270" s="12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1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8315</v>
      </c>
      <c r="R3271" s="19" t="s">
        <v>8316</v>
      </c>
      <c r="S3271" s="12">
        <f t="shared" si="258"/>
        <v>42137.395798611105</v>
      </c>
      <c r="T3271" s="12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1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8315</v>
      </c>
      <c r="R3272" s="19" t="s">
        <v>8316</v>
      </c>
      <c r="S3272" s="12">
        <f t="shared" si="258"/>
        <v>42167.533159722225</v>
      </c>
      <c r="T3272" s="12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1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8315</v>
      </c>
      <c r="R3273" s="19" t="s">
        <v>8316</v>
      </c>
      <c r="S3273" s="12">
        <f t="shared" si="258"/>
        <v>41915.437210648146</v>
      </c>
      <c r="T3273" s="12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1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8315</v>
      </c>
      <c r="R3274" s="19" t="s">
        <v>8316</v>
      </c>
      <c r="S3274" s="12">
        <f t="shared" si="258"/>
        <v>42284.500104166669</v>
      </c>
      <c r="T3274" s="12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1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8315</v>
      </c>
      <c r="R3275" s="19" t="s">
        <v>8316</v>
      </c>
      <c r="S3275" s="12">
        <f t="shared" si="258"/>
        <v>42611.801412037035</v>
      </c>
      <c r="T3275" s="12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1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8315</v>
      </c>
      <c r="R3276" s="19" t="s">
        <v>8316</v>
      </c>
      <c r="S3276" s="12">
        <f t="shared" si="258"/>
        <v>42400.704537037032</v>
      </c>
      <c r="T3276" s="12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1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8315</v>
      </c>
      <c r="R3277" s="19" t="s">
        <v>8316</v>
      </c>
      <c r="S3277" s="12">
        <f t="shared" si="258"/>
        <v>42017.88045138889</v>
      </c>
      <c r="T3277" s="12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1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8315</v>
      </c>
      <c r="R3278" s="19" t="s">
        <v>8316</v>
      </c>
      <c r="S3278" s="12">
        <f t="shared" si="258"/>
        <v>42426.949988425928</v>
      </c>
      <c r="T3278" s="12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1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8315</v>
      </c>
      <c r="R3279" s="19" t="s">
        <v>8316</v>
      </c>
      <c r="S3279" s="12">
        <f t="shared" si="258"/>
        <v>41931.682939814818</v>
      </c>
      <c r="T3279" s="12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1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8315</v>
      </c>
      <c r="R3280" s="19" t="s">
        <v>8316</v>
      </c>
      <c r="S3280" s="12">
        <f t="shared" si="258"/>
        <v>42124.848414351851</v>
      </c>
      <c r="T3280" s="12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1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8315</v>
      </c>
      <c r="R3281" s="19" t="s">
        <v>8316</v>
      </c>
      <c r="S3281" s="12">
        <f t="shared" si="258"/>
        <v>42431.102534722217</v>
      </c>
      <c r="T3281" s="12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1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8315</v>
      </c>
      <c r="R3282" s="19" t="s">
        <v>8316</v>
      </c>
      <c r="S3282" s="12">
        <f t="shared" si="258"/>
        <v>42121.756921296299</v>
      </c>
      <c r="T3282" s="12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1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8315</v>
      </c>
      <c r="R3283" s="19" t="s">
        <v>8316</v>
      </c>
      <c r="S3283" s="12">
        <f t="shared" si="258"/>
        <v>42219.019733796296</v>
      </c>
      <c r="T3283" s="12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1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8315</v>
      </c>
      <c r="R3284" s="19" t="s">
        <v>8316</v>
      </c>
      <c r="S3284" s="12">
        <f t="shared" si="258"/>
        <v>42445.19430555556</v>
      </c>
      <c r="T3284" s="12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1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8315</v>
      </c>
      <c r="R3285" s="19" t="s">
        <v>8316</v>
      </c>
      <c r="S3285" s="12">
        <f t="shared" si="258"/>
        <v>42379.74418981481</v>
      </c>
      <c r="T3285" s="12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1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8315</v>
      </c>
      <c r="R3286" s="19" t="s">
        <v>8316</v>
      </c>
      <c r="S3286" s="12">
        <f t="shared" si="258"/>
        <v>42380.884872685187</v>
      </c>
      <c r="T3286" s="12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1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8315</v>
      </c>
      <c r="R3287" s="19" t="s">
        <v>8316</v>
      </c>
      <c r="S3287" s="12">
        <f t="shared" si="258"/>
        <v>42762.942430555559</v>
      </c>
      <c r="T3287" s="12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1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8315</v>
      </c>
      <c r="R3288" s="19" t="s">
        <v>8316</v>
      </c>
      <c r="S3288" s="12">
        <f t="shared" si="258"/>
        <v>42567.840069444443</v>
      </c>
      <c r="T3288" s="12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1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8315</v>
      </c>
      <c r="R3289" s="19" t="s">
        <v>8316</v>
      </c>
      <c r="S3289" s="12">
        <f t="shared" si="258"/>
        <v>42311.750324074077</v>
      </c>
      <c r="T3289" s="12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1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8315</v>
      </c>
      <c r="R3290" s="19" t="s">
        <v>8316</v>
      </c>
      <c r="S3290" s="12">
        <f t="shared" si="258"/>
        <v>42505.774479166663</v>
      </c>
      <c r="T3290" s="12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1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8315</v>
      </c>
      <c r="R3291" s="19" t="s">
        <v>8316</v>
      </c>
      <c r="S3291" s="12">
        <f t="shared" si="258"/>
        <v>42758.368078703701</v>
      </c>
      <c r="T3291" s="12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1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8315</v>
      </c>
      <c r="R3292" s="19" t="s">
        <v>8316</v>
      </c>
      <c r="S3292" s="12">
        <f t="shared" si="258"/>
        <v>42775.51494212963</v>
      </c>
      <c r="T3292" s="12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1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8315</v>
      </c>
      <c r="R3293" s="19" t="s">
        <v>8316</v>
      </c>
      <c r="S3293" s="12">
        <f t="shared" si="258"/>
        <v>42232.702546296292</v>
      </c>
      <c r="T3293" s="12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1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8315</v>
      </c>
      <c r="R3294" s="19" t="s">
        <v>8316</v>
      </c>
      <c r="S3294" s="12">
        <f t="shared" si="258"/>
        <v>42282.770231481481</v>
      </c>
      <c r="T3294" s="12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1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8315</v>
      </c>
      <c r="R3295" s="19" t="s">
        <v>8316</v>
      </c>
      <c r="S3295" s="12">
        <f t="shared" si="258"/>
        <v>42768.425370370373</v>
      </c>
      <c r="T3295" s="12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1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8315</v>
      </c>
      <c r="R3296" s="19" t="s">
        <v>8316</v>
      </c>
      <c r="S3296" s="12">
        <f t="shared" si="258"/>
        <v>42141.541134259256</v>
      </c>
      <c r="T3296" s="12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1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8315</v>
      </c>
      <c r="R3297" s="19" t="s">
        <v>8316</v>
      </c>
      <c r="S3297" s="12">
        <f t="shared" si="258"/>
        <v>42609.442465277782</v>
      </c>
      <c r="T3297" s="12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1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8315</v>
      </c>
      <c r="R3298" s="19" t="s">
        <v>8316</v>
      </c>
      <c r="S3298" s="12">
        <f t="shared" si="258"/>
        <v>42309.756620370375</v>
      </c>
      <c r="T3298" s="12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1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8315</v>
      </c>
      <c r="R3299" s="19" t="s">
        <v>8316</v>
      </c>
      <c r="S3299" s="12">
        <f t="shared" si="258"/>
        <v>42193.771481481483</v>
      </c>
      <c r="T3299" s="12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1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8315</v>
      </c>
      <c r="R3300" s="19" t="s">
        <v>8316</v>
      </c>
      <c r="S3300" s="12">
        <f t="shared" si="258"/>
        <v>42239.957962962959</v>
      </c>
      <c r="T3300" s="12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1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8315</v>
      </c>
      <c r="R3301" s="19" t="s">
        <v>8316</v>
      </c>
      <c r="S3301" s="12">
        <f t="shared" si="258"/>
        <v>42261.917395833334</v>
      </c>
      <c r="T3301" s="12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1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8315</v>
      </c>
      <c r="R3302" s="19" t="s">
        <v>8316</v>
      </c>
      <c r="S3302" s="12">
        <f t="shared" si="258"/>
        <v>42102.743773148148</v>
      </c>
      <c r="T3302" s="12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1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8315</v>
      </c>
      <c r="R3303" s="19" t="s">
        <v>8316</v>
      </c>
      <c r="S3303" s="12">
        <f t="shared" si="258"/>
        <v>42538.73583333334</v>
      </c>
      <c r="T3303" s="12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1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8315</v>
      </c>
      <c r="R3304" s="19" t="s">
        <v>8316</v>
      </c>
      <c r="S3304" s="12">
        <f t="shared" si="258"/>
        <v>42681.35157407407</v>
      </c>
      <c r="T3304" s="12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1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8315</v>
      </c>
      <c r="R3305" s="19" t="s">
        <v>8316</v>
      </c>
      <c r="S3305" s="12">
        <f t="shared" si="258"/>
        <v>42056.65143518518</v>
      </c>
      <c r="T3305" s="12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1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8315</v>
      </c>
      <c r="R3306" s="19" t="s">
        <v>8316</v>
      </c>
      <c r="S3306" s="12">
        <f t="shared" si="258"/>
        <v>42696.624444444446</v>
      </c>
      <c r="T3306" s="12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1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8315</v>
      </c>
      <c r="R3307" s="19" t="s">
        <v>8316</v>
      </c>
      <c r="S3307" s="12">
        <f t="shared" si="258"/>
        <v>42186.855879629627</v>
      </c>
      <c r="T3307" s="12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1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8315</v>
      </c>
      <c r="R3308" s="19" t="s">
        <v>8316</v>
      </c>
      <c r="S3308" s="12">
        <f t="shared" si="258"/>
        <v>42493.219236111108</v>
      </c>
      <c r="T3308" s="12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1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8315</v>
      </c>
      <c r="R3309" s="19" t="s">
        <v>8316</v>
      </c>
      <c r="S3309" s="12">
        <f t="shared" si="258"/>
        <v>42475.057164351849</v>
      </c>
      <c r="T3309" s="12">
        <f t="shared" si="259"/>
        <v>42505.057164351849</v>
      </c>
      <c r="U3309">
        <f t="shared" ref="U3309:U3372" si="260"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1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8315</v>
      </c>
      <c r="R3310" s="19" t="s">
        <v>8316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1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8315</v>
      </c>
      <c r="R3311" s="19" t="s">
        <v>8316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1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8315</v>
      </c>
      <c r="R3312" s="19" t="s">
        <v>8316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1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8315</v>
      </c>
      <c r="R3313" s="19" t="s">
        <v>8316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1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8315</v>
      </c>
      <c r="R3314" s="19" t="s">
        <v>8316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1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8315</v>
      </c>
      <c r="R3315" s="19" t="s">
        <v>8316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1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8315</v>
      </c>
      <c r="R3316" s="19" t="s">
        <v>8316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1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8315</v>
      </c>
      <c r="R3317" s="19" t="s">
        <v>8316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1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8315</v>
      </c>
      <c r="R3318" s="19" t="s">
        <v>8316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8315</v>
      </c>
      <c r="R3319" s="19" t="s">
        <v>8316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1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8315</v>
      </c>
      <c r="R3320" s="19" t="s">
        <v>8316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1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8315</v>
      </c>
      <c r="R3321" s="19" t="s">
        <v>8316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1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8315</v>
      </c>
      <c r="R3322" s="19" t="s">
        <v>8316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1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8315</v>
      </c>
      <c r="R3323" s="19" t="s">
        <v>8316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1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8315</v>
      </c>
      <c r="R3324" s="19" t="s">
        <v>8316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1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8315</v>
      </c>
      <c r="R3325" s="19" t="s">
        <v>8316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1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8315</v>
      </c>
      <c r="R3326" s="19" t="s">
        <v>8316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1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8315</v>
      </c>
      <c r="R3327" s="19" t="s">
        <v>8316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1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8315</v>
      </c>
      <c r="R3328" s="19" t="s">
        <v>8316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1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8315</v>
      </c>
      <c r="R3329" s="19" t="s">
        <v>8316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1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t="s">
        <v>8315</v>
      </c>
      <c r="R3330" s="19" t="s">
        <v>8316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1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t="s">
        <v>8315</v>
      </c>
      <c r="R3331" s="19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1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8315</v>
      </c>
      <c r="R3332" s="19" t="s">
        <v>8316</v>
      </c>
      <c r="S3332" s="12">
        <f t="shared" si="263"/>
        <v>42065.887361111112</v>
      </c>
      <c r="T3332" s="12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1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8315</v>
      </c>
      <c r="R3333" s="19" t="s">
        <v>8316</v>
      </c>
      <c r="S3333" s="12">
        <f t="shared" si="263"/>
        <v>42248.697754629626</v>
      </c>
      <c r="T3333" s="12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1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8315</v>
      </c>
      <c r="R3334" s="19" t="s">
        <v>8316</v>
      </c>
      <c r="S3334" s="12">
        <f t="shared" si="263"/>
        <v>41809.860300925924</v>
      </c>
      <c r="T3334" s="12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1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8315</v>
      </c>
      <c r="R3335" s="19" t="s">
        <v>8316</v>
      </c>
      <c r="S3335" s="12">
        <f t="shared" si="263"/>
        <v>42148.676851851851</v>
      </c>
      <c r="T3335" s="12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1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8315</v>
      </c>
      <c r="R3336" s="19" t="s">
        <v>8316</v>
      </c>
      <c r="S3336" s="12">
        <f t="shared" si="263"/>
        <v>42185.521087962959</v>
      </c>
      <c r="T3336" s="12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1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8315</v>
      </c>
      <c r="R3337" s="19" t="s">
        <v>8316</v>
      </c>
      <c r="S3337" s="12">
        <f t="shared" si="263"/>
        <v>41827.674143518518</v>
      </c>
      <c r="T3337" s="12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1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8315</v>
      </c>
      <c r="R3338" s="19" t="s">
        <v>8316</v>
      </c>
      <c r="S3338" s="12">
        <f t="shared" si="263"/>
        <v>42437.398680555561</v>
      </c>
      <c r="T3338" s="12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1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8315</v>
      </c>
      <c r="R3339" s="19" t="s">
        <v>8316</v>
      </c>
      <c r="S3339" s="12">
        <f t="shared" si="263"/>
        <v>41901.282025462962</v>
      </c>
      <c r="T3339" s="12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1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8315</v>
      </c>
      <c r="R3340" s="19" t="s">
        <v>8316</v>
      </c>
      <c r="S3340" s="12">
        <f t="shared" si="263"/>
        <v>42769.574999999997</v>
      </c>
      <c r="T3340" s="12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1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8315</v>
      </c>
      <c r="R3341" s="19" t="s">
        <v>8316</v>
      </c>
      <c r="S3341" s="12">
        <f t="shared" si="263"/>
        <v>42549.665717592594</v>
      </c>
      <c r="T3341" s="12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1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8315</v>
      </c>
      <c r="R3342" s="19" t="s">
        <v>8316</v>
      </c>
      <c r="S3342" s="12">
        <f t="shared" si="263"/>
        <v>42685.974004629628</v>
      </c>
      <c r="T3342" s="12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1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8315</v>
      </c>
      <c r="R3343" s="19" t="s">
        <v>8316</v>
      </c>
      <c r="S3343" s="12">
        <f t="shared" si="263"/>
        <v>42510.798854166671</v>
      </c>
      <c r="T3343" s="12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1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8315</v>
      </c>
      <c r="R3344" s="19" t="s">
        <v>8316</v>
      </c>
      <c r="S3344" s="12">
        <f t="shared" si="263"/>
        <v>42062.296412037031</v>
      </c>
      <c r="T3344" s="12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1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8315</v>
      </c>
      <c r="R3345" s="19" t="s">
        <v>8316</v>
      </c>
      <c r="S3345" s="12">
        <f t="shared" si="263"/>
        <v>42452.916481481487</v>
      </c>
      <c r="T3345" s="12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1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8315</v>
      </c>
      <c r="R3346" s="19" t="s">
        <v>8316</v>
      </c>
      <c r="S3346" s="12">
        <f t="shared" si="263"/>
        <v>41851.200150462959</v>
      </c>
      <c r="T3346" s="12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1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8315</v>
      </c>
      <c r="R3347" s="19" t="s">
        <v>8316</v>
      </c>
      <c r="S3347" s="12">
        <f t="shared" si="263"/>
        <v>42053.106111111112</v>
      </c>
      <c r="T3347" s="12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1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8315</v>
      </c>
      <c r="R3348" s="19" t="s">
        <v>8316</v>
      </c>
      <c r="S3348" s="12">
        <f t="shared" si="263"/>
        <v>42054.024421296301</v>
      </c>
      <c r="T3348" s="12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1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8315</v>
      </c>
      <c r="R3349" s="19" t="s">
        <v>8316</v>
      </c>
      <c r="S3349" s="12">
        <f t="shared" si="263"/>
        <v>42484.551550925928</v>
      </c>
      <c r="T3349" s="12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1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8315</v>
      </c>
      <c r="R3350" s="19" t="s">
        <v>8316</v>
      </c>
      <c r="S3350" s="12">
        <f t="shared" si="263"/>
        <v>42466.558796296296</v>
      </c>
      <c r="T3350" s="12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1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8315</v>
      </c>
      <c r="R3351" s="19" t="s">
        <v>8316</v>
      </c>
      <c r="S3351" s="12">
        <f t="shared" si="263"/>
        <v>42513.110787037032</v>
      </c>
      <c r="T3351" s="12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1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8315</v>
      </c>
      <c r="R3352" s="19" t="s">
        <v>8316</v>
      </c>
      <c r="S3352" s="12">
        <f t="shared" si="263"/>
        <v>42302.701516203699</v>
      </c>
      <c r="T3352" s="12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1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8315</v>
      </c>
      <c r="R3353" s="19" t="s">
        <v>8316</v>
      </c>
      <c r="S3353" s="12">
        <f t="shared" si="263"/>
        <v>41806.395428240743</v>
      </c>
      <c r="T3353" s="12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1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8315</v>
      </c>
      <c r="R3354" s="19" t="s">
        <v>8316</v>
      </c>
      <c r="S3354" s="12">
        <f t="shared" si="263"/>
        <v>42495.992800925931</v>
      </c>
      <c r="T3354" s="12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1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8315</v>
      </c>
      <c r="R3355" s="19" t="s">
        <v>8316</v>
      </c>
      <c r="S3355" s="12">
        <f t="shared" si="263"/>
        <v>42479.432291666672</v>
      </c>
      <c r="T3355" s="12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1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8315</v>
      </c>
      <c r="R3356" s="19" t="s">
        <v>8316</v>
      </c>
      <c r="S3356" s="12">
        <f t="shared" si="263"/>
        <v>42270.7269212963</v>
      </c>
      <c r="T3356" s="12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1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8315</v>
      </c>
      <c r="R3357" s="19" t="s">
        <v>8316</v>
      </c>
      <c r="S3357" s="12">
        <f t="shared" si="263"/>
        <v>42489.619525462964</v>
      </c>
      <c r="T3357" s="12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1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8315</v>
      </c>
      <c r="R3358" s="19" t="s">
        <v>8316</v>
      </c>
      <c r="S3358" s="12">
        <f t="shared" si="263"/>
        <v>42536.815648148149</v>
      </c>
      <c r="T3358" s="12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1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8315</v>
      </c>
      <c r="R3359" s="19" t="s">
        <v>8316</v>
      </c>
      <c r="S3359" s="12">
        <f t="shared" si="263"/>
        <v>41822.417939814812</v>
      </c>
      <c r="T3359" s="12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1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8315</v>
      </c>
      <c r="R3360" s="19" t="s">
        <v>8316</v>
      </c>
      <c r="S3360" s="12">
        <f t="shared" si="263"/>
        <v>41932.311099537037</v>
      </c>
      <c r="T3360" s="12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1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8315</v>
      </c>
      <c r="R3361" s="19" t="s">
        <v>8316</v>
      </c>
      <c r="S3361" s="12">
        <f t="shared" si="263"/>
        <v>42746.057106481487</v>
      </c>
      <c r="T3361" s="12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1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8315</v>
      </c>
      <c r="R3362" s="19" t="s">
        <v>8316</v>
      </c>
      <c r="S3362" s="12">
        <f t="shared" si="263"/>
        <v>42697.082673611112</v>
      </c>
      <c r="T3362" s="12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1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8315</v>
      </c>
      <c r="R3363" s="19" t="s">
        <v>8316</v>
      </c>
      <c r="S3363" s="12">
        <f t="shared" si="263"/>
        <v>41866.025347222225</v>
      </c>
      <c r="T3363" s="12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1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8315</v>
      </c>
      <c r="R3364" s="19" t="s">
        <v>8316</v>
      </c>
      <c r="S3364" s="12">
        <f t="shared" si="263"/>
        <v>42056.091631944444</v>
      </c>
      <c r="T3364" s="12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1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8315</v>
      </c>
      <c r="R3365" s="19" t="s">
        <v>8316</v>
      </c>
      <c r="S3365" s="12">
        <f t="shared" si="263"/>
        <v>41851.771354166667</v>
      </c>
      <c r="T3365" s="12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1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8315</v>
      </c>
      <c r="R3366" s="19" t="s">
        <v>8316</v>
      </c>
      <c r="S3366" s="12">
        <f t="shared" si="263"/>
        <v>42422.977418981478</v>
      </c>
      <c r="T3366" s="12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1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8315</v>
      </c>
      <c r="R3367" s="19" t="s">
        <v>8316</v>
      </c>
      <c r="S3367" s="12">
        <f t="shared" si="263"/>
        <v>42321.101759259262</v>
      </c>
      <c r="T3367" s="12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1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8315</v>
      </c>
      <c r="R3368" s="19" t="s">
        <v>8316</v>
      </c>
      <c r="S3368" s="12">
        <f t="shared" si="263"/>
        <v>42107.067557870367</v>
      </c>
      <c r="T3368" s="12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1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8315</v>
      </c>
      <c r="R3369" s="19" t="s">
        <v>8316</v>
      </c>
      <c r="S3369" s="12">
        <f t="shared" si="263"/>
        <v>42192.933958333335</v>
      </c>
      <c r="T3369" s="12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1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8315</v>
      </c>
      <c r="R3370" s="19" t="s">
        <v>8316</v>
      </c>
      <c r="S3370" s="12">
        <f t="shared" si="263"/>
        <v>41969.199756944443</v>
      </c>
      <c r="T3370" s="12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1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8315</v>
      </c>
      <c r="R3371" s="19" t="s">
        <v>8316</v>
      </c>
      <c r="S3371" s="12">
        <f t="shared" si="263"/>
        <v>42690.041435185187</v>
      </c>
      <c r="T3371" s="12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1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8315</v>
      </c>
      <c r="R3372" s="19" t="s">
        <v>8316</v>
      </c>
      <c r="S3372" s="12">
        <f t="shared" si="263"/>
        <v>42690.334317129629</v>
      </c>
      <c r="T3372" s="12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1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8315</v>
      </c>
      <c r="R3373" s="19" t="s">
        <v>8316</v>
      </c>
      <c r="S3373" s="12">
        <f t="shared" si="263"/>
        <v>42312.874594907407</v>
      </c>
      <c r="T3373" s="12">
        <f t="shared" si="264"/>
        <v>42340.874594907407</v>
      </c>
      <c r="U3373">
        <f t="shared" ref="U3373:U3436" si="265"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1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8315</v>
      </c>
      <c r="R3374" s="19" t="s">
        <v>8316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1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8315</v>
      </c>
      <c r="R3375" s="19" t="s">
        <v>8316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1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8315</v>
      </c>
      <c r="R3376" s="19" t="s">
        <v>8316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1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8315</v>
      </c>
      <c r="R3377" s="19" t="s">
        <v>8316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1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8315</v>
      </c>
      <c r="R3378" s="19" t="s">
        <v>8316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1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8315</v>
      </c>
      <c r="R3379" s="19" t="s">
        <v>8316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1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8315</v>
      </c>
      <c r="R3380" s="19" t="s">
        <v>8316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1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8315</v>
      </c>
      <c r="R3381" s="19" t="s">
        <v>8316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1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8315</v>
      </c>
      <c r="R3382" s="19" t="s">
        <v>8316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1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8315</v>
      </c>
      <c r="R3383" s="19" t="s">
        <v>8316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1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8315</v>
      </c>
      <c r="R3384" s="19" t="s">
        <v>8316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1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8315</v>
      </c>
      <c r="R3385" s="19" t="s">
        <v>8316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1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8315</v>
      </c>
      <c r="R3386" s="19" t="s">
        <v>8316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1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8315</v>
      </c>
      <c r="R3387" s="19" t="s">
        <v>8316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1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8315</v>
      </c>
      <c r="R3388" s="19" t="s">
        <v>8316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1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8315</v>
      </c>
      <c r="R3389" s="19" t="s">
        <v>8316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1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8315</v>
      </c>
      <c r="R3390" s="19" t="s">
        <v>8316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1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8315</v>
      </c>
      <c r="R3391" s="19" t="s">
        <v>8316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1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8315</v>
      </c>
      <c r="R3392" s="19" t="s">
        <v>8316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1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8315</v>
      </c>
      <c r="R3393" s="19" t="s">
        <v>8316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1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t="s">
        <v>8315</v>
      </c>
      <c r="R3394" s="19" t="s">
        <v>8316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1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t="s">
        <v>8315</v>
      </c>
      <c r="R3395" s="19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1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8315</v>
      </c>
      <c r="R3396" s="19" t="s">
        <v>8316</v>
      </c>
      <c r="S3396" s="12">
        <f t="shared" si="268"/>
        <v>41817.59542824074</v>
      </c>
      <c r="T3396" s="12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1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8315</v>
      </c>
      <c r="R3397" s="19" t="s">
        <v>8316</v>
      </c>
      <c r="S3397" s="12">
        <f t="shared" si="268"/>
        <v>42140.712314814817</v>
      </c>
      <c r="T3397" s="12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1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8315</v>
      </c>
      <c r="R3398" s="19" t="s">
        <v>8316</v>
      </c>
      <c r="S3398" s="12">
        <f t="shared" si="268"/>
        <v>41764.44663194444</v>
      </c>
      <c r="T3398" s="12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1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8315</v>
      </c>
      <c r="R3399" s="19" t="s">
        <v>8316</v>
      </c>
      <c r="S3399" s="12">
        <f t="shared" si="268"/>
        <v>42378.478344907402</v>
      </c>
      <c r="T3399" s="12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1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8315</v>
      </c>
      <c r="R3400" s="19" t="s">
        <v>8316</v>
      </c>
      <c r="S3400" s="12">
        <f t="shared" si="268"/>
        <v>41941.75203703704</v>
      </c>
      <c r="T3400" s="12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1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8315</v>
      </c>
      <c r="R3401" s="19" t="s">
        <v>8316</v>
      </c>
      <c r="S3401" s="12">
        <f t="shared" si="268"/>
        <v>42026.920428240745</v>
      </c>
      <c r="T3401" s="12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1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8315</v>
      </c>
      <c r="R3402" s="19" t="s">
        <v>8316</v>
      </c>
      <c r="S3402" s="12">
        <f t="shared" si="268"/>
        <v>41834.953865740739</v>
      </c>
      <c r="T3402" s="12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1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8315</v>
      </c>
      <c r="R3403" s="19" t="s">
        <v>8316</v>
      </c>
      <c r="S3403" s="12">
        <f t="shared" si="268"/>
        <v>42193.723912037036</v>
      </c>
      <c r="T3403" s="12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1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8315</v>
      </c>
      <c r="R3404" s="19" t="s">
        <v>8316</v>
      </c>
      <c r="S3404" s="12">
        <f t="shared" si="268"/>
        <v>42290.61855324074</v>
      </c>
      <c r="T3404" s="12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1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8315</v>
      </c>
      <c r="R3405" s="19" t="s">
        <v>8316</v>
      </c>
      <c r="S3405" s="12">
        <f t="shared" si="268"/>
        <v>42150.462083333332</v>
      </c>
      <c r="T3405" s="12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1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8315</v>
      </c>
      <c r="R3406" s="19" t="s">
        <v>8316</v>
      </c>
      <c r="S3406" s="12">
        <f t="shared" si="268"/>
        <v>42152.503495370373</v>
      </c>
      <c r="T3406" s="12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1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8315</v>
      </c>
      <c r="R3407" s="19" t="s">
        <v>8316</v>
      </c>
      <c r="S3407" s="12">
        <f t="shared" si="268"/>
        <v>42410.017199074078</v>
      </c>
      <c r="T3407" s="12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1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8315</v>
      </c>
      <c r="R3408" s="19" t="s">
        <v>8316</v>
      </c>
      <c r="S3408" s="12">
        <f t="shared" si="268"/>
        <v>41791.492777777778</v>
      </c>
      <c r="T3408" s="12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1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8315</v>
      </c>
      <c r="R3409" s="19" t="s">
        <v>8316</v>
      </c>
      <c r="S3409" s="12">
        <f t="shared" si="268"/>
        <v>41796.422326388885</v>
      </c>
      <c r="T3409" s="12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1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8315</v>
      </c>
      <c r="R3410" s="19" t="s">
        <v>8316</v>
      </c>
      <c r="S3410" s="12">
        <f t="shared" si="268"/>
        <v>41808.991944444446</v>
      </c>
      <c r="T3410" s="12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1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8315</v>
      </c>
      <c r="R3411" s="19" t="s">
        <v>8316</v>
      </c>
      <c r="S3411" s="12">
        <f t="shared" si="268"/>
        <v>42544.814328703709</v>
      </c>
      <c r="T3411" s="12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1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8315</v>
      </c>
      <c r="R3412" s="19" t="s">
        <v>8316</v>
      </c>
      <c r="S3412" s="12">
        <f t="shared" si="268"/>
        <v>42500.041550925926</v>
      </c>
      <c r="T3412" s="12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1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8315</v>
      </c>
      <c r="R3413" s="19" t="s">
        <v>8316</v>
      </c>
      <c r="S3413" s="12">
        <f t="shared" si="268"/>
        <v>42265.022824074069</v>
      </c>
      <c r="T3413" s="12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1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8315</v>
      </c>
      <c r="R3414" s="19" t="s">
        <v>8316</v>
      </c>
      <c r="S3414" s="12">
        <f t="shared" si="268"/>
        <v>41879.959050925929</v>
      </c>
      <c r="T3414" s="12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1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8315</v>
      </c>
      <c r="R3415" s="19" t="s">
        <v>8316</v>
      </c>
      <c r="S3415" s="12">
        <f t="shared" si="268"/>
        <v>42053.733078703706</v>
      </c>
      <c r="T3415" s="12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1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8315</v>
      </c>
      <c r="R3416" s="19" t="s">
        <v>8316</v>
      </c>
      <c r="S3416" s="12">
        <f t="shared" si="268"/>
        <v>42675.832465277781</v>
      </c>
      <c r="T3416" s="12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1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8315</v>
      </c>
      <c r="R3417" s="19" t="s">
        <v>8316</v>
      </c>
      <c r="S3417" s="12">
        <f t="shared" si="268"/>
        <v>42467.144166666665</v>
      </c>
      <c r="T3417" s="12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1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8315</v>
      </c>
      <c r="R3418" s="19" t="s">
        <v>8316</v>
      </c>
      <c r="S3418" s="12">
        <f t="shared" si="268"/>
        <v>42089.412557870368</v>
      </c>
      <c r="T3418" s="12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8315</v>
      </c>
      <c r="R3419" s="19" t="s">
        <v>8316</v>
      </c>
      <c r="S3419" s="12">
        <f t="shared" si="268"/>
        <v>41894.91375</v>
      </c>
      <c r="T3419" s="12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1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8315</v>
      </c>
      <c r="R3420" s="19" t="s">
        <v>8316</v>
      </c>
      <c r="S3420" s="12">
        <f t="shared" si="268"/>
        <v>41752.83457175926</v>
      </c>
      <c r="T3420" s="12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1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8315</v>
      </c>
      <c r="R3421" s="19" t="s">
        <v>8316</v>
      </c>
      <c r="S3421" s="12">
        <f t="shared" si="268"/>
        <v>42448.821585648147</v>
      </c>
      <c r="T3421" s="12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1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8315</v>
      </c>
      <c r="R3422" s="19" t="s">
        <v>8316</v>
      </c>
      <c r="S3422" s="12">
        <f t="shared" si="268"/>
        <v>42405.090300925927</v>
      </c>
      <c r="T3422" s="12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1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8315</v>
      </c>
      <c r="R3423" s="19" t="s">
        <v>8316</v>
      </c>
      <c r="S3423" s="12">
        <f t="shared" si="268"/>
        <v>42037.791238425925</v>
      </c>
      <c r="T3423" s="12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1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8315</v>
      </c>
      <c r="R3424" s="19" t="s">
        <v>8316</v>
      </c>
      <c r="S3424" s="12">
        <f t="shared" si="268"/>
        <v>42323.562222222223</v>
      </c>
      <c r="T3424" s="12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1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8315</v>
      </c>
      <c r="R3425" s="19" t="s">
        <v>8316</v>
      </c>
      <c r="S3425" s="12">
        <f t="shared" si="268"/>
        <v>42088.911354166667</v>
      </c>
      <c r="T3425" s="12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1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8315</v>
      </c>
      <c r="R3426" s="19" t="s">
        <v>8316</v>
      </c>
      <c r="S3426" s="12">
        <f t="shared" si="268"/>
        <v>42018.676898148144</v>
      </c>
      <c r="T3426" s="12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1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8315</v>
      </c>
      <c r="R3427" s="19" t="s">
        <v>8316</v>
      </c>
      <c r="S3427" s="12">
        <f t="shared" si="268"/>
        <v>41884.617314814815</v>
      </c>
      <c r="T3427" s="12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1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8315</v>
      </c>
      <c r="R3428" s="19" t="s">
        <v>8316</v>
      </c>
      <c r="S3428" s="12">
        <f t="shared" si="268"/>
        <v>41884.056747685187</v>
      </c>
      <c r="T3428" s="12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1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8315</v>
      </c>
      <c r="R3429" s="19" t="s">
        <v>8316</v>
      </c>
      <c r="S3429" s="12">
        <f t="shared" si="268"/>
        <v>41792.645277777774</v>
      </c>
      <c r="T3429" s="12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1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8315</v>
      </c>
      <c r="R3430" s="19" t="s">
        <v>8316</v>
      </c>
      <c r="S3430" s="12">
        <f t="shared" si="268"/>
        <v>42038.720451388886</v>
      </c>
      <c r="T3430" s="12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1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8315</v>
      </c>
      <c r="R3431" s="19" t="s">
        <v>8316</v>
      </c>
      <c r="S3431" s="12">
        <f t="shared" si="268"/>
        <v>42662.021539351852</v>
      </c>
      <c r="T3431" s="12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1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8315</v>
      </c>
      <c r="R3432" s="19" t="s">
        <v>8316</v>
      </c>
      <c r="S3432" s="12">
        <f t="shared" si="268"/>
        <v>41820.945613425924</v>
      </c>
      <c r="T3432" s="12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1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8315</v>
      </c>
      <c r="R3433" s="19" t="s">
        <v>8316</v>
      </c>
      <c r="S3433" s="12">
        <f t="shared" si="268"/>
        <v>41839.730937500004</v>
      </c>
      <c r="T3433" s="12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1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8315</v>
      </c>
      <c r="R3434" s="19" t="s">
        <v>8316</v>
      </c>
      <c r="S3434" s="12">
        <f t="shared" si="268"/>
        <v>42380.581180555557</v>
      </c>
      <c r="T3434" s="12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1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8315</v>
      </c>
      <c r="R3435" s="19" t="s">
        <v>8316</v>
      </c>
      <c r="S3435" s="12">
        <f t="shared" si="268"/>
        <v>41776.063136574077</v>
      </c>
      <c r="T3435" s="12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1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8315</v>
      </c>
      <c r="R3436" s="19" t="s">
        <v>8316</v>
      </c>
      <c r="S3436" s="12">
        <f t="shared" si="268"/>
        <v>41800.380428240744</v>
      </c>
      <c r="T3436" s="12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1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8315</v>
      </c>
      <c r="R3437" s="19" t="s">
        <v>8316</v>
      </c>
      <c r="S3437" s="12">
        <f t="shared" si="268"/>
        <v>42572.61681712963</v>
      </c>
      <c r="T3437" s="12">
        <f t="shared" si="269"/>
        <v>42589.125</v>
      </c>
      <c r="U3437">
        <f t="shared" ref="U3437:U3500" si="270"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1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8315</v>
      </c>
      <c r="R3438" s="19" t="s">
        <v>8316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1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8315</v>
      </c>
      <c r="R3439" s="19" t="s">
        <v>8316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1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8315</v>
      </c>
      <c r="R3440" s="19" t="s">
        <v>8316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1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8315</v>
      </c>
      <c r="R3441" s="19" t="s">
        <v>8316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1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8315</v>
      </c>
      <c r="R3442" s="19" t="s">
        <v>8316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1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8315</v>
      </c>
      <c r="R3443" s="19" t="s">
        <v>8316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1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8315</v>
      </c>
      <c r="R3444" s="19" t="s">
        <v>8316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1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8315</v>
      </c>
      <c r="R3445" s="19" t="s">
        <v>8316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1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8315</v>
      </c>
      <c r="R3446" s="19" t="s">
        <v>8316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1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8315</v>
      </c>
      <c r="R3447" s="19" t="s">
        <v>8316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1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8315</v>
      </c>
      <c r="R3448" s="19" t="s">
        <v>8316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1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8315</v>
      </c>
      <c r="R3449" s="19" t="s">
        <v>8316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1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8315</v>
      </c>
      <c r="R3450" s="19" t="s">
        <v>8316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1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8315</v>
      </c>
      <c r="R3451" s="19" t="s">
        <v>8316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1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8315</v>
      </c>
      <c r="R3452" s="19" t="s">
        <v>8316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1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8315</v>
      </c>
      <c r="R3453" s="19" t="s">
        <v>8316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1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8315</v>
      </c>
      <c r="R3454" s="19" t="s">
        <v>8316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1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8315</v>
      </c>
      <c r="R3455" s="19" t="s">
        <v>8316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1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8315</v>
      </c>
      <c r="R3456" s="19" t="s">
        <v>8316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1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8315</v>
      </c>
      <c r="R3457" s="19" t="s">
        <v>8316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1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t="s">
        <v>8315</v>
      </c>
      <c r="R3458" s="19" t="s">
        <v>8316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1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t="s">
        <v>8315</v>
      </c>
      <c r="R3459" s="1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1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8315</v>
      </c>
      <c r="R3460" s="19" t="s">
        <v>8316</v>
      </c>
      <c r="S3460" s="12">
        <f t="shared" si="273"/>
        <v>42011.202581018515</v>
      </c>
      <c r="T3460" s="12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1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8315</v>
      </c>
      <c r="R3461" s="19" t="s">
        <v>8316</v>
      </c>
      <c r="S3461" s="12">
        <f t="shared" si="273"/>
        <v>42480.479861111111</v>
      </c>
      <c r="T3461" s="12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1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8315</v>
      </c>
      <c r="R3462" s="19" t="s">
        <v>8316</v>
      </c>
      <c r="S3462" s="12">
        <f t="shared" si="273"/>
        <v>41852.527222222219</v>
      </c>
      <c r="T3462" s="12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1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8315</v>
      </c>
      <c r="R3463" s="19" t="s">
        <v>8316</v>
      </c>
      <c r="S3463" s="12">
        <f t="shared" si="273"/>
        <v>42643.632858796293</v>
      </c>
      <c r="T3463" s="12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1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8315</v>
      </c>
      <c r="R3464" s="19" t="s">
        <v>8316</v>
      </c>
      <c r="S3464" s="12">
        <f t="shared" si="273"/>
        <v>42179.898472222223</v>
      </c>
      <c r="T3464" s="12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1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8315</v>
      </c>
      <c r="R3465" s="19" t="s">
        <v>8316</v>
      </c>
      <c r="S3465" s="12">
        <f t="shared" si="273"/>
        <v>42612.918807870374</v>
      </c>
      <c r="T3465" s="12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1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8315</v>
      </c>
      <c r="R3466" s="19" t="s">
        <v>8316</v>
      </c>
      <c r="S3466" s="12">
        <f t="shared" si="273"/>
        <v>42575.130057870367</v>
      </c>
      <c r="T3466" s="12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1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8315</v>
      </c>
      <c r="R3467" s="19" t="s">
        <v>8316</v>
      </c>
      <c r="S3467" s="12">
        <f t="shared" si="273"/>
        <v>42200.625833333332</v>
      </c>
      <c r="T3467" s="12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1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8315</v>
      </c>
      <c r="R3468" s="19" t="s">
        <v>8316</v>
      </c>
      <c r="S3468" s="12">
        <f t="shared" si="273"/>
        <v>42420.019097222219</v>
      </c>
      <c r="T3468" s="12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1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8315</v>
      </c>
      <c r="R3469" s="19" t="s">
        <v>8316</v>
      </c>
      <c r="S3469" s="12">
        <f t="shared" si="273"/>
        <v>42053.671666666662</v>
      </c>
      <c r="T3469" s="12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1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8315</v>
      </c>
      <c r="R3470" s="19" t="s">
        <v>8316</v>
      </c>
      <c r="S3470" s="12">
        <f t="shared" si="273"/>
        <v>42605.765381944439</v>
      </c>
      <c r="T3470" s="12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1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8315</v>
      </c>
      <c r="R3471" s="19" t="s">
        <v>8316</v>
      </c>
      <c r="S3471" s="12">
        <f t="shared" si="273"/>
        <v>42458.641724537039</v>
      </c>
      <c r="T3471" s="12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1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8315</v>
      </c>
      <c r="R3472" s="19" t="s">
        <v>8316</v>
      </c>
      <c r="S3472" s="12">
        <f t="shared" si="273"/>
        <v>42529.022013888884</v>
      </c>
      <c r="T3472" s="12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1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8315</v>
      </c>
      <c r="R3473" s="19" t="s">
        <v>8316</v>
      </c>
      <c r="S3473" s="12">
        <f t="shared" si="273"/>
        <v>41841.820486111108</v>
      </c>
      <c r="T3473" s="12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1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8315</v>
      </c>
      <c r="R3474" s="19" t="s">
        <v>8316</v>
      </c>
      <c r="S3474" s="12">
        <f t="shared" si="273"/>
        <v>41928.170497685183</v>
      </c>
      <c r="T3474" s="12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1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8315</v>
      </c>
      <c r="R3475" s="19" t="s">
        <v>8316</v>
      </c>
      <c r="S3475" s="12">
        <f t="shared" si="273"/>
        <v>42062.834444444445</v>
      </c>
      <c r="T3475" s="12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1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8315</v>
      </c>
      <c r="R3476" s="19" t="s">
        <v>8316</v>
      </c>
      <c r="S3476" s="12">
        <f t="shared" si="273"/>
        <v>42541.501516203702</v>
      </c>
      <c r="T3476" s="12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1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8315</v>
      </c>
      <c r="R3477" s="19" t="s">
        <v>8316</v>
      </c>
      <c r="S3477" s="12">
        <f t="shared" si="273"/>
        <v>41918.880833333329</v>
      </c>
      <c r="T3477" s="12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1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8315</v>
      </c>
      <c r="R3478" s="19" t="s">
        <v>8316</v>
      </c>
      <c r="S3478" s="12">
        <f t="shared" si="273"/>
        <v>41921.279976851853</v>
      </c>
      <c r="T3478" s="12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1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8315</v>
      </c>
      <c r="R3479" s="19" t="s">
        <v>8316</v>
      </c>
      <c r="S3479" s="12">
        <f t="shared" si="273"/>
        <v>42128.736608796295</v>
      </c>
      <c r="T3479" s="12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1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8315</v>
      </c>
      <c r="R3480" s="19" t="s">
        <v>8316</v>
      </c>
      <c r="S3480" s="12">
        <f t="shared" si="273"/>
        <v>42053.916921296302</v>
      </c>
      <c r="T3480" s="12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1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8315</v>
      </c>
      <c r="R3481" s="19" t="s">
        <v>8316</v>
      </c>
      <c r="S3481" s="12">
        <f t="shared" si="273"/>
        <v>41781.855092592588</v>
      </c>
      <c r="T3481" s="12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1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8315</v>
      </c>
      <c r="R3482" s="19" t="s">
        <v>8316</v>
      </c>
      <c r="S3482" s="12">
        <f t="shared" si="273"/>
        <v>42171.317442129628</v>
      </c>
      <c r="T3482" s="12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1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8315</v>
      </c>
      <c r="R3483" s="19" t="s">
        <v>8316</v>
      </c>
      <c r="S3483" s="12">
        <f t="shared" si="273"/>
        <v>41989.24754629629</v>
      </c>
      <c r="T3483" s="12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1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8315</v>
      </c>
      <c r="R3484" s="19" t="s">
        <v>8316</v>
      </c>
      <c r="S3484" s="12">
        <f t="shared" si="273"/>
        <v>41796.771597222221</v>
      </c>
      <c r="T3484" s="12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1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8315</v>
      </c>
      <c r="R3485" s="19" t="s">
        <v>8316</v>
      </c>
      <c r="S3485" s="12">
        <f t="shared" si="273"/>
        <v>41793.668761574074</v>
      </c>
      <c r="T3485" s="12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1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8315</v>
      </c>
      <c r="R3486" s="19" t="s">
        <v>8316</v>
      </c>
      <c r="S3486" s="12">
        <f t="shared" si="273"/>
        <v>42506.760405092587</v>
      </c>
      <c r="T3486" s="12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1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8315</v>
      </c>
      <c r="R3487" s="19" t="s">
        <v>8316</v>
      </c>
      <c r="S3487" s="12">
        <f t="shared" si="273"/>
        <v>42372.693055555559</v>
      </c>
      <c r="T3487" s="12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1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8315</v>
      </c>
      <c r="R3488" s="19" t="s">
        <v>8316</v>
      </c>
      <c r="S3488" s="12">
        <f t="shared" si="273"/>
        <v>42126.87501157407</v>
      </c>
      <c r="T3488" s="12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1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8315</v>
      </c>
      <c r="R3489" s="19" t="s">
        <v>8316</v>
      </c>
      <c r="S3489" s="12">
        <f t="shared" si="273"/>
        <v>42149.940416666665</v>
      </c>
      <c r="T3489" s="12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1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8315</v>
      </c>
      <c r="R3490" s="19" t="s">
        <v>8316</v>
      </c>
      <c r="S3490" s="12">
        <f t="shared" si="273"/>
        <v>42087.768055555556</v>
      </c>
      <c r="T3490" s="12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1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8315</v>
      </c>
      <c r="R3491" s="19" t="s">
        <v>8316</v>
      </c>
      <c r="S3491" s="12">
        <f t="shared" si="273"/>
        <v>41753.635775462964</v>
      </c>
      <c r="T3491" s="12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1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8315</v>
      </c>
      <c r="R3492" s="19" t="s">
        <v>8316</v>
      </c>
      <c r="S3492" s="12">
        <f t="shared" si="273"/>
        <v>42443.802361111113</v>
      </c>
      <c r="T3492" s="12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1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8315</v>
      </c>
      <c r="R3493" s="19" t="s">
        <v>8316</v>
      </c>
      <c r="S3493" s="12">
        <f t="shared" si="273"/>
        <v>42121.249814814815</v>
      </c>
      <c r="T3493" s="12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1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8315</v>
      </c>
      <c r="R3494" s="19" t="s">
        <v>8316</v>
      </c>
      <c r="S3494" s="12">
        <f t="shared" si="273"/>
        <v>42268.009224537032</v>
      </c>
      <c r="T3494" s="12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1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8315</v>
      </c>
      <c r="R3495" s="19" t="s">
        <v>8316</v>
      </c>
      <c r="S3495" s="12">
        <f t="shared" si="273"/>
        <v>41848.866157407407</v>
      </c>
      <c r="T3495" s="12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1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8315</v>
      </c>
      <c r="R3496" s="19" t="s">
        <v>8316</v>
      </c>
      <c r="S3496" s="12">
        <f t="shared" si="273"/>
        <v>42689.214988425927</v>
      </c>
      <c r="T3496" s="12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1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8315</v>
      </c>
      <c r="R3497" s="19" t="s">
        <v>8316</v>
      </c>
      <c r="S3497" s="12">
        <f t="shared" si="273"/>
        <v>41915.762835648151</v>
      </c>
      <c r="T3497" s="12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1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8315</v>
      </c>
      <c r="R3498" s="19" t="s">
        <v>8316</v>
      </c>
      <c r="S3498" s="12">
        <f t="shared" si="273"/>
        <v>42584.846828703703</v>
      </c>
      <c r="T3498" s="12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1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8315</v>
      </c>
      <c r="R3499" s="19" t="s">
        <v>8316</v>
      </c>
      <c r="S3499" s="12">
        <f t="shared" si="273"/>
        <v>42511.741944444439</v>
      </c>
      <c r="T3499" s="12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1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8315</v>
      </c>
      <c r="R3500" s="19" t="s">
        <v>8316</v>
      </c>
      <c r="S3500" s="12">
        <f t="shared" si="273"/>
        <v>42459.15861111111</v>
      </c>
      <c r="T3500" s="12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1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8315</v>
      </c>
      <c r="R3501" s="19" t="s">
        <v>8316</v>
      </c>
      <c r="S3501" s="12">
        <f t="shared" si="273"/>
        <v>42132.036168981482</v>
      </c>
      <c r="T3501" s="12">
        <f t="shared" si="274"/>
        <v>42186.290972222225</v>
      </c>
      <c r="U3501">
        <f t="shared" ref="U3501:U3564" si="275"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1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8315</v>
      </c>
      <c r="R3502" s="19" t="s">
        <v>8316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1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8315</v>
      </c>
      <c r="R3503" s="19" t="s">
        <v>8316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1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8315</v>
      </c>
      <c r="R3504" s="19" t="s">
        <v>8316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1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8315</v>
      </c>
      <c r="R3505" s="19" t="s">
        <v>8316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1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8315</v>
      </c>
      <c r="R3506" s="19" t="s">
        <v>8316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1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8315</v>
      </c>
      <c r="R3507" s="19" t="s">
        <v>8316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1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8315</v>
      </c>
      <c r="R3508" s="19" t="s">
        <v>8316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1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8315</v>
      </c>
      <c r="R3509" s="19" t="s">
        <v>8316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1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8315</v>
      </c>
      <c r="R3510" s="19" t="s">
        <v>8316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1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8315</v>
      </c>
      <c r="R3511" s="19" t="s">
        <v>8316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1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8315</v>
      </c>
      <c r="R3512" s="19" t="s">
        <v>8316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1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8315</v>
      </c>
      <c r="R3513" s="19" t="s">
        <v>8316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1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8315</v>
      </c>
      <c r="R3514" s="19" t="s">
        <v>8316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1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8315</v>
      </c>
      <c r="R3515" s="19" t="s">
        <v>8316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1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8315</v>
      </c>
      <c r="R3516" s="19" t="s">
        <v>8316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1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8315</v>
      </c>
      <c r="R3517" s="19" t="s">
        <v>8316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1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8315</v>
      </c>
      <c r="R3518" s="19" t="s">
        <v>8316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8315</v>
      </c>
      <c r="R3519" s="19" t="s">
        <v>8316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1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8315</v>
      </c>
      <c r="R3520" s="19" t="s">
        <v>8316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1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8315</v>
      </c>
      <c r="R3521" s="19" t="s">
        <v>8316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1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t="s">
        <v>8315</v>
      </c>
      <c r="R3522" s="19" t="s">
        <v>8316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1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t="s">
        <v>8315</v>
      </c>
      <c r="R3523" s="19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1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8315</v>
      </c>
      <c r="R3524" s="19" t="s">
        <v>8316</v>
      </c>
      <c r="S3524" s="12">
        <f t="shared" si="278"/>
        <v>42234.789884259255</v>
      </c>
      <c r="T3524" s="12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1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8315</v>
      </c>
      <c r="R3525" s="19" t="s">
        <v>8316</v>
      </c>
      <c r="S3525" s="12">
        <f t="shared" si="278"/>
        <v>42581.397546296299</v>
      </c>
      <c r="T3525" s="12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1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8315</v>
      </c>
      <c r="R3526" s="19" t="s">
        <v>8316</v>
      </c>
      <c r="S3526" s="12">
        <f t="shared" si="278"/>
        <v>41880.76357638889</v>
      </c>
      <c r="T3526" s="12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1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8315</v>
      </c>
      <c r="R3527" s="19" t="s">
        <v>8316</v>
      </c>
      <c r="S3527" s="12">
        <f t="shared" si="278"/>
        <v>42214.6956712963</v>
      </c>
      <c r="T3527" s="12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1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8315</v>
      </c>
      <c r="R3528" s="19" t="s">
        <v>8316</v>
      </c>
      <c r="S3528" s="12">
        <f t="shared" si="278"/>
        <v>42460.335312499999</v>
      </c>
      <c r="T3528" s="12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1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8315</v>
      </c>
      <c r="R3529" s="19" t="s">
        <v>8316</v>
      </c>
      <c r="S3529" s="12">
        <f t="shared" si="278"/>
        <v>42167.023206018523</v>
      </c>
      <c r="T3529" s="12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1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8315</v>
      </c>
      <c r="R3530" s="19" t="s">
        <v>8316</v>
      </c>
      <c r="S3530" s="12">
        <f t="shared" si="278"/>
        <v>42733.50136574074</v>
      </c>
      <c r="T3530" s="12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1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8315</v>
      </c>
      <c r="R3531" s="19" t="s">
        <v>8316</v>
      </c>
      <c r="S3531" s="12">
        <f t="shared" si="278"/>
        <v>42177.761782407411</v>
      </c>
      <c r="T3531" s="12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1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8315</v>
      </c>
      <c r="R3532" s="19" t="s">
        <v>8316</v>
      </c>
      <c r="S3532" s="12">
        <f t="shared" si="278"/>
        <v>42442.623344907406</v>
      </c>
      <c r="T3532" s="12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1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8315</v>
      </c>
      <c r="R3533" s="19" t="s">
        <v>8316</v>
      </c>
      <c r="S3533" s="12">
        <f t="shared" si="278"/>
        <v>42521.654328703706</v>
      </c>
      <c r="T3533" s="12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1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8315</v>
      </c>
      <c r="R3534" s="19" t="s">
        <v>8316</v>
      </c>
      <c r="S3534" s="12">
        <f t="shared" si="278"/>
        <v>41884.599849537037</v>
      </c>
      <c r="T3534" s="12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1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8315</v>
      </c>
      <c r="R3535" s="19" t="s">
        <v>8316</v>
      </c>
      <c r="S3535" s="12">
        <f t="shared" si="278"/>
        <v>42289.761192129634</v>
      </c>
      <c r="T3535" s="12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1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8315</v>
      </c>
      <c r="R3536" s="19" t="s">
        <v>8316</v>
      </c>
      <c r="S3536" s="12">
        <f t="shared" si="278"/>
        <v>42243.6252662037</v>
      </c>
      <c r="T3536" s="12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1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8315</v>
      </c>
      <c r="R3537" s="19" t="s">
        <v>8316</v>
      </c>
      <c r="S3537" s="12">
        <f t="shared" si="278"/>
        <v>42248.640162037031</v>
      </c>
      <c r="T3537" s="12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1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8315</v>
      </c>
      <c r="R3538" s="19" t="s">
        <v>8316</v>
      </c>
      <c r="S3538" s="12">
        <f t="shared" si="278"/>
        <v>42328.727141203708</v>
      </c>
      <c r="T3538" s="12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1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8315</v>
      </c>
      <c r="R3539" s="19" t="s">
        <v>8316</v>
      </c>
      <c r="S3539" s="12">
        <f t="shared" si="278"/>
        <v>41923.354351851849</v>
      </c>
      <c r="T3539" s="12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1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8315</v>
      </c>
      <c r="R3540" s="19" t="s">
        <v>8316</v>
      </c>
      <c r="S3540" s="12">
        <f t="shared" si="278"/>
        <v>42571.420601851853</v>
      </c>
      <c r="T3540" s="12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1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8315</v>
      </c>
      <c r="R3541" s="19" t="s">
        <v>8316</v>
      </c>
      <c r="S3541" s="12">
        <f t="shared" si="278"/>
        <v>42600.756041666667</v>
      </c>
      <c r="T3541" s="12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1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8315</v>
      </c>
      <c r="R3542" s="19" t="s">
        <v>8316</v>
      </c>
      <c r="S3542" s="12">
        <f t="shared" si="278"/>
        <v>42517.003368055557</v>
      </c>
      <c r="T3542" s="12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1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8315</v>
      </c>
      <c r="R3543" s="19" t="s">
        <v>8316</v>
      </c>
      <c r="S3543" s="12">
        <f t="shared" si="278"/>
        <v>42222.730034722219</v>
      </c>
      <c r="T3543" s="12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1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8315</v>
      </c>
      <c r="R3544" s="19" t="s">
        <v>8316</v>
      </c>
      <c r="S3544" s="12">
        <f t="shared" si="278"/>
        <v>41829.599791666667</v>
      </c>
      <c r="T3544" s="12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1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8315</v>
      </c>
      <c r="R3545" s="19" t="s">
        <v>8316</v>
      </c>
      <c r="S3545" s="12">
        <f t="shared" si="278"/>
        <v>42150.755312499998</v>
      </c>
      <c r="T3545" s="12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1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8315</v>
      </c>
      <c r="R3546" s="19" t="s">
        <v>8316</v>
      </c>
      <c r="S3546" s="12">
        <f t="shared" si="278"/>
        <v>42040.831678240742</v>
      </c>
      <c r="T3546" s="12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1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8315</v>
      </c>
      <c r="R3547" s="19" t="s">
        <v>8316</v>
      </c>
      <c r="S3547" s="12">
        <f t="shared" si="278"/>
        <v>42075.807395833333</v>
      </c>
      <c r="T3547" s="12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1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8315</v>
      </c>
      <c r="R3548" s="19" t="s">
        <v>8316</v>
      </c>
      <c r="S3548" s="12">
        <f t="shared" si="278"/>
        <v>42073.660694444443</v>
      </c>
      <c r="T3548" s="12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1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8315</v>
      </c>
      <c r="R3549" s="19" t="s">
        <v>8316</v>
      </c>
      <c r="S3549" s="12">
        <f t="shared" si="278"/>
        <v>42480.078715277778</v>
      </c>
      <c r="T3549" s="12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1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8315</v>
      </c>
      <c r="R3550" s="19" t="s">
        <v>8316</v>
      </c>
      <c r="S3550" s="12">
        <f t="shared" si="278"/>
        <v>42411.942291666666</v>
      </c>
      <c r="T3550" s="12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1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8315</v>
      </c>
      <c r="R3551" s="19" t="s">
        <v>8316</v>
      </c>
      <c r="S3551" s="12">
        <f t="shared" si="278"/>
        <v>42223.394363425927</v>
      </c>
      <c r="T3551" s="12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1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8315</v>
      </c>
      <c r="R3552" s="19" t="s">
        <v>8316</v>
      </c>
      <c r="S3552" s="12">
        <f t="shared" si="278"/>
        <v>42462.893495370372</v>
      </c>
      <c r="T3552" s="12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1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8315</v>
      </c>
      <c r="R3553" s="19" t="s">
        <v>8316</v>
      </c>
      <c r="S3553" s="12">
        <f t="shared" si="278"/>
        <v>41753.515856481477</v>
      </c>
      <c r="T3553" s="12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1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8315</v>
      </c>
      <c r="R3554" s="19" t="s">
        <v>8316</v>
      </c>
      <c r="S3554" s="12">
        <f t="shared" si="278"/>
        <v>41788.587083333332</v>
      </c>
      <c r="T3554" s="12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1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8315</v>
      </c>
      <c r="R3555" s="19" t="s">
        <v>8316</v>
      </c>
      <c r="S3555" s="12">
        <f t="shared" si="278"/>
        <v>42196.028703703705</v>
      </c>
      <c r="T3555" s="12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1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8315</v>
      </c>
      <c r="R3556" s="19" t="s">
        <v>8316</v>
      </c>
      <c r="S3556" s="12">
        <f t="shared" si="278"/>
        <v>42016.050451388888</v>
      </c>
      <c r="T3556" s="12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1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8315</v>
      </c>
      <c r="R3557" s="19" t="s">
        <v>8316</v>
      </c>
      <c r="S3557" s="12">
        <f t="shared" si="278"/>
        <v>42661.442060185189</v>
      </c>
      <c r="T3557" s="12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1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8315</v>
      </c>
      <c r="R3558" s="19" t="s">
        <v>8316</v>
      </c>
      <c r="S3558" s="12">
        <f t="shared" si="278"/>
        <v>41808.649583333332</v>
      </c>
      <c r="T3558" s="12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1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8315</v>
      </c>
      <c r="R3559" s="19" t="s">
        <v>8316</v>
      </c>
      <c r="S3559" s="12">
        <f t="shared" si="278"/>
        <v>41730.276747685188</v>
      </c>
      <c r="T3559" s="12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1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8315</v>
      </c>
      <c r="R3560" s="19" t="s">
        <v>8316</v>
      </c>
      <c r="S3560" s="12">
        <f t="shared" si="278"/>
        <v>42139.816840277781</v>
      </c>
      <c r="T3560" s="12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1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8315</v>
      </c>
      <c r="R3561" s="19" t="s">
        <v>8316</v>
      </c>
      <c r="S3561" s="12">
        <f t="shared" si="278"/>
        <v>42194.096157407403</v>
      </c>
      <c r="T3561" s="12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1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8315</v>
      </c>
      <c r="R3562" s="19" t="s">
        <v>8316</v>
      </c>
      <c r="S3562" s="12">
        <f t="shared" si="278"/>
        <v>42115.889652777783</v>
      </c>
      <c r="T3562" s="12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1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8315</v>
      </c>
      <c r="R3563" s="19" t="s">
        <v>8316</v>
      </c>
      <c r="S3563" s="12">
        <f t="shared" si="278"/>
        <v>42203.680300925931</v>
      </c>
      <c r="T3563" s="12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1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8315</v>
      </c>
      <c r="R3564" s="19" t="s">
        <v>8316</v>
      </c>
      <c r="S3564" s="12">
        <f t="shared" si="278"/>
        <v>42433.761886574073</v>
      </c>
      <c r="T3564" s="12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1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8315</v>
      </c>
      <c r="R3565" s="19" t="s">
        <v>8316</v>
      </c>
      <c r="S3565" s="12">
        <f t="shared" si="278"/>
        <v>42555.671944444446</v>
      </c>
      <c r="T3565" s="12">
        <f t="shared" si="279"/>
        <v>42583.791666666672</v>
      </c>
      <c r="U3565">
        <f t="shared" ref="U3565:U3628" si="280"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1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8315</v>
      </c>
      <c r="R3566" s="19" t="s">
        <v>8316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1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8315</v>
      </c>
      <c r="R3567" s="19" t="s">
        <v>8316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1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8315</v>
      </c>
      <c r="R3568" s="19" t="s">
        <v>8316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1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8315</v>
      </c>
      <c r="R3569" s="19" t="s">
        <v>8316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1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8315</v>
      </c>
      <c r="R3570" s="19" t="s">
        <v>8316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1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8315</v>
      </c>
      <c r="R3571" s="19" t="s">
        <v>8316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1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8315</v>
      </c>
      <c r="R3572" s="19" t="s">
        <v>8316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1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8315</v>
      </c>
      <c r="R3573" s="19" t="s">
        <v>8316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1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8315</v>
      </c>
      <c r="R3574" s="19" t="s">
        <v>8316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1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8315</v>
      </c>
      <c r="R3575" s="19" t="s">
        <v>8316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1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8315</v>
      </c>
      <c r="R3576" s="19" t="s">
        <v>8316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1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8315</v>
      </c>
      <c r="R3577" s="19" t="s">
        <v>8316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1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8315</v>
      </c>
      <c r="R3578" s="19" t="s">
        <v>8316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1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8315</v>
      </c>
      <c r="R3579" s="19" t="s">
        <v>8316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1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8315</v>
      </c>
      <c r="R3580" s="19" t="s">
        <v>8316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1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8315</v>
      </c>
      <c r="R3581" s="19" t="s">
        <v>8316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1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8315</v>
      </c>
      <c r="R3582" s="19" t="s">
        <v>8316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1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8315</v>
      </c>
      <c r="R3583" s="19" t="s">
        <v>8316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1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8315</v>
      </c>
      <c r="R3584" s="19" t="s">
        <v>8316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1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8315</v>
      </c>
      <c r="R3585" s="19" t="s">
        <v>8316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1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t="s">
        <v>8315</v>
      </c>
      <c r="R3586" s="19" t="s">
        <v>8316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1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t="s">
        <v>8315</v>
      </c>
      <c r="R3587" s="19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1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8315</v>
      </c>
      <c r="R3588" s="19" t="s">
        <v>8316</v>
      </c>
      <c r="S3588" s="12">
        <f t="shared" si="283"/>
        <v>42576.697569444441</v>
      </c>
      <c r="T3588" s="12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1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8315</v>
      </c>
      <c r="R3589" s="19" t="s">
        <v>8316</v>
      </c>
      <c r="S3589" s="12">
        <f t="shared" si="283"/>
        <v>42503.539976851855</v>
      </c>
      <c r="T3589" s="12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1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8315</v>
      </c>
      <c r="R3590" s="19" t="s">
        <v>8316</v>
      </c>
      <c r="S3590" s="12">
        <f t="shared" si="283"/>
        <v>42101.828819444447</v>
      </c>
      <c r="T3590" s="12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1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8315</v>
      </c>
      <c r="R3591" s="19" t="s">
        <v>8316</v>
      </c>
      <c r="S3591" s="12">
        <f t="shared" si="283"/>
        <v>42125.647534722222</v>
      </c>
      <c r="T3591" s="12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1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8315</v>
      </c>
      <c r="R3592" s="19" t="s">
        <v>8316</v>
      </c>
      <c r="S3592" s="12">
        <f t="shared" si="283"/>
        <v>41902.333726851852</v>
      </c>
      <c r="T3592" s="12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1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8315</v>
      </c>
      <c r="R3593" s="19" t="s">
        <v>8316</v>
      </c>
      <c r="S3593" s="12">
        <f t="shared" si="283"/>
        <v>42003.948425925926</v>
      </c>
      <c r="T3593" s="12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1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8315</v>
      </c>
      <c r="R3594" s="19" t="s">
        <v>8316</v>
      </c>
      <c r="S3594" s="12">
        <f t="shared" si="283"/>
        <v>41988.829942129625</v>
      </c>
      <c r="T3594" s="12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1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8315</v>
      </c>
      <c r="R3595" s="19" t="s">
        <v>8316</v>
      </c>
      <c r="S3595" s="12">
        <f t="shared" si="283"/>
        <v>41974.898599537039</v>
      </c>
      <c r="T3595" s="12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1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8315</v>
      </c>
      <c r="R3596" s="19" t="s">
        <v>8316</v>
      </c>
      <c r="S3596" s="12">
        <f t="shared" si="283"/>
        <v>42592.066921296297</v>
      </c>
      <c r="T3596" s="12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1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8315</v>
      </c>
      <c r="R3597" s="19" t="s">
        <v>8316</v>
      </c>
      <c r="S3597" s="12">
        <f t="shared" si="283"/>
        <v>42050.008368055554</v>
      </c>
      <c r="T3597" s="12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1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8315</v>
      </c>
      <c r="R3598" s="19" t="s">
        <v>8316</v>
      </c>
      <c r="S3598" s="12">
        <f t="shared" si="283"/>
        <v>41856.715069444443</v>
      </c>
      <c r="T3598" s="12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1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8315</v>
      </c>
      <c r="R3599" s="19" t="s">
        <v>8316</v>
      </c>
      <c r="S3599" s="12">
        <f t="shared" si="283"/>
        <v>42417.585532407407</v>
      </c>
      <c r="T3599" s="12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1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8315</v>
      </c>
      <c r="R3600" s="19" t="s">
        <v>8316</v>
      </c>
      <c r="S3600" s="12">
        <f t="shared" si="283"/>
        <v>41866.79886574074</v>
      </c>
      <c r="T3600" s="12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1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8315</v>
      </c>
      <c r="R3601" s="19" t="s">
        <v>8316</v>
      </c>
      <c r="S3601" s="12">
        <f t="shared" si="283"/>
        <v>42220.79487268519</v>
      </c>
      <c r="T3601" s="12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1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8315</v>
      </c>
      <c r="R3602" s="19" t="s">
        <v>8316</v>
      </c>
      <c r="S3602" s="12">
        <f t="shared" si="283"/>
        <v>42628.849120370374</v>
      </c>
      <c r="T3602" s="12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1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8315</v>
      </c>
      <c r="R3603" s="19" t="s">
        <v>8316</v>
      </c>
      <c r="S3603" s="12">
        <f t="shared" si="283"/>
        <v>41990.99863425926</v>
      </c>
      <c r="T3603" s="12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1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8315</v>
      </c>
      <c r="R3604" s="19" t="s">
        <v>8316</v>
      </c>
      <c r="S3604" s="12">
        <f t="shared" si="283"/>
        <v>42447.894432870366</v>
      </c>
      <c r="T3604" s="12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1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8315</v>
      </c>
      <c r="R3605" s="19" t="s">
        <v>8316</v>
      </c>
      <c r="S3605" s="12">
        <f t="shared" si="283"/>
        <v>42283.864351851851</v>
      </c>
      <c r="T3605" s="12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1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8315</v>
      </c>
      <c r="R3606" s="19" t="s">
        <v>8316</v>
      </c>
      <c r="S3606" s="12">
        <f t="shared" si="283"/>
        <v>42483.015694444446</v>
      </c>
      <c r="T3606" s="12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1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8315</v>
      </c>
      <c r="R3607" s="19" t="s">
        <v>8316</v>
      </c>
      <c r="S3607" s="12">
        <f t="shared" si="283"/>
        <v>42383.793124999997</v>
      </c>
      <c r="T3607" s="12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1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8315</v>
      </c>
      <c r="R3608" s="19" t="s">
        <v>8316</v>
      </c>
      <c r="S3608" s="12">
        <f t="shared" si="283"/>
        <v>42566.604826388888</v>
      </c>
      <c r="T3608" s="12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1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8315</v>
      </c>
      <c r="R3609" s="19" t="s">
        <v>8316</v>
      </c>
      <c r="S3609" s="12">
        <f t="shared" si="283"/>
        <v>42338.963912037041</v>
      </c>
      <c r="T3609" s="12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1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8315</v>
      </c>
      <c r="R3610" s="19" t="s">
        <v>8316</v>
      </c>
      <c r="S3610" s="12">
        <f t="shared" si="283"/>
        <v>42506.709375000006</v>
      </c>
      <c r="T3610" s="12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1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8315</v>
      </c>
      <c r="R3611" s="19" t="s">
        <v>8316</v>
      </c>
      <c r="S3611" s="12">
        <f t="shared" si="283"/>
        <v>42429.991724537031</v>
      </c>
      <c r="T3611" s="12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1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8315</v>
      </c>
      <c r="R3612" s="19" t="s">
        <v>8316</v>
      </c>
      <c r="S3612" s="12">
        <f t="shared" si="283"/>
        <v>42203.432129629626</v>
      </c>
      <c r="T3612" s="12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1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8315</v>
      </c>
      <c r="R3613" s="19" t="s">
        <v>8316</v>
      </c>
      <c r="S3613" s="12">
        <f t="shared" si="283"/>
        <v>42072.370381944449</v>
      </c>
      <c r="T3613" s="12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1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8315</v>
      </c>
      <c r="R3614" s="19" t="s">
        <v>8316</v>
      </c>
      <c r="S3614" s="12">
        <f t="shared" si="283"/>
        <v>41789.726979166669</v>
      </c>
      <c r="T3614" s="12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1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8315</v>
      </c>
      <c r="R3615" s="19" t="s">
        <v>8316</v>
      </c>
      <c r="S3615" s="12">
        <f t="shared" si="283"/>
        <v>41788.58997685185</v>
      </c>
      <c r="T3615" s="12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1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8315</v>
      </c>
      <c r="R3616" s="19" t="s">
        <v>8316</v>
      </c>
      <c r="S3616" s="12">
        <f t="shared" si="283"/>
        <v>42144.041851851856</v>
      </c>
      <c r="T3616" s="12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1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8315</v>
      </c>
      <c r="R3617" s="19" t="s">
        <v>8316</v>
      </c>
      <c r="S3617" s="12">
        <f t="shared" si="283"/>
        <v>42318.593703703707</v>
      </c>
      <c r="T3617" s="12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1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8315</v>
      </c>
      <c r="R3618" s="19" t="s">
        <v>8316</v>
      </c>
      <c r="S3618" s="12">
        <f t="shared" si="283"/>
        <v>42052.949814814812</v>
      </c>
      <c r="T3618" s="12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8315</v>
      </c>
      <c r="R3619" s="19" t="s">
        <v>8316</v>
      </c>
      <c r="S3619" s="12">
        <f t="shared" si="283"/>
        <v>42779.610289351855</v>
      </c>
      <c r="T3619" s="12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1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8315</v>
      </c>
      <c r="R3620" s="19" t="s">
        <v>8316</v>
      </c>
      <c r="S3620" s="12">
        <f t="shared" si="283"/>
        <v>42128.627893518518</v>
      </c>
      <c r="T3620" s="12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1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8315</v>
      </c>
      <c r="R3621" s="19" t="s">
        <v>8316</v>
      </c>
      <c r="S3621" s="12">
        <f t="shared" si="283"/>
        <v>42661.132245370376</v>
      </c>
      <c r="T3621" s="12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1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8315</v>
      </c>
      <c r="R3622" s="19" t="s">
        <v>8316</v>
      </c>
      <c r="S3622" s="12">
        <f t="shared" si="283"/>
        <v>42037.938206018516</v>
      </c>
      <c r="T3622" s="12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1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8315</v>
      </c>
      <c r="R3623" s="19" t="s">
        <v>8316</v>
      </c>
      <c r="S3623" s="12">
        <f t="shared" si="283"/>
        <v>42619.935694444444</v>
      </c>
      <c r="T3623" s="12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1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8315</v>
      </c>
      <c r="R3624" s="19" t="s">
        <v>8316</v>
      </c>
      <c r="S3624" s="12">
        <f t="shared" si="283"/>
        <v>41877.221886574072</v>
      </c>
      <c r="T3624" s="12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1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8315</v>
      </c>
      <c r="R3625" s="19" t="s">
        <v>8316</v>
      </c>
      <c r="S3625" s="12">
        <f t="shared" si="283"/>
        <v>41828.736921296295</v>
      </c>
      <c r="T3625" s="12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1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8315</v>
      </c>
      <c r="R3626" s="19" t="s">
        <v>8316</v>
      </c>
      <c r="S3626" s="12">
        <f t="shared" si="283"/>
        <v>42545.774189814809</v>
      </c>
      <c r="T3626" s="12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1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8315</v>
      </c>
      <c r="R3627" s="19" t="s">
        <v>8316</v>
      </c>
      <c r="S3627" s="12">
        <f t="shared" si="283"/>
        <v>42157.652511574073</v>
      </c>
      <c r="T3627" s="12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1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8315</v>
      </c>
      <c r="R3628" s="19" t="s">
        <v>8316</v>
      </c>
      <c r="S3628" s="12">
        <f t="shared" si="283"/>
        <v>41846.667326388888</v>
      </c>
      <c r="T3628" s="12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1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8315</v>
      </c>
      <c r="R3629" s="19" t="s">
        <v>8316</v>
      </c>
      <c r="S3629" s="12">
        <f t="shared" si="283"/>
        <v>42460.741747685184</v>
      </c>
      <c r="T3629" s="12">
        <f t="shared" si="284"/>
        <v>42511.165972222225</v>
      </c>
      <c r="U3629">
        <f t="shared" ref="U3629:U3692" si="285"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19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t="s">
        <v>8315</v>
      </c>
      <c r="R3630" s="19" t="s">
        <v>8357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19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8315</v>
      </c>
      <c r="R3631" s="19" t="s">
        <v>8357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19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8315</v>
      </c>
      <c r="R3632" s="19" t="s">
        <v>8357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19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8315</v>
      </c>
      <c r="R3633" s="19" t="s">
        <v>8357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19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8315</v>
      </c>
      <c r="R3634" s="19" t="s">
        <v>8357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19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8315</v>
      </c>
      <c r="R3635" s="19" t="s">
        <v>8357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19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8315</v>
      </c>
      <c r="R3636" s="19" t="s">
        <v>8357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19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8315</v>
      </c>
      <c r="R3637" s="19" t="s">
        <v>8357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19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t="s">
        <v>8315</v>
      </c>
      <c r="R3638" s="19" t="s">
        <v>8357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1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8315</v>
      </c>
      <c r="R3639" s="19" t="s">
        <v>8357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19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8315</v>
      </c>
      <c r="R3640" s="19" t="s">
        <v>8357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19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8315</v>
      </c>
      <c r="R3641" s="19" t="s">
        <v>8357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19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8315</v>
      </c>
      <c r="R3642" s="19" t="s">
        <v>8357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19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t="s">
        <v>8315</v>
      </c>
      <c r="R3643" s="19" t="s">
        <v>8357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19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8315</v>
      </c>
      <c r="R3644" s="19" t="s">
        <v>8357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19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t="s">
        <v>8315</v>
      </c>
      <c r="R3645" s="19" t="s">
        <v>8357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19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8315</v>
      </c>
      <c r="R3646" s="19" t="s">
        <v>8357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19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8315</v>
      </c>
      <c r="R3647" s="19" t="s">
        <v>8357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19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8315</v>
      </c>
      <c r="R3648" s="19" t="s">
        <v>8357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1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8315</v>
      </c>
      <c r="R3649" s="19" t="s">
        <v>8357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1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t="s">
        <v>8315</v>
      </c>
      <c r="R3650" s="19" t="s">
        <v>8316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1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t="s">
        <v>8315</v>
      </c>
      <c r="R3651" s="19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1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8315</v>
      </c>
      <c r="R3652" s="19" t="s">
        <v>8316</v>
      </c>
      <c r="S3652" s="12">
        <f t="shared" si="288"/>
        <v>42381.478981481487</v>
      </c>
      <c r="T3652" s="12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1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8315</v>
      </c>
      <c r="R3653" s="19" t="s">
        <v>8316</v>
      </c>
      <c r="S3653" s="12">
        <f t="shared" si="288"/>
        <v>41828.646319444444</v>
      </c>
      <c r="T3653" s="12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1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8315</v>
      </c>
      <c r="R3654" s="19" t="s">
        <v>8316</v>
      </c>
      <c r="S3654" s="12">
        <f t="shared" si="288"/>
        <v>42596.644699074073</v>
      </c>
      <c r="T3654" s="12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1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8315</v>
      </c>
      <c r="R3655" s="19" t="s">
        <v>8316</v>
      </c>
      <c r="S3655" s="12">
        <f t="shared" si="288"/>
        <v>42191.363506944443</v>
      </c>
      <c r="T3655" s="12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1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8315</v>
      </c>
      <c r="R3656" s="19" t="s">
        <v>8316</v>
      </c>
      <c r="S3656" s="12">
        <f t="shared" si="288"/>
        <v>42440.416504629626</v>
      </c>
      <c r="T3656" s="12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1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8315</v>
      </c>
      <c r="R3657" s="19" t="s">
        <v>8316</v>
      </c>
      <c r="S3657" s="12">
        <f t="shared" si="288"/>
        <v>42173.803217592591</v>
      </c>
      <c r="T3657" s="12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1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8315</v>
      </c>
      <c r="R3658" s="19" t="s">
        <v>8316</v>
      </c>
      <c r="S3658" s="12">
        <f t="shared" si="288"/>
        <v>42737.910138888896</v>
      </c>
      <c r="T3658" s="12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1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8315</v>
      </c>
      <c r="R3659" s="19" t="s">
        <v>8316</v>
      </c>
      <c r="S3659" s="12">
        <f t="shared" si="288"/>
        <v>42499.629849537043</v>
      </c>
      <c r="T3659" s="12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1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8315</v>
      </c>
      <c r="R3660" s="19" t="s">
        <v>8316</v>
      </c>
      <c r="S3660" s="12">
        <f t="shared" si="288"/>
        <v>41775.858564814815</v>
      </c>
      <c r="T3660" s="12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1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8315</v>
      </c>
      <c r="R3661" s="19" t="s">
        <v>8316</v>
      </c>
      <c r="S3661" s="12">
        <f t="shared" si="288"/>
        <v>42055.277199074073</v>
      </c>
      <c r="T3661" s="12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1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8315</v>
      </c>
      <c r="R3662" s="19" t="s">
        <v>8316</v>
      </c>
      <c r="S3662" s="12">
        <f t="shared" si="288"/>
        <v>41971.881076388891</v>
      </c>
      <c r="T3662" s="12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1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8315</v>
      </c>
      <c r="R3663" s="19" t="s">
        <v>8316</v>
      </c>
      <c r="S3663" s="12">
        <f t="shared" si="288"/>
        <v>42447.896666666667</v>
      </c>
      <c r="T3663" s="12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1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8315</v>
      </c>
      <c r="R3664" s="19" t="s">
        <v>8316</v>
      </c>
      <c r="S3664" s="12">
        <f t="shared" si="288"/>
        <v>42064.220069444447</v>
      </c>
      <c r="T3664" s="12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1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8315</v>
      </c>
      <c r="R3665" s="19" t="s">
        <v>8316</v>
      </c>
      <c r="S3665" s="12">
        <f t="shared" si="288"/>
        <v>42665.451736111107</v>
      </c>
      <c r="T3665" s="12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1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8315</v>
      </c>
      <c r="R3666" s="19" t="s">
        <v>8316</v>
      </c>
      <c r="S3666" s="12">
        <f t="shared" si="288"/>
        <v>42523.248715277776</v>
      </c>
      <c r="T3666" s="12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1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8315</v>
      </c>
      <c r="R3667" s="19" t="s">
        <v>8316</v>
      </c>
      <c r="S3667" s="12">
        <f t="shared" si="288"/>
        <v>42294.808124999996</v>
      </c>
      <c r="T3667" s="12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1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8315</v>
      </c>
      <c r="R3668" s="19" t="s">
        <v>8316</v>
      </c>
      <c r="S3668" s="12">
        <f t="shared" si="288"/>
        <v>41822.90488425926</v>
      </c>
      <c r="T3668" s="12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1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8315</v>
      </c>
      <c r="R3669" s="19" t="s">
        <v>8316</v>
      </c>
      <c r="S3669" s="12">
        <f t="shared" si="288"/>
        <v>42173.970127314817</v>
      </c>
      <c r="T3669" s="12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1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8315</v>
      </c>
      <c r="R3670" s="19" t="s">
        <v>8316</v>
      </c>
      <c r="S3670" s="12">
        <f t="shared" si="288"/>
        <v>42185.556157407409</v>
      </c>
      <c r="T3670" s="12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1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8315</v>
      </c>
      <c r="R3671" s="19" t="s">
        <v>8316</v>
      </c>
      <c r="S3671" s="12">
        <f t="shared" si="288"/>
        <v>42136.675196759257</v>
      </c>
      <c r="T3671" s="12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1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8315</v>
      </c>
      <c r="R3672" s="19" t="s">
        <v>8316</v>
      </c>
      <c r="S3672" s="12">
        <f t="shared" si="288"/>
        <v>42142.514016203699</v>
      </c>
      <c r="T3672" s="12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1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8315</v>
      </c>
      <c r="R3673" s="19" t="s">
        <v>8316</v>
      </c>
      <c r="S3673" s="12">
        <f t="shared" si="288"/>
        <v>41820.62809027778</v>
      </c>
      <c r="T3673" s="12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1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8315</v>
      </c>
      <c r="R3674" s="19" t="s">
        <v>8316</v>
      </c>
      <c r="S3674" s="12">
        <f t="shared" si="288"/>
        <v>41878.946574074071</v>
      </c>
      <c r="T3674" s="12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1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8315</v>
      </c>
      <c r="R3675" s="19" t="s">
        <v>8316</v>
      </c>
      <c r="S3675" s="12">
        <f t="shared" si="288"/>
        <v>41914.295104166667</v>
      </c>
      <c r="T3675" s="12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1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8315</v>
      </c>
      <c r="R3676" s="19" t="s">
        <v>8316</v>
      </c>
      <c r="S3676" s="12">
        <f t="shared" si="288"/>
        <v>42556.873020833329</v>
      </c>
      <c r="T3676" s="12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1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8315</v>
      </c>
      <c r="R3677" s="19" t="s">
        <v>8316</v>
      </c>
      <c r="S3677" s="12">
        <f t="shared" si="288"/>
        <v>42493.597013888888</v>
      </c>
      <c r="T3677" s="12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1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8315</v>
      </c>
      <c r="R3678" s="19" t="s">
        <v>8316</v>
      </c>
      <c r="S3678" s="12">
        <f t="shared" si="288"/>
        <v>41876.815787037034</v>
      </c>
      <c r="T3678" s="12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1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8315</v>
      </c>
      <c r="R3679" s="19" t="s">
        <v>8316</v>
      </c>
      <c r="S3679" s="12">
        <f t="shared" si="288"/>
        <v>41802.574282407404</v>
      </c>
      <c r="T3679" s="12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1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8315</v>
      </c>
      <c r="R3680" s="19" t="s">
        <v>8316</v>
      </c>
      <c r="S3680" s="12">
        <f t="shared" si="288"/>
        <v>42120.531226851846</v>
      </c>
      <c r="T3680" s="12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1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8315</v>
      </c>
      <c r="R3681" s="19" t="s">
        <v>8316</v>
      </c>
      <c r="S3681" s="12">
        <f t="shared" si="288"/>
        <v>41786.761354166665</v>
      </c>
      <c r="T3681" s="12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1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8315</v>
      </c>
      <c r="R3682" s="19" t="s">
        <v>8316</v>
      </c>
      <c r="S3682" s="12">
        <f t="shared" si="288"/>
        <v>42627.454097222217</v>
      </c>
      <c r="T3682" s="12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1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8315</v>
      </c>
      <c r="R3683" s="19" t="s">
        <v>8316</v>
      </c>
      <c r="S3683" s="12">
        <f t="shared" si="288"/>
        <v>42374.651504629626</v>
      </c>
      <c r="T3683" s="12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1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8315</v>
      </c>
      <c r="R3684" s="19" t="s">
        <v>8316</v>
      </c>
      <c r="S3684" s="12">
        <f t="shared" si="288"/>
        <v>41772.685393518521</v>
      </c>
      <c r="T3684" s="12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1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8315</v>
      </c>
      <c r="R3685" s="19" t="s">
        <v>8316</v>
      </c>
      <c r="S3685" s="12">
        <f t="shared" si="288"/>
        <v>42633.116851851853</v>
      </c>
      <c r="T3685" s="12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1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8315</v>
      </c>
      <c r="R3686" s="19" t="s">
        <v>8316</v>
      </c>
      <c r="S3686" s="12">
        <f t="shared" si="288"/>
        <v>42219.180393518516</v>
      </c>
      <c r="T3686" s="12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1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8315</v>
      </c>
      <c r="R3687" s="19" t="s">
        <v>8316</v>
      </c>
      <c r="S3687" s="12">
        <f t="shared" si="288"/>
        <v>41753.593275462961</v>
      </c>
      <c r="T3687" s="12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1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8315</v>
      </c>
      <c r="R3688" s="19" t="s">
        <v>8316</v>
      </c>
      <c r="S3688" s="12">
        <f t="shared" si="288"/>
        <v>42230.662731481483</v>
      </c>
      <c r="T3688" s="12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1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8315</v>
      </c>
      <c r="R3689" s="19" t="s">
        <v>8316</v>
      </c>
      <c r="S3689" s="12">
        <f t="shared" si="288"/>
        <v>41787.218229166669</v>
      </c>
      <c r="T3689" s="12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1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8315</v>
      </c>
      <c r="R3690" s="19" t="s">
        <v>8316</v>
      </c>
      <c r="S3690" s="12">
        <f t="shared" si="288"/>
        <v>41829.787083333329</v>
      </c>
      <c r="T3690" s="12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1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8315</v>
      </c>
      <c r="R3691" s="19" t="s">
        <v>8316</v>
      </c>
      <c r="S3691" s="12">
        <f t="shared" si="288"/>
        <v>42147.826840277776</v>
      </c>
      <c r="T3691" s="12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1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8315</v>
      </c>
      <c r="R3692" s="19" t="s">
        <v>8316</v>
      </c>
      <c r="S3692" s="12">
        <f t="shared" si="288"/>
        <v>41940.598182870373</v>
      </c>
      <c r="T3692" s="12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1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8315</v>
      </c>
      <c r="R3693" s="19" t="s">
        <v>8316</v>
      </c>
      <c r="S3693" s="12">
        <f t="shared" si="288"/>
        <v>42020.700567129628</v>
      </c>
      <c r="T3693" s="12">
        <f t="shared" si="289"/>
        <v>42065.207638888889</v>
      </c>
      <c r="U3693">
        <f t="shared" ref="U3693:U3756" si="290"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1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8315</v>
      </c>
      <c r="R3694" s="19" t="s">
        <v>8316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1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8315</v>
      </c>
      <c r="R3695" s="19" t="s">
        <v>8316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1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8315</v>
      </c>
      <c r="R3696" s="19" t="s">
        <v>8316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1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8315</v>
      </c>
      <c r="R3697" s="19" t="s">
        <v>8316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1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8315</v>
      </c>
      <c r="R3698" s="19" t="s">
        <v>8316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1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8315</v>
      </c>
      <c r="R3699" s="19" t="s">
        <v>8316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1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8315</v>
      </c>
      <c r="R3700" s="19" t="s">
        <v>8316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1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8315</v>
      </c>
      <c r="R3701" s="19" t="s">
        <v>8316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1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8315</v>
      </c>
      <c r="R3702" s="19" t="s">
        <v>8316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1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8315</v>
      </c>
      <c r="R3703" s="19" t="s">
        <v>8316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1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8315</v>
      </c>
      <c r="R3704" s="19" t="s">
        <v>8316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1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8315</v>
      </c>
      <c r="R3705" s="19" t="s">
        <v>8316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1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8315</v>
      </c>
      <c r="R3706" s="19" t="s">
        <v>8316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1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8315</v>
      </c>
      <c r="R3707" s="19" t="s">
        <v>8316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1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8315</v>
      </c>
      <c r="R3708" s="19" t="s">
        <v>8316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1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8315</v>
      </c>
      <c r="R3709" s="19" t="s">
        <v>8316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1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8315</v>
      </c>
      <c r="R3710" s="19" t="s">
        <v>8316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1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8315</v>
      </c>
      <c r="R3711" s="19" t="s">
        <v>8316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1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8315</v>
      </c>
      <c r="R3712" s="19" t="s">
        <v>8316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1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8315</v>
      </c>
      <c r="R3713" s="19" t="s">
        <v>8316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1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t="s">
        <v>8315</v>
      </c>
      <c r="R3714" s="19" t="s">
        <v>8316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1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t="s">
        <v>8315</v>
      </c>
      <c r="R3715" s="19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1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8315</v>
      </c>
      <c r="R3716" s="19" t="s">
        <v>8316</v>
      </c>
      <c r="S3716" s="12">
        <f t="shared" si="293"/>
        <v>42118.556331018524</v>
      </c>
      <c r="T3716" s="12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1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8315</v>
      </c>
      <c r="R3717" s="19" t="s">
        <v>8316</v>
      </c>
      <c r="S3717" s="12">
        <f t="shared" si="293"/>
        <v>42036.995590277773</v>
      </c>
      <c r="T3717" s="12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1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8315</v>
      </c>
      <c r="R3718" s="19" t="s">
        <v>8316</v>
      </c>
      <c r="S3718" s="12">
        <f t="shared" si="293"/>
        <v>42360.887835648144</v>
      </c>
      <c r="T3718" s="12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8315</v>
      </c>
      <c r="R3719" s="19" t="s">
        <v>8316</v>
      </c>
      <c r="S3719" s="12">
        <f t="shared" si="293"/>
        <v>42102.866307870368</v>
      </c>
      <c r="T3719" s="12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1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8315</v>
      </c>
      <c r="R3720" s="19" t="s">
        <v>8316</v>
      </c>
      <c r="S3720" s="12">
        <f t="shared" si="293"/>
        <v>42032.716145833328</v>
      </c>
      <c r="T3720" s="12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1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8315</v>
      </c>
      <c r="R3721" s="19" t="s">
        <v>8316</v>
      </c>
      <c r="S3721" s="12">
        <f t="shared" si="293"/>
        <v>42147.729930555557</v>
      </c>
      <c r="T3721" s="12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1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8315</v>
      </c>
      <c r="R3722" s="19" t="s">
        <v>8316</v>
      </c>
      <c r="S3722" s="12">
        <f t="shared" si="293"/>
        <v>42165.993125000001</v>
      </c>
      <c r="T3722" s="12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1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8315</v>
      </c>
      <c r="R3723" s="19" t="s">
        <v>8316</v>
      </c>
      <c r="S3723" s="12">
        <f t="shared" si="293"/>
        <v>41927.936157407406</v>
      </c>
      <c r="T3723" s="12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1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8315</v>
      </c>
      <c r="R3724" s="19" t="s">
        <v>8316</v>
      </c>
      <c r="S3724" s="12">
        <f t="shared" si="293"/>
        <v>42381.671840277777</v>
      </c>
      <c r="T3724" s="12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1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8315</v>
      </c>
      <c r="R3725" s="19" t="s">
        <v>8316</v>
      </c>
      <c r="S3725" s="12">
        <f t="shared" si="293"/>
        <v>41943.753032407411</v>
      </c>
      <c r="T3725" s="12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1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8315</v>
      </c>
      <c r="R3726" s="19" t="s">
        <v>8316</v>
      </c>
      <c r="S3726" s="12">
        <f t="shared" si="293"/>
        <v>42465.491435185191</v>
      </c>
      <c r="T3726" s="12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1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8315</v>
      </c>
      <c r="R3727" s="19" t="s">
        <v>8316</v>
      </c>
      <c r="S3727" s="12">
        <f t="shared" si="293"/>
        <v>42401.945219907408</v>
      </c>
      <c r="T3727" s="12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1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8315</v>
      </c>
      <c r="R3728" s="19" t="s">
        <v>8316</v>
      </c>
      <c r="S3728" s="12">
        <f t="shared" si="293"/>
        <v>42462.140868055561</v>
      </c>
      <c r="T3728" s="12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1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8315</v>
      </c>
      <c r="R3729" s="19" t="s">
        <v>8316</v>
      </c>
      <c r="S3729" s="12">
        <f t="shared" si="293"/>
        <v>42632.348310185189</v>
      </c>
      <c r="T3729" s="12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1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8315</v>
      </c>
      <c r="R3730" s="19" t="s">
        <v>8316</v>
      </c>
      <c r="S3730" s="12">
        <f t="shared" si="293"/>
        <v>42205.171018518522</v>
      </c>
      <c r="T3730" s="12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1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8315</v>
      </c>
      <c r="R3731" s="19" t="s">
        <v>8316</v>
      </c>
      <c r="S3731" s="12">
        <f t="shared" si="293"/>
        <v>42041.205000000002</v>
      </c>
      <c r="T3731" s="12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1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8315</v>
      </c>
      <c r="R3732" s="19" t="s">
        <v>8316</v>
      </c>
      <c r="S3732" s="12">
        <f t="shared" si="293"/>
        <v>42203.677766203706</v>
      </c>
      <c r="T3732" s="12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1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8315</v>
      </c>
      <c r="R3733" s="19" t="s">
        <v>8316</v>
      </c>
      <c r="S3733" s="12">
        <f t="shared" si="293"/>
        <v>41983.752847222218</v>
      </c>
      <c r="T3733" s="12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1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8315</v>
      </c>
      <c r="R3734" s="19" t="s">
        <v>8316</v>
      </c>
      <c r="S3734" s="12">
        <f t="shared" si="293"/>
        <v>41968.677465277782</v>
      </c>
      <c r="T3734" s="12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1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t="s">
        <v>8315</v>
      </c>
      <c r="R3735" s="19" t="s">
        <v>8316</v>
      </c>
      <c r="S3735" s="12">
        <f t="shared" si="293"/>
        <v>42103.024398148147</v>
      </c>
      <c r="T3735" s="12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1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8315</v>
      </c>
      <c r="R3736" s="19" t="s">
        <v>8316</v>
      </c>
      <c r="S3736" s="12">
        <f t="shared" si="293"/>
        <v>42089.901574074072</v>
      </c>
      <c r="T3736" s="12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1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8315</v>
      </c>
      <c r="R3737" s="19" t="s">
        <v>8316</v>
      </c>
      <c r="S3737" s="12">
        <f t="shared" si="293"/>
        <v>42122.693159722221</v>
      </c>
      <c r="T3737" s="12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1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8315</v>
      </c>
      <c r="R3738" s="19" t="s">
        <v>8316</v>
      </c>
      <c r="S3738" s="12">
        <f t="shared" si="293"/>
        <v>42048.711724537032</v>
      </c>
      <c r="T3738" s="12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1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8315</v>
      </c>
      <c r="R3739" s="19" t="s">
        <v>8316</v>
      </c>
      <c r="S3739" s="12">
        <f t="shared" si="293"/>
        <v>42297.691006944442</v>
      </c>
      <c r="T3739" s="12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1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8315</v>
      </c>
      <c r="R3740" s="19" t="s">
        <v>8316</v>
      </c>
      <c r="S3740" s="12">
        <f t="shared" si="293"/>
        <v>41813.938715277778</v>
      </c>
      <c r="T3740" s="12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1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8315</v>
      </c>
      <c r="R3741" s="19" t="s">
        <v>8316</v>
      </c>
      <c r="S3741" s="12">
        <f t="shared" si="293"/>
        <v>42548.449861111112</v>
      </c>
      <c r="T3741" s="12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1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8315</v>
      </c>
      <c r="R3742" s="19" t="s">
        <v>8316</v>
      </c>
      <c r="S3742" s="12">
        <f t="shared" si="293"/>
        <v>41833.089756944442</v>
      </c>
      <c r="T3742" s="12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1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t="s">
        <v>8315</v>
      </c>
      <c r="R3743" s="19" t="s">
        <v>8316</v>
      </c>
      <c r="S3743" s="12">
        <f t="shared" si="293"/>
        <v>42325.920717592591</v>
      </c>
      <c r="T3743" s="12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1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8315</v>
      </c>
      <c r="R3744" s="19" t="s">
        <v>8316</v>
      </c>
      <c r="S3744" s="12">
        <f t="shared" si="293"/>
        <v>41858.214629629627</v>
      </c>
      <c r="T3744" s="12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1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t="s">
        <v>8315</v>
      </c>
      <c r="R3745" s="19" t="s">
        <v>8316</v>
      </c>
      <c r="S3745" s="12">
        <f t="shared" si="293"/>
        <v>41793.710231481484</v>
      </c>
      <c r="T3745" s="12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1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t="s">
        <v>8315</v>
      </c>
      <c r="R3746" s="19" t="s">
        <v>8316</v>
      </c>
      <c r="S3746" s="12">
        <f t="shared" si="293"/>
        <v>41793.814259259263</v>
      </c>
      <c r="T3746" s="12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1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8315</v>
      </c>
      <c r="R3747" s="19" t="s">
        <v>8316</v>
      </c>
      <c r="S3747" s="12">
        <f t="shared" si="293"/>
        <v>41831.697939814818</v>
      </c>
      <c r="T3747" s="12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1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8315</v>
      </c>
      <c r="R3748" s="19" t="s">
        <v>8316</v>
      </c>
      <c r="S3748" s="12">
        <f t="shared" si="293"/>
        <v>42621.389340277776</v>
      </c>
      <c r="T3748" s="12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1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8315</v>
      </c>
      <c r="R3749" s="19" t="s">
        <v>8316</v>
      </c>
      <c r="S3749" s="12">
        <f t="shared" si="293"/>
        <v>42164.299722222218</v>
      </c>
      <c r="T3749" s="12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19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8315</v>
      </c>
      <c r="R3750" s="19" t="s">
        <v>8357</v>
      </c>
      <c r="S3750" s="12">
        <f t="shared" si="293"/>
        <v>42395.706435185188</v>
      </c>
      <c r="T3750" s="12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19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8315</v>
      </c>
      <c r="R3751" s="19" t="s">
        <v>8357</v>
      </c>
      <c r="S3751" s="12">
        <f t="shared" si="293"/>
        <v>42458.127175925925</v>
      </c>
      <c r="T3751" s="12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19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8315</v>
      </c>
      <c r="R3752" s="19" t="s">
        <v>8357</v>
      </c>
      <c r="S3752" s="12">
        <f t="shared" si="293"/>
        <v>42016.981574074074</v>
      </c>
      <c r="T3752" s="12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19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8315</v>
      </c>
      <c r="R3753" s="19" t="s">
        <v>8357</v>
      </c>
      <c r="S3753" s="12">
        <f t="shared" si="293"/>
        <v>42403.035567129627</v>
      </c>
      <c r="T3753" s="12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19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8315</v>
      </c>
      <c r="R3754" s="19" t="s">
        <v>8357</v>
      </c>
      <c r="S3754" s="12">
        <f t="shared" si="293"/>
        <v>42619.802488425921</v>
      </c>
      <c r="T3754" s="12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19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8315</v>
      </c>
      <c r="R3755" s="19" t="s">
        <v>8357</v>
      </c>
      <c r="S3755" s="12">
        <f t="shared" si="293"/>
        <v>42128.824074074073</v>
      </c>
      <c r="T3755" s="12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19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8315</v>
      </c>
      <c r="R3756" s="19" t="s">
        <v>8357</v>
      </c>
      <c r="S3756" s="12">
        <f t="shared" si="293"/>
        <v>41808.881215277775</v>
      </c>
      <c r="T3756" s="12">
        <f t="shared" si="294"/>
        <v>41846.207638888889</v>
      </c>
      <c r="U3756">
        <f t="shared" si="29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19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8315</v>
      </c>
      <c r="R3757" s="19" t="s">
        <v>8357</v>
      </c>
      <c r="S3757" s="12">
        <f t="shared" si="293"/>
        <v>42445.866979166662</v>
      </c>
      <c r="T3757" s="12">
        <f t="shared" si="294"/>
        <v>42475.866979166662</v>
      </c>
      <c r="U3757">
        <f t="shared" ref="U3757:U3820" si="295"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19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8315</v>
      </c>
      <c r="R3758" s="19" t="s">
        <v>8357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1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8315</v>
      </c>
      <c r="R3759" s="19" t="s">
        <v>8357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19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8315</v>
      </c>
      <c r="R3760" s="19" t="s">
        <v>8357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19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8315</v>
      </c>
      <c r="R3761" s="19" t="s">
        <v>8357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19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8315</v>
      </c>
      <c r="R3762" s="19" t="s">
        <v>8357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19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8315</v>
      </c>
      <c r="R3763" s="19" t="s">
        <v>8357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19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8315</v>
      </c>
      <c r="R3764" s="19" t="s">
        <v>8357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19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8315</v>
      </c>
      <c r="R3765" s="19" t="s">
        <v>8357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19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8315</v>
      </c>
      <c r="R3766" s="19" t="s">
        <v>8357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19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8315</v>
      </c>
      <c r="R3767" s="19" t="s">
        <v>8357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19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8315</v>
      </c>
      <c r="R3768" s="19" t="s">
        <v>8357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1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8315</v>
      </c>
      <c r="R3769" s="19" t="s">
        <v>8357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19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8315</v>
      </c>
      <c r="R3770" s="19" t="s">
        <v>8357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19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8315</v>
      </c>
      <c r="R3771" s="19" t="s">
        <v>8357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19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8315</v>
      </c>
      <c r="R3772" s="19" t="s">
        <v>8357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19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8315</v>
      </c>
      <c r="R3773" s="19" t="s">
        <v>8357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19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8315</v>
      </c>
      <c r="R3774" s="19" t="s">
        <v>8357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19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8315</v>
      </c>
      <c r="R3775" s="19" t="s">
        <v>8357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19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8315</v>
      </c>
      <c r="R3776" s="19" t="s">
        <v>8357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19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8315</v>
      </c>
      <c r="R3777" s="19" t="s">
        <v>8357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19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t="s">
        <v>8315</v>
      </c>
      <c r="R3778" s="19" t="s">
        <v>8357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1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t="s">
        <v>8315</v>
      </c>
      <c r="R3779" s="1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19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8315</v>
      </c>
      <c r="R3780" s="19" t="s">
        <v>8357</v>
      </c>
      <c r="S3780" s="12">
        <f t="shared" si="298"/>
        <v>41989.819212962961</v>
      </c>
      <c r="T3780" s="12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19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8315</v>
      </c>
      <c r="R3781" s="19" t="s">
        <v>8357</v>
      </c>
      <c r="S3781" s="12">
        <f t="shared" si="298"/>
        <v>42425.735416666663</v>
      </c>
      <c r="T3781" s="12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19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8315</v>
      </c>
      <c r="R3782" s="19" t="s">
        <v>8357</v>
      </c>
      <c r="S3782" s="12">
        <f t="shared" si="298"/>
        <v>42166.219733796301</v>
      </c>
      <c r="T3782" s="12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19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8315</v>
      </c>
      <c r="R3783" s="19" t="s">
        <v>8357</v>
      </c>
      <c r="S3783" s="12">
        <f t="shared" si="298"/>
        <v>41865.882928240739</v>
      </c>
      <c r="T3783" s="12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19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8315</v>
      </c>
      <c r="R3784" s="19" t="s">
        <v>8357</v>
      </c>
      <c r="S3784" s="12">
        <f t="shared" si="298"/>
        <v>42546.862233796302</v>
      </c>
      <c r="T3784" s="12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19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8315</v>
      </c>
      <c r="R3785" s="19" t="s">
        <v>8357</v>
      </c>
      <c r="S3785" s="12">
        <f t="shared" si="298"/>
        <v>42420.140277777777</v>
      </c>
      <c r="T3785" s="12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19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8315</v>
      </c>
      <c r="R3786" s="19" t="s">
        <v>8357</v>
      </c>
      <c r="S3786" s="12">
        <f t="shared" si="298"/>
        <v>42531.980694444443</v>
      </c>
      <c r="T3786" s="12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19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8315</v>
      </c>
      <c r="R3787" s="19" t="s">
        <v>8357</v>
      </c>
      <c r="S3787" s="12">
        <f t="shared" si="298"/>
        <v>42548.63853009259</v>
      </c>
      <c r="T3787" s="12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19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8315</v>
      </c>
      <c r="R3788" s="19" t="s">
        <v>8357</v>
      </c>
      <c r="S3788" s="12">
        <f t="shared" si="298"/>
        <v>42487.037905092591</v>
      </c>
      <c r="T3788" s="12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1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8315</v>
      </c>
      <c r="R3789" s="19" t="s">
        <v>8357</v>
      </c>
      <c r="S3789" s="12">
        <f t="shared" si="298"/>
        <v>42167.534791666665</v>
      </c>
      <c r="T3789" s="12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19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8315</v>
      </c>
      <c r="R3790" s="19" t="s">
        <v>8357</v>
      </c>
      <c r="S3790" s="12">
        <f t="shared" si="298"/>
        <v>42333.695821759262</v>
      </c>
      <c r="T3790" s="12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19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8315</v>
      </c>
      <c r="R3791" s="19" t="s">
        <v>8357</v>
      </c>
      <c r="S3791" s="12">
        <f t="shared" si="298"/>
        <v>42138.798819444448</v>
      </c>
      <c r="T3791" s="12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19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t="s">
        <v>8315</v>
      </c>
      <c r="R3792" s="19" t="s">
        <v>8357</v>
      </c>
      <c r="S3792" s="12">
        <f t="shared" si="298"/>
        <v>42666.666932870372</v>
      </c>
      <c r="T3792" s="12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19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t="s">
        <v>8315</v>
      </c>
      <c r="R3793" s="19" t="s">
        <v>8357</v>
      </c>
      <c r="S3793" s="12">
        <f t="shared" si="298"/>
        <v>41766.692037037035</v>
      </c>
      <c r="T3793" s="12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19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8315</v>
      </c>
      <c r="R3794" s="19" t="s">
        <v>8357</v>
      </c>
      <c r="S3794" s="12">
        <f t="shared" si="298"/>
        <v>42170.447013888886</v>
      </c>
      <c r="T3794" s="12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19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8315</v>
      </c>
      <c r="R3795" s="19" t="s">
        <v>8357</v>
      </c>
      <c r="S3795" s="12">
        <f t="shared" si="298"/>
        <v>41968.938993055555</v>
      </c>
      <c r="T3795" s="12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19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8315</v>
      </c>
      <c r="R3796" s="19" t="s">
        <v>8357</v>
      </c>
      <c r="S3796" s="12">
        <f t="shared" si="298"/>
        <v>42132.58048611111</v>
      </c>
      <c r="T3796" s="12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19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8315</v>
      </c>
      <c r="R3797" s="19" t="s">
        <v>8357</v>
      </c>
      <c r="S3797" s="12">
        <f t="shared" si="298"/>
        <v>42201.436226851853</v>
      </c>
      <c r="T3797" s="12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19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8315</v>
      </c>
      <c r="R3798" s="19" t="s">
        <v>8357</v>
      </c>
      <c r="S3798" s="12">
        <f t="shared" si="298"/>
        <v>42689.029583333337</v>
      </c>
      <c r="T3798" s="12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1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8315</v>
      </c>
      <c r="R3799" s="19" t="s">
        <v>8357</v>
      </c>
      <c r="S3799" s="12">
        <f t="shared" si="298"/>
        <v>42084.881539351853</v>
      </c>
      <c r="T3799" s="12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19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8315</v>
      </c>
      <c r="R3800" s="19" t="s">
        <v>8357</v>
      </c>
      <c r="S3800" s="12">
        <f t="shared" si="298"/>
        <v>41831.722777777781</v>
      </c>
      <c r="T3800" s="12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19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8315</v>
      </c>
      <c r="R3801" s="19" t="s">
        <v>8357</v>
      </c>
      <c r="S3801" s="12">
        <f t="shared" si="298"/>
        <v>42410.93105324074</v>
      </c>
      <c r="T3801" s="12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19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8315</v>
      </c>
      <c r="R3802" s="19" t="s">
        <v>8357</v>
      </c>
      <c r="S3802" s="12">
        <f t="shared" si="298"/>
        <v>41982.737071759257</v>
      </c>
      <c r="T3802" s="12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19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8315</v>
      </c>
      <c r="R3803" s="19" t="s">
        <v>8357</v>
      </c>
      <c r="S3803" s="12">
        <f t="shared" si="298"/>
        <v>41975.676111111112</v>
      </c>
      <c r="T3803" s="12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19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t="s">
        <v>8315</v>
      </c>
      <c r="R3804" s="19" t="s">
        <v>8357</v>
      </c>
      <c r="S3804" s="12">
        <f t="shared" si="298"/>
        <v>42269.126226851848</v>
      </c>
      <c r="T3804" s="12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19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8315</v>
      </c>
      <c r="R3805" s="19" t="s">
        <v>8357</v>
      </c>
      <c r="S3805" s="12">
        <f t="shared" si="298"/>
        <v>42403.971851851849</v>
      </c>
      <c r="T3805" s="12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19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t="s">
        <v>8315</v>
      </c>
      <c r="R3806" s="19" t="s">
        <v>8357</v>
      </c>
      <c r="S3806" s="12">
        <f t="shared" si="298"/>
        <v>42527.00953703704</v>
      </c>
      <c r="T3806" s="12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19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8315</v>
      </c>
      <c r="R3807" s="19" t="s">
        <v>8357</v>
      </c>
      <c r="S3807" s="12">
        <f t="shared" si="298"/>
        <v>41849.887037037035</v>
      </c>
      <c r="T3807" s="12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19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8315</v>
      </c>
      <c r="R3808" s="19" t="s">
        <v>8357</v>
      </c>
      <c r="S3808" s="12">
        <f t="shared" si="298"/>
        <v>41799.259039351848</v>
      </c>
      <c r="T3808" s="12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1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8315</v>
      </c>
      <c r="R3809" s="19" t="s">
        <v>8357</v>
      </c>
      <c r="S3809" s="12">
        <f t="shared" si="298"/>
        <v>42090.909016203703</v>
      </c>
      <c r="T3809" s="12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1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8315</v>
      </c>
      <c r="R3810" s="19" t="s">
        <v>8316</v>
      </c>
      <c r="S3810" s="12">
        <f t="shared" si="298"/>
        <v>42059.453923611116</v>
      </c>
      <c r="T3810" s="12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1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8315</v>
      </c>
      <c r="R3811" s="19" t="s">
        <v>8316</v>
      </c>
      <c r="S3811" s="12">
        <f t="shared" si="298"/>
        <v>41800.526701388888</v>
      </c>
      <c r="T3811" s="12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1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8315</v>
      </c>
      <c r="R3812" s="19" t="s">
        <v>8316</v>
      </c>
      <c r="S3812" s="12">
        <f t="shared" si="298"/>
        <v>42054.849050925928</v>
      </c>
      <c r="T3812" s="12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1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8315</v>
      </c>
      <c r="R3813" s="19" t="s">
        <v>8316</v>
      </c>
      <c r="S3813" s="12">
        <f t="shared" si="298"/>
        <v>42487.62700231481</v>
      </c>
      <c r="T3813" s="12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1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8315</v>
      </c>
      <c r="R3814" s="19" t="s">
        <v>8316</v>
      </c>
      <c r="S3814" s="12">
        <f t="shared" si="298"/>
        <v>42109.751250000001</v>
      </c>
      <c r="T3814" s="12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1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8315</v>
      </c>
      <c r="R3815" s="19" t="s">
        <v>8316</v>
      </c>
      <c r="S3815" s="12">
        <f t="shared" si="298"/>
        <v>42497.275706018518</v>
      </c>
      <c r="T3815" s="12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1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8315</v>
      </c>
      <c r="R3816" s="19" t="s">
        <v>8316</v>
      </c>
      <c r="S3816" s="12">
        <f t="shared" si="298"/>
        <v>42058.904074074075</v>
      </c>
      <c r="T3816" s="12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1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8315</v>
      </c>
      <c r="R3817" s="19" t="s">
        <v>8316</v>
      </c>
      <c r="S3817" s="12">
        <f t="shared" si="298"/>
        <v>42207.259918981479</v>
      </c>
      <c r="T3817" s="12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1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8315</v>
      </c>
      <c r="R3818" s="19" t="s">
        <v>8316</v>
      </c>
      <c r="S3818" s="12">
        <f t="shared" si="298"/>
        <v>41807.690081018518</v>
      </c>
      <c r="T3818" s="12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8315</v>
      </c>
      <c r="R3819" s="19" t="s">
        <v>8316</v>
      </c>
      <c r="S3819" s="12">
        <f t="shared" si="298"/>
        <v>42284.69694444444</v>
      </c>
      <c r="T3819" s="12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1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8315</v>
      </c>
      <c r="R3820" s="19" t="s">
        <v>8316</v>
      </c>
      <c r="S3820" s="12">
        <f t="shared" si="298"/>
        <v>42045.84238425926</v>
      </c>
      <c r="T3820" s="12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1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8315</v>
      </c>
      <c r="R3821" s="19" t="s">
        <v>8316</v>
      </c>
      <c r="S3821" s="12">
        <f t="shared" si="298"/>
        <v>42184.209537037037</v>
      </c>
      <c r="T3821" s="12">
        <f t="shared" si="299"/>
        <v>42202.876388888893</v>
      </c>
      <c r="U3821">
        <f t="shared" ref="U3821:U3884" si="300"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1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8315</v>
      </c>
      <c r="R3822" s="19" t="s">
        <v>8316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1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8315</v>
      </c>
      <c r="R3823" s="19" t="s">
        <v>8316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1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8315</v>
      </c>
      <c r="R3824" s="19" t="s">
        <v>8316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1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8315</v>
      </c>
      <c r="R3825" s="19" t="s">
        <v>8316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1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8315</v>
      </c>
      <c r="R3826" s="19" t="s">
        <v>8316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1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8315</v>
      </c>
      <c r="R3827" s="19" t="s">
        <v>8316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1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8315</v>
      </c>
      <c r="R3828" s="19" t="s">
        <v>8316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1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8315</v>
      </c>
      <c r="R3829" s="19" t="s">
        <v>8316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1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8315</v>
      </c>
      <c r="R3830" s="19" t="s">
        <v>8316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1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8315</v>
      </c>
      <c r="R3831" s="19" t="s">
        <v>8316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1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8315</v>
      </c>
      <c r="R3832" s="19" t="s">
        <v>8316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1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8315</v>
      </c>
      <c r="R3833" s="19" t="s">
        <v>8316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1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8315</v>
      </c>
      <c r="R3834" s="19" t="s">
        <v>8316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1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8315</v>
      </c>
      <c r="R3835" s="19" t="s">
        <v>8316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1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8315</v>
      </c>
      <c r="R3836" s="19" t="s">
        <v>8316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1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8315</v>
      </c>
      <c r="R3837" s="19" t="s">
        <v>8316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1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8315</v>
      </c>
      <c r="R3838" s="19" t="s">
        <v>8316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1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8315</v>
      </c>
      <c r="R3839" s="19" t="s">
        <v>8316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1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8315</v>
      </c>
      <c r="R3840" s="19" t="s">
        <v>8316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1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8315</v>
      </c>
      <c r="R3841" s="19" t="s">
        <v>8316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1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t="s">
        <v>8315</v>
      </c>
      <c r="R3842" s="19" t="s">
        <v>8316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1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t="s">
        <v>8315</v>
      </c>
      <c r="R3843" s="19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1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8315</v>
      </c>
      <c r="R3844" s="19" t="s">
        <v>8316</v>
      </c>
      <c r="S3844" s="12">
        <f t="shared" si="303"/>
        <v>41740.493657407409</v>
      </c>
      <c r="T3844" s="12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1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8315</v>
      </c>
      <c r="R3845" s="19" t="s">
        <v>8316</v>
      </c>
      <c r="S3845" s="12">
        <f t="shared" si="303"/>
        <v>41766.072500000002</v>
      </c>
      <c r="T3845" s="12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1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8315</v>
      </c>
      <c r="R3846" s="19" t="s">
        <v>8316</v>
      </c>
      <c r="S3846" s="12">
        <f t="shared" si="303"/>
        <v>41766.617291666669</v>
      </c>
      <c r="T3846" s="12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1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8315</v>
      </c>
      <c r="R3847" s="19" t="s">
        <v>8316</v>
      </c>
      <c r="S3847" s="12">
        <f t="shared" si="303"/>
        <v>42248.627013888887</v>
      </c>
      <c r="T3847" s="12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1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8315</v>
      </c>
      <c r="R3848" s="19" t="s">
        <v>8316</v>
      </c>
      <c r="S3848" s="12">
        <f t="shared" si="303"/>
        <v>41885.221550925926</v>
      </c>
      <c r="T3848" s="12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1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8315</v>
      </c>
      <c r="R3849" s="19" t="s">
        <v>8316</v>
      </c>
      <c r="S3849" s="12">
        <f t="shared" si="303"/>
        <v>42159.224432870367</v>
      </c>
      <c r="T3849" s="12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1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8315</v>
      </c>
      <c r="R3850" s="19" t="s">
        <v>8316</v>
      </c>
      <c r="S3850" s="12">
        <f t="shared" si="303"/>
        <v>42265.817002314812</v>
      </c>
      <c r="T3850" s="12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1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8315</v>
      </c>
      <c r="R3851" s="19" t="s">
        <v>8316</v>
      </c>
      <c r="S3851" s="12">
        <f t="shared" si="303"/>
        <v>42136.767175925925</v>
      </c>
      <c r="T3851" s="12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1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8315</v>
      </c>
      <c r="R3852" s="19" t="s">
        <v>8316</v>
      </c>
      <c r="S3852" s="12">
        <f t="shared" si="303"/>
        <v>41975.124340277776</v>
      </c>
      <c r="T3852" s="12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1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8315</v>
      </c>
      <c r="R3853" s="19" t="s">
        <v>8316</v>
      </c>
      <c r="S3853" s="12">
        <f t="shared" si="303"/>
        <v>42172.439571759256</v>
      </c>
      <c r="T3853" s="12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1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8315</v>
      </c>
      <c r="R3854" s="19" t="s">
        <v>8316</v>
      </c>
      <c r="S3854" s="12">
        <f t="shared" si="303"/>
        <v>42065.190694444449</v>
      </c>
      <c r="T3854" s="12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1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8315</v>
      </c>
      <c r="R3855" s="19" t="s">
        <v>8316</v>
      </c>
      <c r="S3855" s="12">
        <f t="shared" si="303"/>
        <v>41848.84002314815</v>
      </c>
      <c r="T3855" s="12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1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8315</v>
      </c>
      <c r="R3856" s="19" t="s">
        <v>8316</v>
      </c>
      <c r="S3856" s="12">
        <f t="shared" si="303"/>
        <v>42103.884930555556</v>
      </c>
      <c r="T3856" s="12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1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8315</v>
      </c>
      <c r="R3857" s="19" t="s">
        <v>8316</v>
      </c>
      <c r="S3857" s="12">
        <f t="shared" si="303"/>
        <v>42059.970729166671</v>
      </c>
      <c r="T3857" s="12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1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8315</v>
      </c>
      <c r="R3858" s="19" t="s">
        <v>8316</v>
      </c>
      <c r="S3858" s="12">
        <f t="shared" si="303"/>
        <v>42041.743090277778</v>
      </c>
      <c r="T3858" s="12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1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8315</v>
      </c>
      <c r="R3859" s="19" t="s">
        <v>8316</v>
      </c>
      <c r="S3859" s="12">
        <f t="shared" si="303"/>
        <v>41829.73715277778</v>
      </c>
      <c r="T3859" s="12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1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8315</v>
      </c>
      <c r="R3860" s="19" t="s">
        <v>8316</v>
      </c>
      <c r="S3860" s="12">
        <f t="shared" si="303"/>
        <v>42128.431064814817</v>
      </c>
      <c r="T3860" s="12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1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8315</v>
      </c>
      <c r="R3861" s="19" t="s">
        <v>8316</v>
      </c>
      <c r="S3861" s="12">
        <f t="shared" si="303"/>
        <v>41789.893599537041</v>
      </c>
      <c r="T3861" s="12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1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8315</v>
      </c>
      <c r="R3862" s="19" t="s">
        <v>8316</v>
      </c>
      <c r="S3862" s="12">
        <f t="shared" si="303"/>
        <v>41833.660995370366</v>
      </c>
      <c r="T3862" s="12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1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8315</v>
      </c>
      <c r="R3863" s="19" t="s">
        <v>8316</v>
      </c>
      <c r="S3863" s="12">
        <f t="shared" si="303"/>
        <v>41914.590011574073</v>
      </c>
      <c r="T3863" s="12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1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8315</v>
      </c>
      <c r="R3864" s="19" t="s">
        <v>8316</v>
      </c>
      <c r="S3864" s="12">
        <f t="shared" si="303"/>
        <v>42611.261064814811</v>
      </c>
      <c r="T3864" s="12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1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t="s">
        <v>8315</v>
      </c>
      <c r="R3865" s="19" t="s">
        <v>8316</v>
      </c>
      <c r="S3865" s="12">
        <f t="shared" si="303"/>
        <v>42253.633159722223</v>
      </c>
      <c r="T3865" s="12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1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8315</v>
      </c>
      <c r="R3866" s="19" t="s">
        <v>8316</v>
      </c>
      <c r="S3866" s="12">
        <f t="shared" si="303"/>
        <v>42295.891828703709</v>
      </c>
      <c r="T3866" s="12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1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8315</v>
      </c>
      <c r="R3867" s="19" t="s">
        <v>8316</v>
      </c>
      <c r="S3867" s="12">
        <f t="shared" si="303"/>
        <v>41841.651597222226</v>
      </c>
      <c r="T3867" s="12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1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8315</v>
      </c>
      <c r="R3868" s="19" t="s">
        <v>8316</v>
      </c>
      <c r="S3868" s="12">
        <f t="shared" si="303"/>
        <v>42402.947002314817</v>
      </c>
      <c r="T3868" s="12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1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8315</v>
      </c>
      <c r="R3869" s="19" t="s">
        <v>8316</v>
      </c>
      <c r="S3869" s="12">
        <f t="shared" si="303"/>
        <v>42509.814108796301</v>
      </c>
      <c r="T3869" s="12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19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8315</v>
      </c>
      <c r="R3870" s="19" t="s">
        <v>8357</v>
      </c>
      <c r="S3870" s="12">
        <f t="shared" si="303"/>
        <v>41865.659780092588</v>
      </c>
      <c r="T3870" s="12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19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8315</v>
      </c>
      <c r="R3871" s="19" t="s">
        <v>8357</v>
      </c>
      <c r="S3871" s="12">
        <f t="shared" si="303"/>
        <v>42047.724444444444</v>
      </c>
      <c r="T3871" s="12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19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8315</v>
      </c>
      <c r="R3872" s="19" t="s">
        <v>8357</v>
      </c>
      <c r="S3872" s="12">
        <f t="shared" si="303"/>
        <v>41793.17219907407</v>
      </c>
      <c r="T3872" s="12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19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8315</v>
      </c>
      <c r="R3873" s="19" t="s">
        <v>8357</v>
      </c>
      <c r="S3873" s="12">
        <f t="shared" si="303"/>
        <v>42763.780671296292</v>
      </c>
      <c r="T3873" s="12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19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t="s">
        <v>8315</v>
      </c>
      <c r="R3874" s="19" t="s">
        <v>8357</v>
      </c>
      <c r="S3874" s="12">
        <f t="shared" si="303"/>
        <v>42180.145787037036</v>
      </c>
      <c r="T3874" s="12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19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t="s">
        <v>8315</v>
      </c>
      <c r="R3875" s="19" t="s">
        <v>8357</v>
      </c>
      <c r="S3875" s="12">
        <f t="shared" si="303"/>
        <v>42255.696006944447</v>
      </c>
      <c r="T3875" s="12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19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t="s">
        <v>8315</v>
      </c>
      <c r="R3876" s="19" t="s">
        <v>8357</v>
      </c>
      <c r="S3876" s="12">
        <f t="shared" si="303"/>
        <v>42007.016458333332</v>
      </c>
      <c r="T3876" s="12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19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t="s">
        <v>8315</v>
      </c>
      <c r="R3877" s="19" t="s">
        <v>8357</v>
      </c>
      <c r="S3877" s="12">
        <f t="shared" si="303"/>
        <v>42615.346817129626</v>
      </c>
      <c r="T3877" s="12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19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8315</v>
      </c>
      <c r="R3878" s="19" t="s">
        <v>8357</v>
      </c>
      <c r="S3878" s="12">
        <f t="shared" si="303"/>
        <v>42372.624166666668</v>
      </c>
      <c r="T3878" s="12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1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8315</v>
      </c>
      <c r="R3879" s="19" t="s">
        <v>8357</v>
      </c>
      <c r="S3879" s="12">
        <f t="shared" si="303"/>
        <v>42682.67768518519</v>
      </c>
      <c r="T3879" s="12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19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8315</v>
      </c>
      <c r="R3880" s="19" t="s">
        <v>8357</v>
      </c>
      <c r="S3880" s="12">
        <f t="shared" si="303"/>
        <v>42154.818819444445</v>
      </c>
      <c r="T3880" s="12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19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t="s">
        <v>8315</v>
      </c>
      <c r="R3881" s="19" t="s">
        <v>8357</v>
      </c>
      <c r="S3881" s="12">
        <f t="shared" si="303"/>
        <v>41999.861064814817</v>
      </c>
      <c r="T3881" s="12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19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8315</v>
      </c>
      <c r="R3882" s="19" t="s">
        <v>8357</v>
      </c>
      <c r="S3882" s="12">
        <f t="shared" si="303"/>
        <v>41815.815046296295</v>
      </c>
      <c r="T3882" s="12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19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8315</v>
      </c>
      <c r="R3883" s="19" t="s">
        <v>8357</v>
      </c>
      <c r="S3883" s="12">
        <f t="shared" si="303"/>
        <v>42756.018506944441</v>
      </c>
      <c r="T3883" s="12">
        <f t="shared" si="304"/>
        <v>42786.018506944441</v>
      </c>
      <c r="U3883">
        <f t="shared" si="30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19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t="s">
        <v>8315</v>
      </c>
      <c r="R3884" s="19" t="s">
        <v>8357</v>
      </c>
      <c r="S3884" s="12">
        <f t="shared" si="303"/>
        <v>42373.983449074076</v>
      </c>
      <c r="T3884" s="12">
        <f t="shared" si="304"/>
        <v>42400.960416666669</v>
      </c>
      <c r="U3884">
        <f t="shared" si="30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19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t="s">
        <v>8315</v>
      </c>
      <c r="R3885" s="19" t="s">
        <v>8357</v>
      </c>
      <c r="S3885" s="12">
        <f t="shared" si="303"/>
        <v>41854.602650462963</v>
      </c>
      <c r="T3885" s="12">
        <f t="shared" si="304"/>
        <v>41884.602650462963</v>
      </c>
      <c r="U3885">
        <f t="shared" ref="U3885:U3948" si="305"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19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t="s">
        <v>8315</v>
      </c>
      <c r="R3886" s="19" t="s">
        <v>8357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19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t="s">
        <v>8315</v>
      </c>
      <c r="R3887" s="19" t="s">
        <v>8357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19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t="s">
        <v>8315</v>
      </c>
      <c r="R3888" s="19" t="s">
        <v>8357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1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8315</v>
      </c>
      <c r="R3889" s="19" t="s">
        <v>8357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1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8315</v>
      </c>
      <c r="R3890" s="19" t="s">
        <v>8316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1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8315</v>
      </c>
      <c r="R3891" s="19" t="s">
        <v>8316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1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8315</v>
      </c>
      <c r="R3892" s="19" t="s">
        <v>8316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1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8315</v>
      </c>
      <c r="R3893" s="19" t="s">
        <v>8316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1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t="s">
        <v>8315</v>
      </c>
      <c r="R3894" s="19" t="s">
        <v>8316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1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8315</v>
      </c>
      <c r="R3895" s="19" t="s">
        <v>8316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1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8315</v>
      </c>
      <c r="R3896" s="19" t="s">
        <v>8316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1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8315</v>
      </c>
      <c r="R3897" s="19" t="s">
        <v>8316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1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8315</v>
      </c>
      <c r="R3898" s="19" t="s">
        <v>8316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1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8315</v>
      </c>
      <c r="R3899" s="19" t="s">
        <v>8316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1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8315</v>
      </c>
      <c r="R3900" s="19" t="s">
        <v>8316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1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8315</v>
      </c>
      <c r="R3901" s="19" t="s">
        <v>8316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1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8315</v>
      </c>
      <c r="R3902" s="19" t="s">
        <v>8316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1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8315</v>
      </c>
      <c r="R3903" s="19" t="s">
        <v>8316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1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8315</v>
      </c>
      <c r="R3904" s="19" t="s">
        <v>8316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1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t="s">
        <v>8315</v>
      </c>
      <c r="R3905" s="19" t="s">
        <v>8316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1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t="s">
        <v>8315</v>
      </c>
      <c r="R3906" s="19" t="s">
        <v>8316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1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t="s">
        <v>8315</v>
      </c>
      <c r="R3907" s="19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1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8315</v>
      </c>
      <c r="R3908" s="19" t="s">
        <v>8316</v>
      </c>
      <c r="S3908" s="12">
        <f t="shared" si="308"/>
        <v>42143.917743055557</v>
      </c>
      <c r="T3908" s="12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1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8315</v>
      </c>
      <c r="R3909" s="19" t="s">
        <v>8316</v>
      </c>
      <c r="S3909" s="12">
        <f t="shared" si="308"/>
        <v>41906.819513888891</v>
      </c>
      <c r="T3909" s="12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1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8315</v>
      </c>
      <c r="R3910" s="19" t="s">
        <v>8316</v>
      </c>
      <c r="S3910" s="12">
        <f t="shared" si="308"/>
        <v>41834.135370370372</v>
      </c>
      <c r="T3910" s="12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1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8315</v>
      </c>
      <c r="R3911" s="19" t="s">
        <v>8316</v>
      </c>
      <c r="S3911" s="12">
        <f t="shared" si="308"/>
        <v>41863.359282407408</v>
      </c>
      <c r="T3911" s="12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1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8315</v>
      </c>
      <c r="R3912" s="19" t="s">
        <v>8316</v>
      </c>
      <c r="S3912" s="12">
        <f t="shared" si="308"/>
        <v>42224.756909722222</v>
      </c>
      <c r="T3912" s="12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1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8315</v>
      </c>
      <c r="R3913" s="19" t="s">
        <v>8316</v>
      </c>
      <c r="S3913" s="12">
        <f t="shared" si="308"/>
        <v>41939.8122337963</v>
      </c>
      <c r="T3913" s="12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1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8315</v>
      </c>
      <c r="R3914" s="19" t="s">
        <v>8316</v>
      </c>
      <c r="S3914" s="12">
        <f t="shared" si="308"/>
        <v>42059.270023148143</v>
      </c>
      <c r="T3914" s="12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1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8315</v>
      </c>
      <c r="R3915" s="19" t="s">
        <v>8316</v>
      </c>
      <c r="S3915" s="12">
        <f t="shared" si="308"/>
        <v>42308.211215277777</v>
      </c>
      <c r="T3915" s="12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1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8315</v>
      </c>
      <c r="R3916" s="19" t="s">
        <v>8316</v>
      </c>
      <c r="S3916" s="12">
        <f t="shared" si="308"/>
        <v>42114.818935185183</v>
      </c>
      <c r="T3916" s="12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1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8315</v>
      </c>
      <c r="R3917" s="19" t="s">
        <v>8316</v>
      </c>
      <c r="S3917" s="12">
        <f t="shared" si="308"/>
        <v>42492.98505787037</v>
      </c>
      <c r="T3917" s="12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1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t="s">
        <v>8315</v>
      </c>
      <c r="R3918" s="19" t="s">
        <v>8316</v>
      </c>
      <c r="S3918" s="12">
        <f t="shared" si="308"/>
        <v>42494.471666666665</v>
      </c>
      <c r="T3918" s="12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8315</v>
      </c>
      <c r="R3919" s="19" t="s">
        <v>8316</v>
      </c>
      <c r="S3919" s="12">
        <f t="shared" si="308"/>
        <v>41863.527326388888</v>
      </c>
      <c r="T3919" s="12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1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8315</v>
      </c>
      <c r="R3920" s="19" t="s">
        <v>8316</v>
      </c>
      <c r="S3920" s="12">
        <f t="shared" si="308"/>
        <v>41843.664618055554</v>
      </c>
      <c r="T3920" s="12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1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8315</v>
      </c>
      <c r="R3921" s="19" t="s">
        <v>8316</v>
      </c>
      <c r="S3921" s="12">
        <f t="shared" si="308"/>
        <v>42358.684872685189</v>
      </c>
      <c r="T3921" s="12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1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8315</v>
      </c>
      <c r="R3922" s="19" t="s">
        <v>8316</v>
      </c>
      <c r="S3922" s="12">
        <f t="shared" si="308"/>
        <v>42657.38726851852</v>
      </c>
      <c r="T3922" s="12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1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t="s">
        <v>8315</v>
      </c>
      <c r="R3923" s="19" t="s">
        <v>8316</v>
      </c>
      <c r="S3923" s="12">
        <f t="shared" si="308"/>
        <v>41926.542303240742</v>
      </c>
      <c r="T3923" s="12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1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8315</v>
      </c>
      <c r="R3924" s="19" t="s">
        <v>8316</v>
      </c>
      <c r="S3924" s="12">
        <f t="shared" si="308"/>
        <v>42020.768634259264</v>
      </c>
      <c r="T3924" s="12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1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8315</v>
      </c>
      <c r="R3925" s="19" t="s">
        <v>8316</v>
      </c>
      <c r="S3925" s="12">
        <f t="shared" si="308"/>
        <v>42075.979988425926</v>
      </c>
      <c r="T3925" s="12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1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8315</v>
      </c>
      <c r="R3926" s="19" t="s">
        <v>8316</v>
      </c>
      <c r="S3926" s="12">
        <f t="shared" si="308"/>
        <v>41786.959745370368</v>
      </c>
      <c r="T3926" s="12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1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8315</v>
      </c>
      <c r="R3927" s="19" t="s">
        <v>8316</v>
      </c>
      <c r="S3927" s="12">
        <f t="shared" si="308"/>
        <v>41820.870821759258</v>
      </c>
      <c r="T3927" s="12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1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8315</v>
      </c>
      <c r="R3928" s="19" t="s">
        <v>8316</v>
      </c>
      <c r="S3928" s="12">
        <f t="shared" si="308"/>
        <v>41970.085046296299</v>
      </c>
      <c r="T3928" s="12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1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8315</v>
      </c>
      <c r="R3929" s="19" t="s">
        <v>8316</v>
      </c>
      <c r="S3929" s="12">
        <f t="shared" si="308"/>
        <v>41830.267407407409</v>
      </c>
      <c r="T3929" s="12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1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8315</v>
      </c>
      <c r="R3930" s="19" t="s">
        <v>8316</v>
      </c>
      <c r="S3930" s="12">
        <f t="shared" si="308"/>
        <v>42265.683182870373</v>
      </c>
      <c r="T3930" s="12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1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8315</v>
      </c>
      <c r="R3931" s="19" t="s">
        <v>8316</v>
      </c>
      <c r="S3931" s="12">
        <f t="shared" si="308"/>
        <v>42601.827141203699</v>
      </c>
      <c r="T3931" s="12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1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t="s">
        <v>8315</v>
      </c>
      <c r="R3932" s="19" t="s">
        <v>8316</v>
      </c>
      <c r="S3932" s="12">
        <f t="shared" si="308"/>
        <v>42433.338749999995</v>
      </c>
      <c r="T3932" s="12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1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t="s">
        <v>8315</v>
      </c>
      <c r="R3933" s="19" t="s">
        <v>8316</v>
      </c>
      <c r="S3933" s="12">
        <f t="shared" si="308"/>
        <v>42228.151701388888</v>
      </c>
      <c r="T3933" s="12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1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8315</v>
      </c>
      <c r="R3934" s="19" t="s">
        <v>8316</v>
      </c>
      <c r="S3934" s="12">
        <f t="shared" si="308"/>
        <v>42415.168564814812</v>
      </c>
      <c r="T3934" s="12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1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8315</v>
      </c>
      <c r="R3935" s="19" t="s">
        <v>8316</v>
      </c>
      <c r="S3935" s="12">
        <f t="shared" si="308"/>
        <v>42538.968310185184</v>
      </c>
      <c r="T3935" s="12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1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8315</v>
      </c>
      <c r="R3936" s="19" t="s">
        <v>8316</v>
      </c>
      <c r="S3936" s="12">
        <f t="shared" si="308"/>
        <v>42233.671747685185</v>
      </c>
      <c r="T3936" s="12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1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8315</v>
      </c>
      <c r="R3937" s="19" t="s">
        <v>8316</v>
      </c>
      <c r="S3937" s="12">
        <f t="shared" si="308"/>
        <v>42221.656782407401</v>
      </c>
      <c r="T3937" s="12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1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t="s">
        <v>8315</v>
      </c>
      <c r="R3938" s="19" t="s">
        <v>8316</v>
      </c>
      <c r="S3938" s="12">
        <f t="shared" si="308"/>
        <v>42675.262962962966</v>
      </c>
      <c r="T3938" s="12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1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8315</v>
      </c>
      <c r="R3939" s="19" t="s">
        <v>8316</v>
      </c>
      <c r="S3939" s="12">
        <f t="shared" si="308"/>
        <v>42534.631481481483</v>
      </c>
      <c r="T3939" s="12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1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8315</v>
      </c>
      <c r="R3940" s="19" t="s">
        <v>8316</v>
      </c>
      <c r="S3940" s="12">
        <f t="shared" si="308"/>
        <v>42151.905717592599</v>
      </c>
      <c r="T3940" s="12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1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8315</v>
      </c>
      <c r="R3941" s="19" t="s">
        <v>8316</v>
      </c>
      <c r="S3941" s="12">
        <f t="shared" si="308"/>
        <v>41915.400219907409</v>
      </c>
      <c r="T3941" s="12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1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8315</v>
      </c>
      <c r="R3942" s="19" t="s">
        <v>8316</v>
      </c>
      <c r="S3942" s="12">
        <f t="shared" si="308"/>
        <v>41961.492488425924</v>
      </c>
      <c r="T3942" s="12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1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8315</v>
      </c>
      <c r="R3943" s="19" t="s">
        <v>8316</v>
      </c>
      <c r="S3943" s="12">
        <f t="shared" si="308"/>
        <v>41940.587233796294</v>
      </c>
      <c r="T3943" s="12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1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t="s">
        <v>8315</v>
      </c>
      <c r="R3944" s="19" t="s">
        <v>8316</v>
      </c>
      <c r="S3944" s="12">
        <f t="shared" si="308"/>
        <v>42111.904097222221</v>
      </c>
      <c r="T3944" s="12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1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8315</v>
      </c>
      <c r="R3945" s="19" t="s">
        <v>8316</v>
      </c>
      <c r="S3945" s="12">
        <f t="shared" si="308"/>
        <v>42279.778564814813</v>
      </c>
      <c r="T3945" s="12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1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t="s">
        <v>8315</v>
      </c>
      <c r="R3946" s="19" t="s">
        <v>8316</v>
      </c>
      <c r="S3946" s="12">
        <f t="shared" si="308"/>
        <v>42213.662905092591</v>
      </c>
      <c r="T3946" s="12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1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8315</v>
      </c>
      <c r="R3947" s="19" t="s">
        <v>8316</v>
      </c>
      <c r="S3947" s="12">
        <f t="shared" si="308"/>
        <v>42109.801712962959</v>
      </c>
      <c r="T3947" s="12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1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8315</v>
      </c>
      <c r="R3948" s="19" t="s">
        <v>8316</v>
      </c>
      <c r="S3948" s="12">
        <f t="shared" si="308"/>
        <v>42031.833587962959</v>
      </c>
      <c r="T3948" s="12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1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8315</v>
      </c>
      <c r="R3949" s="19" t="s">
        <v>8316</v>
      </c>
      <c r="S3949" s="12">
        <f t="shared" si="308"/>
        <v>42615.142870370371</v>
      </c>
      <c r="T3949" s="12">
        <f t="shared" si="309"/>
        <v>42645.142870370371</v>
      </c>
      <c r="U3949">
        <f t="shared" ref="U3949:U4012" si="310"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1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t="s">
        <v>8315</v>
      </c>
      <c r="R3950" s="19" t="s">
        <v>8316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1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8315</v>
      </c>
      <c r="R3951" s="19" t="s">
        <v>8316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1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8315</v>
      </c>
      <c r="R3952" s="19" t="s">
        <v>8316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1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8315</v>
      </c>
      <c r="R3953" s="19" t="s">
        <v>8316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1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8315</v>
      </c>
      <c r="R3954" s="19" t="s">
        <v>8316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1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t="s">
        <v>8315</v>
      </c>
      <c r="R3955" s="19" t="s">
        <v>8316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1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t="s">
        <v>8315</v>
      </c>
      <c r="R3956" s="19" t="s">
        <v>8316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1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8315</v>
      </c>
      <c r="R3957" s="19" t="s">
        <v>8316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1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t="s">
        <v>8315</v>
      </c>
      <c r="R3958" s="19" t="s">
        <v>8316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1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8315</v>
      </c>
      <c r="R3959" s="19" t="s">
        <v>8316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1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8315</v>
      </c>
      <c r="R3960" s="19" t="s">
        <v>8316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1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8315</v>
      </c>
      <c r="R3961" s="19" t="s">
        <v>8316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1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8315</v>
      </c>
      <c r="R3962" s="19" t="s">
        <v>8316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1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8315</v>
      </c>
      <c r="R3963" s="19" t="s">
        <v>8316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1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8315</v>
      </c>
      <c r="R3964" s="19" t="s">
        <v>8316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1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t="s">
        <v>8315</v>
      </c>
      <c r="R3965" s="19" t="s">
        <v>8316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1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8315</v>
      </c>
      <c r="R3966" s="19" t="s">
        <v>8316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1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8315</v>
      </c>
      <c r="R3967" s="19" t="s">
        <v>8316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1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8315</v>
      </c>
      <c r="R3968" s="19" t="s">
        <v>8316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1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8315</v>
      </c>
      <c r="R3969" s="19" t="s">
        <v>8316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1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t="s">
        <v>8315</v>
      </c>
      <c r="R3970" s="19" t="s">
        <v>8316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1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t="s">
        <v>8315</v>
      </c>
      <c r="R3971" s="19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1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8315</v>
      </c>
      <c r="R3972" s="19" t="s">
        <v>8316</v>
      </c>
      <c r="S3972" s="12">
        <f t="shared" si="313"/>
        <v>42447.863553240735</v>
      </c>
      <c r="T3972" s="12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1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8315</v>
      </c>
      <c r="R3973" s="19" t="s">
        <v>8316</v>
      </c>
      <c r="S3973" s="12">
        <f t="shared" si="313"/>
        <v>41811.536180555559</v>
      </c>
      <c r="T3973" s="12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1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8315</v>
      </c>
      <c r="R3974" s="19" t="s">
        <v>8316</v>
      </c>
      <c r="S3974" s="12">
        <f t="shared" si="313"/>
        <v>41981.067523148144</v>
      </c>
      <c r="T3974" s="12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1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8315</v>
      </c>
      <c r="R3975" s="19" t="s">
        <v>8316</v>
      </c>
      <c r="S3975" s="12">
        <f t="shared" si="313"/>
        <v>42469.68414351852</v>
      </c>
      <c r="T3975" s="12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1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8315</v>
      </c>
      <c r="R3976" s="19" t="s">
        <v>8316</v>
      </c>
      <c r="S3976" s="12">
        <f t="shared" si="313"/>
        <v>42493.546851851846</v>
      </c>
      <c r="T3976" s="12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1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t="s">
        <v>8315</v>
      </c>
      <c r="R3977" s="19" t="s">
        <v>8316</v>
      </c>
      <c r="S3977" s="12">
        <f t="shared" si="313"/>
        <v>42534.866875</v>
      </c>
      <c r="T3977" s="12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1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8315</v>
      </c>
      <c r="R3978" s="19" t="s">
        <v>8316</v>
      </c>
      <c r="S3978" s="12">
        <f t="shared" si="313"/>
        <v>41830.858344907407</v>
      </c>
      <c r="T3978" s="12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1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8315</v>
      </c>
      <c r="R3979" s="19" t="s">
        <v>8316</v>
      </c>
      <c r="S3979" s="12">
        <f t="shared" si="313"/>
        <v>42543.788564814815</v>
      </c>
      <c r="T3979" s="12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1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8315</v>
      </c>
      <c r="R3980" s="19" t="s">
        <v>8316</v>
      </c>
      <c r="S3980" s="12">
        <f t="shared" si="313"/>
        <v>41975.642974537041</v>
      </c>
      <c r="T3980" s="12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1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8315</v>
      </c>
      <c r="R3981" s="19" t="s">
        <v>8316</v>
      </c>
      <c r="S3981" s="12">
        <f t="shared" si="313"/>
        <v>42069.903437500005</v>
      </c>
      <c r="T3981" s="12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1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8315</v>
      </c>
      <c r="R3982" s="19" t="s">
        <v>8316</v>
      </c>
      <c r="S3982" s="12">
        <f t="shared" si="313"/>
        <v>41795.598923611113</v>
      </c>
      <c r="T3982" s="12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1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8315</v>
      </c>
      <c r="R3983" s="19" t="s">
        <v>8316</v>
      </c>
      <c r="S3983" s="12">
        <f t="shared" si="313"/>
        <v>42508.179965277777</v>
      </c>
      <c r="T3983" s="12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1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8315</v>
      </c>
      <c r="R3984" s="19" t="s">
        <v>8316</v>
      </c>
      <c r="S3984" s="12">
        <f t="shared" si="313"/>
        <v>42132.809953703705</v>
      </c>
      <c r="T3984" s="12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1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8315</v>
      </c>
      <c r="R3985" s="19" t="s">
        <v>8316</v>
      </c>
      <c r="S3985" s="12">
        <f t="shared" si="313"/>
        <v>41747.86986111111</v>
      </c>
      <c r="T3985" s="12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1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8315</v>
      </c>
      <c r="R3986" s="19" t="s">
        <v>8316</v>
      </c>
      <c r="S3986" s="12">
        <f t="shared" si="313"/>
        <v>41920.963472222218</v>
      </c>
      <c r="T3986" s="12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1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8315</v>
      </c>
      <c r="R3987" s="19" t="s">
        <v>8316</v>
      </c>
      <c r="S3987" s="12">
        <f t="shared" si="313"/>
        <v>42399.707407407404</v>
      </c>
      <c r="T3987" s="12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1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8315</v>
      </c>
      <c r="R3988" s="19" t="s">
        <v>8316</v>
      </c>
      <c r="S3988" s="12">
        <f t="shared" si="313"/>
        <v>42467.548541666663</v>
      </c>
      <c r="T3988" s="12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1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8315</v>
      </c>
      <c r="R3989" s="19" t="s">
        <v>8316</v>
      </c>
      <c r="S3989" s="12">
        <f t="shared" si="313"/>
        <v>41765.92465277778</v>
      </c>
      <c r="T3989" s="12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1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8315</v>
      </c>
      <c r="R3990" s="19" t="s">
        <v>8316</v>
      </c>
      <c r="S3990" s="12">
        <f t="shared" si="313"/>
        <v>42230.08116898148</v>
      </c>
      <c r="T3990" s="12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1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t="s">
        <v>8315</v>
      </c>
      <c r="R3991" s="19" t="s">
        <v>8316</v>
      </c>
      <c r="S3991" s="12">
        <f t="shared" si="313"/>
        <v>42286.749780092592</v>
      </c>
      <c r="T3991" s="12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1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8315</v>
      </c>
      <c r="R3992" s="19" t="s">
        <v>8316</v>
      </c>
      <c r="S3992" s="12">
        <f t="shared" si="313"/>
        <v>42401.672372685185</v>
      </c>
      <c r="T3992" s="12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1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8315</v>
      </c>
      <c r="R3993" s="19" t="s">
        <v>8316</v>
      </c>
      <c r="S3993" s="12">
        <f t="shared" si="313"/>
        <v>42125.644467592589</v>
      </c>
      <c r="T3993" s="12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1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8315</v>
      </c>
      <c r="R3994" s="19" t="s">
        <v>8316</v>
      </c>
      <c r="S3994" s="12">
        <f t="shared" si="313"/>
        <v>42289.94049768518</v>
      </c>
      <c r="T3994" s="12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1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8315</v>
      </c>
      <c r="R3995" s="19" t="s">
        <v>8316</v>
      </c>
      <c r="S3995" s="12">
        <f t="shared" si="313"/>
        <v>42107.864722222221</v>
      </c>
      <c r="T3995" s="12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1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8315</v>
      </c>
      <c r="R3996" s="19" t="s">
        <v>8316</v>
      </c>
      <c r="S3996" s="12">
        <f t="shared" si="313"/>
        <v>41809.389930555553</v>
      </c>
      <c r="T3996" s="12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1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8315</v>
      </c>
      <c r="R3997" s="19" t="s">
        <v>8316</v>
      </c>
      <c r="S3997" s="12">
        <f t="shared" si="313"/>
        <v>42019.683761574073</v>
      </c>
      <c r="T3997" s="12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1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8315</v>
      </c>
      <c r="R3998" s="19" t="s">
        <v>8316</v>
      </c>
      <c r="S3998" s="12">
        <f t="shared" si="313"/>
        <v>41950.26694444444</v>
      </c>
      <c r="T3998" s="12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1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t="s">
        <v>8315</v>
      </c>
      <c r="R3999" s="19" t="s">
        <v>8316</v>
      </c>
      <c r="S3999" s="12">
        <f t="shared" si="313"/>
        <v>42069.391446759255</v>
      </c>
      <c r="T3999" s="12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1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8315</v>
      </c>
      <c r="R4000" s="19" t="s">
        <v>8316</v>
      </c>
      <c r="S4000" s="12">
        <f t="shared" si="313"/>
        <v>42061.963263888887</v>
      </c>
      <c r="T4000" s="12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1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8315</v>
      </c>
      <c r="R4001" s="19" t="s">
        <v>8316</v>
      </c>
      <c r="S4001" s="12">
        <f t="shared" si="313"/>
        <v>41842.828680555554</v>
      </c>
      <c r="T4001" s="12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1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8315</v>
      </c>
      <c r="R4002" s="19" t="s">
        <v>8316</v>
      </c>
      <c r="S4002" s="12">
        <f t="shared" si="313"/>
        <v>42437.64534722222</v>
      </c>
      <c r="T4002" s="12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1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8315</v>
      </c>
      <c r="R4003" s="19" t="s">
        <v>8316</v>
      </c>
      <c r="S4003" s="12">
        <f t="shared" si="313"/>
        <v>42775.964212962965</v>
      </c>
      <c r="T4003" s="12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1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8315</v>
      </c>
      <c r="R4004" s="19" t="s">
        <v>8316</v>
      </c>
      <c r="S4004" s="12">
        <f t="shared" si="313"/>
        <v>41879.043530092589</v>
      </c>
      <c r="T4004" s="12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1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8315</v>
      </c>
      <c r="R4005" s="19" t="s">
        <v>8316</v>
      </c>
      <c r="S4005" s="12">
        <f t="shared" si="313"/>
        <v>42020.587349537032</v>
      </c>
      <c r="T4005" s="12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1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8315</v>
      </c>
      <c r="R4006" s="19" t="s">
        <v>8316</v>
      </c>
      <c r="S4006" s="12">
        <f t="shared" si="313"/>
        <v>41890.16269675926</v>
      </c>
      <c r="T4006" s="12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1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8315</v>
      </c>
      <c r="R4007" s="19" t="s">
        <v>8316</v>
      </c>
      <c r="S4007" s="12">
        <f t="shared" si="313"/>
        <v>41872.807696759257</v>
      </c>
      <c r="T4007" s="12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1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8315</v>
      </c>
      <c r="R4008" s="19" t="s">
        <v>8316</v>
      </c>
      <c r="S4008" s="12">
        <f t="shared" si="313"/>
        <v>42391.772997685184</v>
      </c>
      <c r="T4008" s="12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1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8315</v>
      </c>
      <c r="R4009" s="19" t="s">
        <v>8316</v>
      </c>
      <c r="S4009" s="12">
        <f t="shared" si="313"/>
        <v>41848.772928240738</v>
      </c>
      <c r="T4009" s="12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1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8315</v>
      </c>
      <c r="R4010" s="19" t="s">
        <v>8316</v>
      </c>
      <c r="S4010" s="12">
        <f t="shared" si="313"/>
        <v>42177.964201388888</v>
      </c>
      <c r="T4010" s="12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1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8315</v>
      </c>
      <c r="R4011" s="19" t="s">
        <v>8316</v>
      </c>
      <c r="S4011" s="12">
        <f t="shared" si="313"/>
        <v>41851.700925925928</v>
      </c>
      <c r="T4011" s="12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1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8315</v>
      </c>
      <c r="R4012" s="19" t="s">
        <v>8316</v>
      </c>
      <c r="S4012" s="12">
        <f t="shared" si="313"/>
        <v>41921.770439814813</v>
      </c>
      <c r="T4012" s="12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1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8315</v>
      </c>
      <c r="R4013" s="19" t="s">
        <v>8316</v>
      </c>
      <c r="S4013" s="12">
        <f t="shared" si="313"/>
        <v>42002.54488425926</v>
      </c>
      <c r="T4013" s="12">
        <f t="shared" si="314"/>
        <v>42032.54488425926</v>
      </c>
      <c r="U4013">
        <f t="shared" ref="U4013:U4076" si="315"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1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t="s">
        <v>8315</v>
      </c>
      <c r="R4014" s="19" t="s">
        <v>8316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1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8315</v>
      </c>
      <c r="R4015" s="19" t="s">
        <v>8316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1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t="s">
        <v>8315</v>
      </c>
      <c r="R4016" s="19" t="s">
        <v>8316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1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8315</v>
      </c>
      <c r="R4017" s="19" t="s">
        <v>8316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1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8315</v>
      </c>
      <c r="R4018" s="19" t="s">
        <v>8316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8315</v>
      </c>
      <c r="R4019" s="19" t="s">
        <v>8316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1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8315</v>
      </c>
      <c r="R4020" s="19" t="s">
        <v>8316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1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8315</v>
      </c>
      <c r="R4021" s="19" t="s">
        <v>8316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1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8315</v>
      </c>
      <c r="R4022" s="19" t="s">
        <v>8316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1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8315</v>
      </c>
      <c r="R4023" s="19" t="s">
        <v>8316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1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8315</v>
      </c>
      <c r="R4024" s="19" t="s">
        <v>8316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1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8315</v>
      </c>
      <c r="R4025" s="19" t="s">
        <v>8316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1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8315</v>
      </c>
      <c r="R4026" s="19" t="s">
        <v>8316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1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8315</v>
      </c>
      <c r="R4027" s="19" t="s">
        <v>8316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1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8315</v>
      </c>
      <c r="R4028" s="19" t="s">
        <v>8316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1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8315</v>
      </c>
      <c r="R4029" s="19" t="s">
        <v>8316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1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8315</v>
      </c>
      <c r="R4030" s="19" t="s">
        <v>8316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1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8315</v>
      </c>
      <c r="R4031" s="19" t="s">
        <v>8316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1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8315</v>
      </c>
      <c r="R4032" s="19" t="s">
        <v>8316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1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8315</v>
      </c>
      <c r="R4033" s="19" t="s">
        <v>8316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1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t="s">
        <v>8315</v>
      </c>
      <c r="R4034" s="19" t="s">
        <v>8316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1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t="s">
        <v>8315</v>
      </c>
      <c r="R4035" s="19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1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8315</v>
      </c>
      <c r="R4036" s="19" t="s">
        <v>8316</v>
      </c>
      <c r="S4036" s="12">
        <f t="shared" si="318"/>
        <v>42067.947337962964</v>
      </c>
      <c r="T4036" s="12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1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8315</v>
      </c>
      <c r="R4037" s="19" t="s">
        <v>8316</v>
      </c>
      <c r="S4037" s="12">
        <f t="shared" si="318"/>
        <v>41903.882951388885</v>
      </c>
      <c r="T4037" s="12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1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8315</v>
      </c>
      <c r="R4038" s="19" t="s">
        <v>8316</v>
      </c>
      <c r="S4038" s="12">
        <f t="shared" si="318"/>
        <v>41804.937083333331</v>
      </c>
      <c r="T4038" s="12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1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8315</v>
      </c>
      <c r="R4039" s="19" t="s">
        <v>8316</v>
      </c>
      <c r="S4039" s="12">
        <f t="shared" si="318"/>
        <v>42497.070775462969</v>
      </c>
      <c r="T4039" s="12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1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8315</v>
      </c>
      <c r="R4040" s="19" t="s">
        <v>8316</v>
      </c>
      <c r="S4040" s="12">
        <f t="shared" si="318"/>
        <v>41869.798726851855</v>
      </c>
      <c r="T4040" s="12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1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8315</v>
      </c>
      <c r="R4041" s="19" t="s">
        <v>8316</v>
      </c>
      <c r="S4041" s="12">
        <f t="shared" si="318"/>
        <v>42305.670914351853</v>
      </c>
      <c r="T4041" s="12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1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8315</v>
      </c>
      <c r="R4042" s="19" t="s">
        <v>8316</v>
      </c>
      <c r="S4042" s="12">
        <f t="shared" si="318"/>
        <v>42144.231527777782</v>
      </c>
      <c r="T4042" s="12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1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8315</v>
      </c>
      <c r="R4043" s="19" t="s">
        <v>8316</v>
      </c>
      <c r="S4043" s="12">
        <f t="shared" si="318"/>
        <v>42559.474004629628</v>
      </c>
      <c r="T4043" s="12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1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8315</v>
      </c>
      <c r="R4044" s="19" t="s">
        <v>8316</v>
      </c>
      <c r="S4044" s="12">
        <f t="shared" si="318"/>
        <v>41995.084074074075</v>
      </c>
      <c r="T4044" s="12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1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t="s">
        <v>8315</v>
      </c>
      <c r="R4045" s="19" t="s">
        <v>8316</v>
      </c>
      <c r="S4045" s="12">
        <f t="shared" si="318"/>
        <v>41948.957465277781</v>
      </c>
      <c r="T4045" s="12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1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8315</v>
      </c>
      <c r="R4046" s="19" t="s">
        <v>8316</v>
      </c>
      <c r="S4046" s="12">
        <f t="shared" si="318"/>
        <v>42074.219699074078</v>
      </c>
      <c r="T4046" s="12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1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s="19" t="s">
        <v>8316</v>
      </c>
      <c r="S4047" s="12">
        <f t="shared" si="318"/>
        <v>41842.201261574075</v>
      </c>
      <c r="T4047" s="12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1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8315</v>
      </c>
      <c r="R4048" s="19" t="s">
        <v>8316</v>
      </c>
      <c r="S4048" s="12">
        <f t="shared" si="318"/>
        <v>41904.650578703702</v>
      </c>
      <c r="T4048" s="12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1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8315</v>
      </c>
      <c r="R4049" s="19" t="s">
        <v>8316</v>
      </c>
      <c r="S4049" s="12">
        <f t="shared" si="318"/>
        <v>41991.022488425922</v>
      </c>
      <c r="T4049" s="12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1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8315</v>
      </c>
      <c r="R4050" s="19" t="s">
        <v>8316</v>
      </c>
      <c r="S4050" s="12">
        <f t="shared" si="318"/>
        <v>42436.509108796294</v>
      </c>
      <c r="T4050" s="12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1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8315</v>
      </c>
      <c r="R4051" s="19" t="s">
        <v>8316</v>
      </c>
      <c r="S4051" s="12">
        <f t="shared" si="318"/>
        <v>42169.958506944444</v>
      </c>
      <c r="T4051" s="12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1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8315</v>
      </c>
      <c r="R4052" s="19" t="s">
        <v>8316</v>
      </c>
      <c r="S4052" s="12">
        <f t="shared" si="318"/>
        <v>41905.636469907404</v>
      </c>
      <c r="T4052" s="12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1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t="s">
        <v>8315</v>
      </c>
      <c r="R4053" s="19" t="s">
        <v>8316</v>
      </c>
      <c r="S4053" s="12">
        <f t="shared" si="318"/>
        <v>41761.810150462967</v>
      </c>
      <c r="T4053" s="12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1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8315</v>
      </c>
      <c r="R4054" s="19" t="s">
        <v>8316</v>
      </c>
      <c r="S4054" s="12">
        <f t="shared" si="318"/>
        <v>41865.878657407404</v>
      </c>
      <c r="T4054" s="12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1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8315</v>
      </c>
      <c r="R4055" s="19" t="s">
        <v>8316</v>
      </c>
      <c r="S4055" s="12">
        <f t="shared" si="318"/>
        <v>41928.690138888887</v>
      </c>
      <c r="T4055" s="12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1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t="s">
        <v>8315</v>
      </c>
      <c r="R4056" s="19" t="s">
        <v>8316</v>
      </c>
      <c r="S4056" s="12">
        <f t="shared" si="318"/>
        <v>42613.841261574074</v>
      </c>
      <c r="T4056" s="12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1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8315</v>
      </c>
      <c r="R4057" s="19" t="s">
        <v>8316</v>
      </c>
      <c r="S4057" s="12">
        <f t="shared" si="318"/>
        <v>41779.648506944446</v>
      </c>
      <c r="T4057" s="12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1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8315</v>
      </c>
      <c r="R4058" s="19" t="s">
        <v>8316</v>
      </c>
      <c r="S4058" s="12">
        <f t="shared" si="318"/>
        <v>42534.933321759265</v>
      </c>
      <c r="T4058" s="12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1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8315</v>
      </c>
      <c r="R4059" s="19" t="s">
        <v>8316</v>
      </c>
      <c r="S4059" s="12">
        <f t="shared" si="318"/>
        <v>42310.968518518523</v>
      </c>
      <c r="T4059" s="12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1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8315</v>
      </c>
      <c r="R4060" s="19" t="s">
        <v>8316</v>
      </c>
      <c r="S4060" s="12">
        <f t="shared" si="318"/>
        <v>42446.060694444444</v>
      </c>
      <c r="T4060" s="12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1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8315</v>
      </c>
      <c r="R4061" s="19" t="s">
        <v>8316</v>
      </c>
      <c r="S4061" s="12">
        <f t="shared" si="318"/>
        <v>41866.640648148146</v>
      </c>
      <c r="T4061" s="12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1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8315</v>
      </c>
      <c r="R4062" s="19" t="s">
        <v>8316</v>
      </c>
      <c r="S4062" s="12">
        <f t="shared" si="318"/>
        <v>41779.695092592592</v>
      </c>
      <c r="T4062" s="12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1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8315</v>
      </c>
      <c r="R4063" s="19" t="s">
        <v>8316</v>
      </c>
      <c r="S4063" s="12">
        <f t="shared" si="318"/>
        <v>42421.141469907408</v>
      </c>
      <c r="T4063" s="12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1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8315</v>
      </c>
      <c r="R4064" s="19" t="s">
        <v>8316</v>
      </c>
      <c r="S4064" s="12">
        <f t="shared" si="318"/>
        <v>42523.739212962959</v>
      </c>
      <c r="T4064" s="12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1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8315</v>
      </c>
      <c r="R4065" s="19" t="s">
        <v>8316</v>
      </c>
      <c r="S4065" s="12">
        <f t="shared" si="318"/>
        <v>41787.681527777779</v>
      </c>
      <c r="T4065" s="12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1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8315</v>
      </c>
      <c r="R4066" s="19" t="s">
        <v>8316</v>
      </c>
      <c r="S4066" s="12">
        <f t="shared" si="318"/>
        <v>42093.588263888887</v>
      </c>
      <c r="T4066" s="12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1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8315</v>
      </c>
      <c r="R4067" s="19" t="s">
        <v>8316</v>
      </c>
      <c r="S4067" s="12">
        <f t="shared" si="318"/>
        <v>41833.951516203706</v>
      </c>
      <c r="T4067" s="12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1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8315</v>
      </c>
      <c r="R4068" s="19" t="s">
        <v>8316</v>
      </c>
      <c r="S4068" s="12">
        <f t="shared" si="318"/>
        <v>42479.039212962962</v>
      </c>
      <c r="T4068" s="12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1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8315</v>
      </c>
      <c r="R4069" s="19" t="s">
        <v>8316</v>
      </c>
      <c r="S4069" s="12">
        <f t="shared" si="318"/>
        <v>42235.117476851854</v>
      </c>
      <c r="T4069" s="12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1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8315</v>
      </c>
      <c r="R4070" s="19" t="s">
        <v>8316</v>
      </c>
      <c r="S4070" s="12">
        <f t="shared" si="318"/>
        <v>42718.963599537034</v>
      </c>
      <c r="T4070" s="12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1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8315</v>
      </c>
      <c r="R4071" s="19" t="s">
        <v>8316</v>
      </c>
      <c r="S4071" s="12">
        <f t="shared" si="318"/>
        <v>42022.661527777775</v>
      </c>
      <c r="T4071" s="12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1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8315</v>
      </c>
      <c r="R4072" s="19" t="s">
        <v>8316</v>
      </c>
      <c r="S4072" s="12">
        <f t="shared" si="318"/>
        <v>42031.666898148149</v>
      </c>
      <c r="T4072" s="12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1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t="s">
        <v>8315</v>
      </c>
      <c r="R4073" s="19" t="s">
        <v>8316</v>
      </c>
      <c r="S4073" s="12">
        <f t="shared" si="318"/>
        <v>42700.804756944446</v>
      </c>
      <c r="T4073" s="12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1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8315</v>
      </c>
      <c r="R4074" s="19" t="s">
        <v>8316</v>
      </c>
      <c r="S4074" s="12">
        <f t="shared" si="318"/>
        <v>41812.77443287037</v>
      </c>
      <c r="T4074" s="12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1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8315</v>
      </c>
      <c r="R4075" s="19" t="s">
        <v>8316</v>
      </c>
      <c r="S4075" s="12">
        <f t="shared" si="318"/>
        <v>42078.34520833334</v>
      </c>
      <c r="T4075" s="12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1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8315</v>
      </c>
      <c r="R4076" s="19" t="s">
        <v>8316</v>
      </c>
      <c r="S4076" s="12">
        <f t="shared" si="318"/>
        <v>42283.552951388891</v>
      </c>
      <c r="T4076" s="12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1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8315</v>
      </c>
      <c r="R4077" s="19" t="s">
        <v>8316</v>
      </c>
      <c r="S4077" s="12">
        <f t="shared" si="318"/>
        <v>41779.045937499999</v>
      </c>
      <c r="T4077" s="12">
        <f t="shared" si="319"/>
        <v>41820.727777777778</v>
      </c>
      <c r="U4077">
        <f t="shared" ref="U4077:U4115" si="320"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1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t="s">
        <v>8315</v>
      </c>
      <c r="R4078" s="19" t="s">
        <v>8316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1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8315</v>
      </c>
      <c r="R4079" s="19" t="s">
        <v>8316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1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8315</v>
      </c>
      <c r="R4080" s="19" t="s">
        <v>8316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1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s="19" t="s">
        <v>8316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1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8315</v>
      </c>
      <c r="R4082" s="19" t="s">
        <v>8316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1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8315</v>
      </c>
      <c r="R4083" s="19" t="s">
        <v>8316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1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8315</v>
      </c>
      <c r="R4084" s="19" t="s">
        <v>8316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1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8315</v>
      </c>
      <c r="R4085" s="19" t="s">
        <v>8316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1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8315</v>
      </c>
      <c r="R4086" s="19" t="s">
        <v>8316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1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8315</v>
      </c>
      <c r="R4087" s="19" t="s">
        <v>8316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1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8315</v>
      </c>
      <c r="R4088" s="19" t="s">
        <v>8316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1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8315</v>
      </c>
      <c r="R4089" s="19" t="s">
        <v>8316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1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8315</v>
      </c>
      <c r="R4090" s="19" t="s">
        <v>8316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1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8315</v>
      </c>
      <c r="R4091" s="19" t="s">
        <v>8316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1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8315</v>
      </c>
      <c r="R4092" s="19" t="s">
        <v>8316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1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8315</v>
      </c>
      <c r="R4093" s="19" t="s">
        <v>8316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1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8315</v>
      </c>
      <c r="R4094" s="19" t="s">
        <v>8316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1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8315</v>
      </c>
      <c r="R4095" s="19" t="s">
        <v>8316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1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8315</v>
      </c>
      <c r="R4096" s="19" t="s">
        <v>8316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1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8315</v>
      </c>
      <c r="R4097" s="19" t="s">
        <v>8316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1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t="s">
        <v>8315</v>
      </c>
      <c r="R4098" s="19" t="s">
        <v>8316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1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t="s">
        <v>8315</v>
      </c>
      <c r="R4099" s="1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1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8315</v>
      </c>
      <c r="R4100" s="19" t="s">
        <v>8316</v>
      </c>
      <c r="S4100" s="12">
        <f t="shared" si="323"/>
        <v>42495.722187499996</v>
      </c>
      <c r="T4100" s="12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1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8315</v>
      </c>
      <c r="R4101" s="19" t="s">
        <v>8316</v>
      </c>
      <c r="S4101" s="12">
        <f t="shared" si="323"/>
        <v>42570.850381944445</v>
      </c>
      <c r="T4101" s="12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1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8315</v>
      </c>
      <c r="R4102" s="19" t="s">
        <v>8316</v>
      </c>
      <c r="S4102" s="12">
        <f t="shared" si="323"/>
        <v>41927.124884259261</v>
      </c>
      <c r="T4102" s="12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1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8315</v>
      </c>
      <c r="R4103" s="19" t="s">
        <v>8316</v>
      </c>
      <c r="S4103" s="12">
        <f t="shared" si="323"/>
        <v>42730.903726851851</v>
      </c>
      <c r="T4103" s="12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1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8315</v>
      </c>
      <c r="R4104" s="19" t="s">
        <v>8316</v>
      </c>
      <c r="S4104" s="12">
        <f t="shared" si="323"/>
        <v>42475.848067129627</v>
      </c>
      <c r="T4104" s="12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1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8315</v>
      </c>
      <c r="R4105" s="19" t="s">
        <v>8316</v>
      </c>
      <c r="S4105" s="12">
        <f t="shared" si="323"/>
        <v>42188.83293981482</v>
      </c>
      <c r="T4105" s="12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1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8315</v>
      </c>
      <c r="R4106" s="19" t="s">
        <v>8316</v>
      </c>
      <c r="S4106" s="12">
        <f t="shared" si="323"/>
        <v>42640.278171296297</v>
      </c>
      <c r="T4106" s="12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19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8315</v>
      </c>
      <c r="R4107" s="19" t="s">
        <v>8316</v>
      </c>
      <c r="S4107" s="12">
        <f t="shared" si="323"/>
        <v>42697.010520833333</v>
      </c>
      <c r="T4107" s="12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1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8315</v>
      </c>
      <c r="R4108" s="19" t="s">
        <v>8316</v>
      </c>
      <c r="S4108" s="12">
        <f t="shared" si="323"/>
        <v>42053.049375000002</v>
      </c>
      <c r="T4108" s="12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1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8315</v>
      </c>
      <c r="R4109" s="19" t="s">
        <v>8316</v>
      </c>
      <c r="S4109" s="12">
        <f t="shared" si="323"/>
        <v>41883.916678240741</v>
      </c>
      <c r="T4109" s="12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1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8315</v>
      </c>
      <c r="R4110" s="19" t="s">
        <v>8316</v>
      </c>
      <c r="S4110" s="12">
        <f t="shared" si="323"/>
        <v>42767.031678240746</v>
      </c>
      <c r="T4110" s="12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1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8315</v>
      </c>
      <c r="R4111" s="19" t="s">
        <v>8316</v>
      </c>
      <c r="S4111" s="12">
        <f t="shared" si="323"/>
        <v>42307.539398148147</v>
      </c>
      <c r="T4111" s="12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1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8315</v>
      </c>
      <c r="R4112" s="19" t="s">
        <v>8316</v>
      </c>
      <c r="S4112" s="12">
        <f t="shared" si="323"/>
        <v>42512.626747685179</v>
      </c>
      <c r="T4112" s="12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1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8315</v>
      </c>
      <c r="R4113" s="19" t="s">
        <v>8316</v>
      </c>
      <c r="S4113" s="12">
        <f t="shared" si="323"/>
        <v>42029.135879629626</v>
      </c>
      <c r="T4113" s="12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1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s="19" t="s">
        <v>8316</v>
      </c>
      <c r="S4114" s="12">
        <f t="shared" si="323"/>
        <v>42400.946597222224</v>
      </c>
      <c r="T4114" s="12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1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s="19" t="s">
        <v>8316</v>
      </c>
      <c r="S4115" s="12">
        <f t="shared" si="323"/>
        <v>42358.573182870372</v>
      </c>
      <c r="T4115" s="12">
        <f t="shared" si="324"/>
        <v>42377.273611111115</v>
      </c>
      <c r="U4115">
        <f t="shared" si="320"/>
        <v>2015</v>
      </c>
    </row>
  </sheetData>
  <sortState xmlns:xlrd2="http://schemas.microsoft.com/office/spreadsheetml/2017/richdata2" ref="A2:O4116">
    <sortCondition ref="A1:A4116"/>
  </sortState>
  <conditionalFormatting sqref="F1:F1048576"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  <cfRule type="colorScale" priority="6">
      <colorScale>
        <cfvo type="formula" val="cancelled"/>
        <cfvo type="formula" val="successful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B86E-E4A6-3242-BA19-1EC241213C26}">
  <dimension ref="A1:C16"/>
  <sheetViews>
    <sheetView workbookViewId="0">
      <selection activeCell="D22" sqref="D22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8383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8384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8387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8388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8389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8390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B10" s="16"/>
      <c r="C10" s="16"/>
    </row>
    <row r="11" spans="1:3" x14ac:dyDescent="0.2">
      <c r="A11" t="s">
        <v>8385</v>
      </c>
      <c r="B11" s="16" t="e">
        <f>AVERAGE(#REF!)</f>
        <v>#REF!</v>
      </c>
      <c r="C11" s="16" t="e">
        <f>AVERAGE(#REF!)</f>
        <v>#REF!</v>
      </c>
    </row>
    <row r="12" spans="1:3" x14ac:dyDescent="0.2">
      <c r="A12" t="s">
        <v>8386</v>
      </c>
      <c r="B12" s="16" t="e">
        <f>MEDIAN(#REF!)</f>
        <v>#REF!</v>
      </c>
      <c r="C12" s="16" t="e">
        <f>MEDIAN(#REF!)</f>
        <v>#REF!</v>
      </c>
    </row>
    <row r="13" spans="1:3" x14ac:dyDescent="0.2">
      <c r="A13" t="s">
        <v>8391</v>
      </c>
      <c r="B13" s="16" t="e">
        <f>_xlfn.STDEV.P(#REF!)</f>
        <v>#REF!</v>
      </c>
      <c r="C13" s="16" t="e">
        <f>_xlfn.STDEV.P(#REF!)</f>
        <v>#REF!</v>
      </c>
    </row>
    <row r="14" spans="1:3" x14ac:dyDescent="0.2">
      <c r="A14" t="s">
        <v>8392</v>
      </c>
      <c r="B14" s="16" t="e">
        <f>_xlfn.QUARTILE.EXC(#REF!,3)</f>
        <v>#REF!</v>
      </c>
      <c r="C14" s="16" t="e">
        <f>_xlfn.QUARTILE.EXC(#REF!, 3)</f>
        <v>#REF!</v>
      </c>
    </row>
    <row r="15" spans="1:3" x14ac:dyDescent="0.2">
      <c r="A15" t="s">
        <v>8393</v>
      </c>
      <c r="B15" s="16" t="e">
        <f>_xlfn.QUARTILE.EXC(#REF!,1)</f>
        <v>#REF!</v>
      </c>
      <c r="C15" s="16" t="e">
        <f>_xlfn.QUARTILE.EXC(#REF!,1)</f>
        <v>#REF!</v>
      </c>
    </row>
    <row r="16" spans="1:3" x14ac:dyDescent="0.2">
      <c r="A16" t="s">
        <v>8394</v>
      </c>
      <c r="B16" s="16" t="e">
        <f>B14-B15</f>
        <v>#REF!</v>
      </c>
      <c r="C16" s="16" t="e">
        <f>C14-C15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0FAC-97A7-2F47-8FF3-4529F38E376E}">
  <dimension ref="A1:B6"/>
  <sheetViews>
    <sheetView workbookViewId="0">
      <selection activeCell="B5" sqref="B5"/>
    </sheetView>
  </sheetViews>
  <sheetFormatPr baseColWidth="10" defaultRowHeight="15" x14ac:dyDescent="0.2"/>
  <cols>
    <col min="1" max="1" width="28.6640625" bestFit="1" customWidth="1"/>
  </cols>
  <sheetData>
    <row r="1" spans="1:2" s="14" customFormat="1" x14ac:dyDescent="0.2">
      <c r="A1" s="14" t="s">
        <v>8380</v>
      </c>
      <c r="B1" s="14" t="s">
        <v>4110</v>
      </c>
    </row>
    <row r="2" spans="1:2" x14ac:dyDescent="0.2">
      <c r="A2" t="s">
        <v>3473</v>
      </c>
    </row>
    <row r="3" spans="1:2" x14ac:dyDescent="0.2">
      <c r="A3" t="s">
        <v>3616</v>
      </c>
    </row>
    <row r="4" spans="1:2" x14ac:dyDescent="0.2">
      <c r="A4" t="s">
        <v>3178</v>
      </c>
    </row>
    <row r="5" spans="1:2" x14ac:dyDescent="0.2">
      <c r="A5" t="s">
        <v>3329</v>
      </c>
    </row>
    <row r="6" spans="1:2" x14ac:dyDescent="0.2">
      <c r="A6" t="s">
        <v>3221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4819-87B3-0342-B74F-5BAD09E4BEA9}">
  <dimension ref="A1:F6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8360</v>
      </c>
      <c r="B3" s="9" t="s">
        <v>8363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0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0" t="s">
        <v>8362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3A51-F4C1-A046-B984-D7142EC073B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8360</v>
      </c>
      <c r="B4" s="9" t="s">
        <v>8363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0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0" t="s">
        <v>8362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Outcomes Based on Launch Data</vt:lpstr>
      <vt:lpstr>Kickstarter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2021-02-19T04:24:55Z</dcterms:modified>
</cp:coreProperties>
</file>