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hidePivotFieldList="1" defaultThemeVersion="166925"/>
  <mc:AlternateContent xmlns:mc="http://schemas.openxmlformats.org/markup-compatibility/2006">
    <mc:Choice Requires="x15">
      <x15ac:absPath xmlns:x15ac="http://schemas.microsoft.com/office/spreadsheetml/2010/11/ac" url="https://allstatecloud-my.sharepoint.com/personal/ryan_mckeown_allstate_com/Documents/ANI Recruitment/Grad CoP 2 - Workshop/d3workshop/excel/"/>
    </mc:Choice>
  </mc:AlternateContent>
  <xr:revisionPtr revIDLastSave="40" documentId="13_ncr:1_{0DE9F238-A2BF-BB4A-8389-B932F598AE62}" xr6:coauthVersionLast="47" xr6:coauthVersionMax="47" xr10:uidLastSave="{D4E76123-F050-A244-8A8C-25268C422B13}"/>
  <bookViews>
    <workbookView xWindow="43000" yWindow="1980" windowWidth="20960" windowHeight="28300" xr2:uid="{3AFF1C88-EF23-DC4A-A287-D8B7416E503F}"/>
  </bookViews>
  <sheets>
    <sheet name="Exercises" sheetId="1" r:id="rId1"/>
    <sheet name="passengers" sheetId="2" r:id="rId2"/>
    <sheet name="family_info" sheetId="8" r:id="rId3"/>
    <sheet name="passengers_and_family_info" sheetId="9" r:id="rId4"/>
    <sheet name="tickets" sheetId="10" r:id="rId5"/>
    <sheet name="complete_data" sheetId="11" r:id="rId6"/>
    <sheet name="test_passengers" sheetId="12" r:id="rId7"/>
    <sheet name="test_family_info" sheetId="13" r:id="rId8"/>
    <sheet name="test_tickets" sheetId="14" r:id="rId9"/>
  </sheets>
  <definedNames>
    <definedName name="m">Exercises!$B$526</definedName>
    <definedName name="s">Exercises!$B$527</definedName>
  </definedNames>
  <calcPr calcId="191028"/>
  <pivotCaches>
    <pivotCache cacheId="43" r:id="rId10"/>
    <pivotCache cacheId="44" r:id="rId11"/>
    <pivotCache cacheId="45"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2" l="1"/>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14" i="12"/>
  <c r="G215" i="12"/>
  <c r="G216" i="12"/>
  <c r="G217" i="12"/>
  <c r="G218" i="12"/>
  <c r="G219" i="12"/>
  <c r="G220" i="12"/>
  <c r="G221" i="12"/>
  <c r="G222" i="12"/>
  <c r="G223" i="12"/>
  <c r="G224" i="12"/>
  <c r="B519" i="1"/>
  <c r="B520" i="1"/>
  <c r="B518" i="1"/>
  <c r="B502" i="1"/>
  <c r="B503" i="1"/>
  <c r="B504" i="1"/>
  <c r="B505" i="1"/>
  <c r="B506" i="1"/>
  <c r="B507" i="1"/>
  <c r="B508" i="1"/>
  <c r="B509" i="1"/>
  <c r="B510" i="1"/>
  <c r="B511" i="1"/>
  <c r="B512" i="1"/>
  <c r="B367" i="1"/>
  <c r="B366" i="1"/>
  <c r="B365" i="1"/>
  <c r="B364" i="1"/>
  <c r="B363" i="1"/>
  <c r="B362" i="1"/>
  <c r="B361" i="1"/>
  <c r="L2" i="11"/>
  <c r="M2" i="11" s="1"/>
  <c r="L3" i="11"/>
  <c r="M3" i="11" s="1"/>
  <c r="L4" i="11"/>
  <c r="M4" i="11" s="1"/>
  <c r="L5" i="11"/>
  <c r="M5" i="11" s="1"/>
  <c r="L6" i="11"/>
  <c r="M6" i="11" s="1"/>
  <c r="L7" i="11"/>
  <c r="M7" i="11" s="1"/>
  <c r="L8" i="11"/>
  <c r="M8" i="11" s="1"/>
  <c r="L9" i="11"/>
  <c r="M9" i="11" s="1"/>
  <c r="L10" i="11"/>
  <c r="M10" i="11" s="1"/>
  <c r="L11" i="11"/>
  <c r="M11" i="11" s="1"/>
  <c r="L12" i="11"/>
  <c r="M12" i="11" s="1"/>
  <c r="L13" i="11"/>
  <c r="M13" i="11" s="1"/>
  <c r="L14" i="11"/>
  <c r="M14" i="11" s="1"/>
  <c r="L15" i="11"/>
  <c r="M15" i="11" s="1"/>
  <c r="L16" i="11"/>
  <c r="M16" i="11" s="1"/>
  <c r="L17" i="11"/>
  <c r="M17" i="11" s="1"/>
  <c r="L18" i="11"/>
  <c r="M18" i="11" s="1"/>
  <c r="L19" i="11"/>
  <c r="M19" i="11" s="1"/>
  <c r="L20" i="11"/>
  <c r="M20" i="11" s="1"/>
  <c r="L21" i="11"/>
  <c r="M21" i="11" s="1"/>
  <c r="L22" i="11"/>
  <c r="M22" i="11" s="1"/>
  <c r="L23" i="11"/>
  <c r="M23" i="11" s="1"/>
  <c r="L24" i="11"/>
  <c r="M24" i="11" s="1"/>
  <c r="L25" i="11"/>
  <c r="M25" i="11" s="1"/>
  <c r="L26" i="11"/>
  <c r="M26" i="11" s="1"/>
  <c r="L27" i="11"/>
  <c r="M27" i="11" s="1"/>
  <c r="L28" i="11"/>
  <c r="M28" i="11" s="1"/>
  <c r="L29" i="11"/>
  <c r="M29" i="11" s="1"/>
  <c r="L30" i="11"/>
  <c r="M30" i="11" s="1"/>
  <c r="L31" i="11"/>
  <c r="M31" i="11" s="1"/>
  <c r="L32" i="11"/>
  <c r="M32" i="11" s="1"/>
  <c r="L33" i="11"/>
  <c r="M33" i="11" s="1"/>
  <c r="L34" i="11"/>
  <c r="M34" i="11" s="1"/>
  <c r="L35" i="11"/>
  <c r="M35" i="11" s="1"/>
  <c r="L36" i="11"/>
  <c r="M36" i="11" s="1"/>
  <c r="L37" i="11"/>
  <c r="M37" i="11" s="1"/>
  <c r="L38" i="11"/>
  <c r="M38" i="11" s="1"/>
  <c r="L39" i="11"/>
  <c r="M39" i="11" s="1"/>
  <c r="L40" i="11"/>
  <c r="M40" i="11" s="1"/>
  <c r="L41" i="11"/>
  <c r="M41" i="11" s="1"/>
  <c r="L42" i="11"/>
  <c r="M42" i="11" s="1"/>
  <c r="L43" i="11"/>
  <c r="M43" i="11" s="1"/>
  <c r="L44" i="11"/>
  <c r="M44" i="11" s="1"/>
  <c r="L45" i="11"/>
  <c r="M45" i="11" s="1"/>
  <c r="L46" i="11"/>
  <c r="M46" i="11" s="1"/>
  <c r="L47" i="11"/>
  <c r="M47" i="11" s="1"/>
  <c r="L48" i="11"/>
  <c r="M48" i="11" s="1"/>
  <c r="L49" i="11"/>
  <c r="M49" i="11" s="1"/>
  <c r="L50" i="11"/>
  <c r="M50" i="11" s="1"/>
  <c r="L51" i="11"/>
  <c r="M51" i="11" s="1"/>
  <c r="L52" i="11"/>
  <c r="M52" i="11" s="1"/>
  <c r="L53" i="11"/>
  <c r="M53" i="11" s="1"/>
  <c r="L54" i="11"/>
  <c r="M54" i="11" s="1"/>
  <c r="L55" i="11"/>
  <c r="M55" i="11" s="1"/>
  <c r="L56" i="11"/>
  <c r="M56" i="11" s="1"/>
  <c r="L57" i="11"/>
  <c r="M57" i="11" s="1"/>
  <c r="L58" i="11"/>
  <c r="M58" i="11" s="1"/>
  <c r="L59" i="11"/>
  <c r="M59" i="11" s="1"/>
  <c r="L60" i="11"/>
  <c r="M60" i="11" s="1"/>
  <c r="L61" i="11"/>
  <c r="M61" i="11" s="1"/>
  <c r="L62" i="11"/>
  <c r="M62" i="11" s="1"/>
  <c r="L63" i="11"/>
  <c r="M63" i="11" s="1"/>
  <c r="L64" i="11"/>
  <c r="M64" i="11" s="1"/>
  <c r="L65" i="11"/>
  <c r="M65" i="11" s="1"/>
  <c r="L66" i="11"/>
  <c r="M66" i="11" s="1"/>
  <c r="L67" i="11"/>
  <c r="M67" i="11" s="1"/>
  <c r="L68" i="11"/>
  <c r="M68" i="11" s="1"/>
  <c r="L69" i="11"/>
  <c r="M69" i="11" s="1"/>
  <c r="L70" i="11"/>
  <c r="M70" i="11" s="1"/>
  <c r="L71" i="11"/>
  <c r="M71" i="11" s="1"/>
  <c r="L72" i="11"/>
  <c r="M72" i="11" s="1"/>
  <c r="L73" i="11"/>
  <c r="M73" i="11" s="1"/>
  <c r="L74" i="11"/>
  <c r="M74" i="11" s="1"/>
  <c r="L75" i="11"/>
  <c r="M75" i="11" s="1"/>
  <c r="L76" i="11"/>
  <c r="M76" i="11" s="1"/>
  <c r="L77" i="11"/>
  <c r="M77" i="11" s="1"/>
  <c r="L78" i="11"/>
  <c r="M78" i="11" s="1"/>
  <c r="L79" i="11"/>
  <c r="M79" i="11" s="1"/>
  <c r="L80" i="11"/>
  <c r="M80" i="11" s="1"/>
  <c r="L81" i="11"/>
  <c r="M81" i="11" s="1"/>
  <c r="L82" i="11"/>
  <c r="M82" i="11" s="1"/>
  <c r="L83" i="11"/>
  <c r="M83" i="11" s="1"/>
  <c r="L84" i="11"/>
  <c r="M84" i="11" s="1"/>
  <c r="L85" i="11"/>
  <c r="M85" i="11" s="1"/>
  <c r="L86" i="11"/>
  <c r="M86" i="11" s="1"/>
  <c r="L87" i="11"/>
  <c r="M87" i="11" s="1"/>
  <c r="L88" i="11"/>
  <c r="M88" i="11" s="1"/>
  <c r="L89" i="11"/>
  <c r="M89" i="11" s="1"/>
  <c r="L90" i="11"/>
  <c r="M90" i="11" s="1"/>
  <c r="L91" i="11"/>
  <c r="M91" i="11" s="1"/>
  <c r="L92" i="11"/>
  <c r="M92" i="11" s="1"/>
  <c r="L93" i="11"/>
  <c r="M93" i="11" s="1"/>
  <c r="L94" i="11"/>
  <c r="M94" i="11" s="1"/>
  <c r="L95" i="11"/>
  <c r="M95" i="11" s="1"/>
  <c r="L96" i="11"/>
  <c r="M96" i="11" s="1"/>
  <c r="L97" i="11"/>
  <c r="M97" i="11" s="1"/>
  <c r="L98" i="11"/>
  <c r="M98" i="11" s="1"/>
  <c r="L99" i="11"/>
  <c r="M99" i="11" s="1"/>
  <c r="L100" i="11"/>
  <c r="M100" i="11" s="1"/>
  <c r="L101" i="11"/>
  <c r="M101" i="11" s="1"/>
  <c r="L102" i="11"/>
  <c r="M102" i="11" s="1"/>
  <c r="L103" i="11"/>
  <c r="M103" i="11" s="1"/>
  <c r="L104" i="11"/>
  <c r="M104" i="11" s="1"/>
  <c r="L105" i="11"/>
  <c r="M105" i="11" s="1"/>
  <c r="L106" i="11"/>
  <c r="M106" i="11" s="1"/>
  <c r="L107" i="11"/>
  <c r="M107" i="11" s="1"/>
  <c r="L108" i="11"/>
  <c r="M108" i="11" s="1"/>
  <c r="L109" i="11"/>
  <c r="M109" i="11" s="1"/>
  <c r="L110" i="11"/>
  <c r="M110" i="11" s="1"/>
  <c r="L111" i="11"/>
  <c r="M111" i="11" s="1"/>
  <c r="L112" i="11"/>
  <c r="M112" i="11" s="1"/>
  <c r="L113" i="11"/>
  <c r="M113" i="11" s="1"/>
  <c r="L114" i="11"/>
  <c r="M114" i="11" s="1"/>
  <c r="L115" i="11"/>
  <c r="M115" i="11" s="1"/>
  <c r="L116" i="11"/>
  <c r="M116" i="11" s="1"/>
  <c r="L117" i="11"/>
  <c r="M117" i="11" s="1"/>
  <c r="L118" i="11"/>
  <c r="M118" i="11" s="1"/>
  <c r="L119" i="11"/>
  <c r="M119" i="11" s="1"/>
  <c r="L120" i="11"/>
  <c r="M120" i="11" s="1"/>
  <c r="L121" i="11"/>
  <c r="M121" i="11" s="1"/>
  <c r="L122" i="11"/>
  <c r="M122" i="11" s="1"/>
  <c r="L123" i="11"/>
  <c r="M123" i="11" s="1"/>
  <c r="L124" i="11"/>
  <c r="M124" i="11" s="1"/>
  <c r="L125" i="11"/>
  <c r="M125" i="11" s="1"/>
  <c r="L126" i="11"/>
  <c r="M126" i="11" s="1"/>
  <c r="L127" i="11"/>
  <c r="M127" i="11" s="1"/>
  <c r="L128" i="11"/>
  <c r="M128" i="11" s="1"/>
  <c r="L129" i="11"/>
  <c r="M129" i="11" s="1"/>
  <c r="L130" i="11"/>
  <c r="M130" i="11" s="1"/>
  <c r="L131" i="11"/>
  <c r="M131" i="11" s="1"/>
  <c r="L132" i="11"/>
  <c r="M132" i="11" s="1"/>
  <c r="L133" i="11"/>
  <c r="M133" i="11" s="1"/>
  <c r="L134" i="11"/>
  <c r="M134" i="11" s="1"/>
  <c r="L135" i="11"/>
  <c r="M135" i="11" s="1"/>
  <c r="L136" i="11"/>
  <c r="M136" i="11" s="1"/>
  <c r="L137" i="11"/>
  <c r="M137" i="11" s="1"/>
  <c r="L138" i="11"/>
  <c r="M138" i="11" s="1"/>
  <c r="L139" i="11"/>
  <c r="M139" i="11" s="1"/>
  <c r="L140" i="11"/>
  <c r="M140" i="11" s="1"/>
  <c r="L141" i="11"/>
  <c r="M141" i="11" s="1"/>
  <c r="L142" i="11"/>
  <c r="M142" i="11" s="1"/>
  <c r="L143" i="11"/>
  <c r="M143" i="11" s="1"/>
  <c r="L144" i="11"/>
  <c r="M144" i="11" s="1"/>
  <c r="L145" i="11"/>
  <c r="M145" i="11" s="1"/>
  <c r="L146" i="11"/>
  <c r="M146" i="11" s="1"/>
  <c r="L147" i="11"/>
  <c r="M147" i="11" s="1"/>
  <c r="L148" i="11"/>
  <c r="M148" i="11" s="1"/>
  <c r="L149" i="11"/>
  <c r="M149" i="11" s="1"/>
  <c r="L150" i="11"/>
  <c r="M150" i="11" s="1"/>
  <c r="L151" i="11"/>
  <c r="M151" i="11" s="1"/>
  <c r="L152" i="11"/>
  <c r="M152" i="11" s="1"/>
  <c r="L153" i="11"/>
  <c r="M153" i="11" s="1"/>
  <c r="L154" i="11"/>
  <c r="M154" i="11" s="1"/>
  <c r="L155" i="11"/>
  <c r="M155" i="11" s="1"/>
  <c r="L156" i="11"/>
  <c r="M156" i="11" s="1"/>
  <c r="L157" i="11"/>
  <c r="M157" i="11" s="1"/>
  <c r="L158" i="11"/>
  <c r="M158" i="11" s="1"/>
  <c r="L159" i="11"/>
  <c r="M159" i="11" s="1"/>
  <c r="L160" i="11"/>
  <c r="M160" i="11" s="1"/>
  <c r="L161" i="11"/>
  <c r="M161" i="11" s="1"/>
  <c r="L162" i="11"/>
  <c r="M162" i="11" s="1"/>
  <c r="L163" i="11"/>
  <c r="M163" i="11" s="1"/>
  <c r="L164" i="11"/>
  <c r="M164" i="11" s="1"/>
  <c r="L165" i="11"/>
  <c r="M165" i="11" s="1"/>
  <c r="L166" i="11"/>
  <c r="M166" i="11" s="1"/>
  <c r="L167" i="11"/>
  <c r="M167" i="11" s="1"/>
  <c r="L168" i="11"/>
  <c r="M168" i="11" s="1"/>
  <c r="L169" i="11"/>
  <c r="M169" i="11" s="1"/>
  <c r="L170" i="11"/>
  <c r="M170" i="11" s="1"/>
  <c r="L171" i="11"/>
  <c r="M171" i="11" s="1"/>
  <c r="L172" i="11"/>
  <c r="M172" i="11" s="1"/>
  <c r="L173" i="11"/>
  <c r="M173" i="11" s="1"/>
  <c r="L174" i="11"/>
  <c r="M174" i="11" s="1"/>
  <c r="L175" i="11"/>
  <c r="M175" i="11" s="1"/>
  <c r="L176" i="11"/>
  <c r="M176" i="11" s="1"/>
  <c r="L177" i="11"/>
  <c r="M177" i="11" s="1"/>
  <c r="L178" i="11"/>
  <c r="M178" i="11" s="1"/>
  <c r="L179" i="11"/>
  <c r="M179" i="11" s="1"/>
  <c r="L180" i="11"/>
  <c r="M180" i="11" s="1"/>
  <c r="L181" i="11"/>
  <c r="M181" i="11" s="1"/>
  <c r="L182" i="11"/>
  <c r="M182" i="11" s="1"/>
  <c r="L183" i="11"/>
  <c r="M183" i="11" s="1"/>
  <c r="L184" i="11"/>
  <c r="M184" i="11" s="1"/>
  <c r="L185" i="11"/>
  <c r="M185" i="11" s="1"/>
  <c r="L186" i="11"/>
  <c r="M186" i="11" s="1"/>
  <c r="L187" i="11"/>
  <c r="M187" i="11" s="1"/>
  <c r="L188" i="11"/>
  <c r="M188" i="11" s="1"/>
  <c r="L189" i="11"/>
  <c r="M189" i="11" s="1"/>
  <c r="L190" i="11"/>
  <c r="M190" i="11" s="1"/>
  <c r="L191" i="11"/>
  <c r="M191" i="11" s="1"/>
  <c r="L192" i="11"/>
  <c r="M192" i="11" s="1"/>
  <c r="L193" i="11"/>
  <c r="M193" i="11" s="1"/>
  <c r="L194" i="11"/>
  <c r="M194" i="11" s="1"/>
  <c r="L195" i="11"/>
  <c r="M195" i="11" s="1"/>
  <c r="L196" i="11"/>
  <c r="M196" i="11" s="1"/>
  <c r="L197" i="11"/>
  <c r="M197" i="11" s="1"/>
  <c r="L198" i="11"/>
  <c r="M198" i="11" s="1"/>
  <c r="L199" i="11"/>
  <c r="M199" i="11" s="1"/>
  <c r="L200" i="11"/>
  <c r="M200" i="11" s="1"/>
  <c r="L201" i="11"/>
  <c r="M201" i="11" s="1"/>
  <c r="L202" i="11"/>
  <c r="M202" i="11" s="1"/>
  <c r="L203" i="11"/>
  <c r="M203" i="11" s="1"/>
  <c r="L204" i="11"/>
  <c r="M204" i="11" s="1"/>
  <c r="L205" i="11"/>
  <c r="M205" i="11" s="1"/>
  <c r="L206" i="11"/>
  <c r="M206" i="11" s="1"/>
  <c r="L207" i="11"/>
  <c r="M207" i="11" s="1"/>
  <c r="L208" i="11"/>
  <c r="M208" i="11" s="1"/>
  <c r="L209" i="11"/>
  <c r="M209" i="11" s="1"/>
  <c r="L210" i="11"/>
  <c r="M210" i="11" s="1"/>
  <c r="L211" i="11"/>
  <c r="M211" i="11" s="1"/>
  <c r="L212" i="11"/>
  <c r="M212" i="11" s="1"/>
  <c r="L213" i="11"/>
  <c r="M213" i="11" s="1"/>
  <c r="L214" i="11"/>
  <c r="M214" i="11" s="1"/>
  <c r="L215" i="11"/>
  <c r="M215" i="11" s="1"/>
  <c r="L216" i="11"/>
  <c r="M216" i="11" s="1"/>
  <c r="L217" i="11"/>
  <c r="M217" i="11" s="1"/>
  <c r="L218" i="11"/>
  <c r="M218" i="11" s="1"/>
  <c r="L219" i="11"/>
  <c r="M219" i="11" s="1"/>
  <c r="L220" i="11"/>
  <c r="M220" i="11" s="1"/>
  <c r="L221" i="11"/>
  <c r="M221" i="11" s="1"/>
  <c r="L222" i="11"/>
  <c r="M222" i="11" s="1"/>
  <c r="L223" i="11"/>
  <c r="M223" i="11" s="1"/>
  <c r="L224" i="11"/>
  <c r="M224" i="11" s="1"/>
  <c r="L225" i="11"/>
  <c r="M225" i="11" s="1"/>
  <c r="L226" i="11"/>
  <c r="M226" i="11" s="1"/>
  <c r="L227" i="11"/>
  <c r="M227" i="11" s="1"/>
  <c r="L228" i="11"/>
  <c r="M228" i="11" s="1"/>
  <c r="L229" i="11"/>
  <c r="M229" i="11" s="1"/>
  <c r="L230" i="11"/>
  <c r="M230" i="11" s="1"/>
  <c r="L231" i="11"/>
  <c r="M231" i="11" s="1"/>
  <c r="L232" i="11"/>
  <c r="M232" i="11" s="1"/>
  <c r="L233" i="11"/>
  <c r="M233" i="11" s="1"/>
  <c r="L234" i="11"/>
  <c r="M234" i="11" s="1"/>
  <c r="L235" i="11"/>
  <c r="M235" i="11" s="1"/>
  <c r="L236" i="11"/>
  <c r="M236" i="11" s="1"/>
  <c r="L237" i="11"/>
  <c r="M237" i="11" s="1"/>
  <c r="L238" i="11"/>
  <c r="M238" i="11" s="1"/>
  <c r="L239" i="11"/>
  <c r="M239" i="11" s="1"/>
  <c r="L240" i="11"/>
  <c r="M240" i="11" s="1"/>
  <c r="L241" i="11"/>
  <c r="M241" i="11" s="1"/>
  <c r="L242" i="11"/>
  <c r="M242" i="11" s="1"/>
  <c r="L243" i="11"/>
  <c r="M243" i="11" s="1"/>
  <c r="L244" i="11"/>
  <c r="M244" i="11" s="1"/>
  <c r="L245" i="11"/>
  <c r="M245" i="11" s="1"/>
  <c r="L246" i="11"/>
  <c r="M246" i="11" s="1"/>
  <c r="L247" i="11"/>
  <c r="M247" i="11" s="1"/>
  <c r="L248" i="11"/>
  <c r="M248" i="11" s="1"/>
  <c r="L249" i="11"/>
  <c r="M249" i="11" s="1"/>
  <c r="L250" i="11"/>
  <c r="M250" i="11" s="1"/>
  <c r="L251" i="11"/>
  <c r="M251" i="11" s="1"/>
  <c r="L252" i="11"/>
  <c r="M252" i="11" s="1"/>
  <c r="L253" i="11"/>
  <c r="M253" i="11" s="1"/>
  <c r="L254" i="11"/>
  <c r="M254" i="11" s="1"/>
  <c r="L255" i="11"/>
  <c r="M255" i="11" s="1"/>
  <c r="L256" i="11"/>
  <c r="M256" i="11" s="1"/>
  <c r="L257" i="11"/>
  <c r="M257" i="11" s="1"/>
  <c r="L258" i="11"/>
  <c r="M258" i="11" s="1"/>
  <c r="L259" i="11"/>
  <c r="M259" i="11" s="1"/>
  <c r="L260" i="11"/>
  <c r="M260" i="11" s="1"/>
  <c r="L261" i="11"/>
  <c r="M261" i="11" s="1"/>
  <c r="L262" i="11"/>
  <c r="M262" i="11" s="1"/>
  <c r="L263" i="11"/>
  <c r="M263" i="11" s="1"/>
  <c r="L264" i="11"/>
  <c r="M264" i="11" s="1"/>
  <c r="L265" i="11"/>
  <c r="M265" i="11" s="1"/>
  <c r="L266" i="11"/>
  <c r="M266" i="11" s="1"/>
  <c r="L267" i="11"/>
  <c r="M267" i="11" s="1"/>
  <c r="L268" i="11"/>
  <c r="M268" i="11" s="1"/>
  <c r="L269" i="11"/>
  <c r="M269" i="11" s="1"/>
  <c r="L270" i="11"/>
  <c r="M270" i="11" s="1"/>
  <c r="L271" i="11"/>
  <c r="M271" i="11" s="1"/>
  <c r="L272" i="11"/>
  <c r="M272" i="11" s="1"/>
  <c r="L273" i="11"/>
  <c r="M273" i="11" s="1"/>
  <c r="L274" i="11"/>
  <c r="M274" i="11" s="1"/>
  <c r="L275" i="11"/>
  <c r="M275" i="11" s="1"/>
  <c r="L276" i="11"/>
  <c r="M276" i="11" s="1"/>
  <c r="L277" i="11"/>
  <c r="M277" i="11" s="1"/>
  <c r="L278" i="11"/>
  <c r="M278" i="11" s="1"/>
  <c r="L279" i="11"/>
  <c r="M279" i="11" s="1"/>
  <c r="L280" i="11"/>
  <c r="M280" i="11" s="1"/>
  <c r="L281" i="11"/>
  <c r="M281" i="11" s="1"/>
  <c r="L282" i="11"/>
  <c r="M282" i="11" s="1"/>
  <c r="L283" i="11"/>
  <c r="M283" i="11" s="1"/>
  <c r="L284" i="11"/>
  <c r="M284" i="11" s="1"/>
  <c r="L285" i="11"/>
  <c r="M285" i="11" s="1"/>
  <c r="L286" i="11"/>
  <c r="M286" i="11" s="1"/>
  <c r="L287" i="11"/>
  <c r="M287" i="11" s="1"/>
  <c r="L288" i="11"/>
  <c r="M288" i="11" s="1"/>
  <c r="L289" i="11"/>
  <c r="M289" i="11" s="1"/>
  <c r="L290" i="11"/>
  <c r="M290" i="11" s="1"/>
  <c r="L291" i="11"/>
  <c r="M291" i="11" s="1"/>
  <c r="L292" i="11"/>
  <c r="M292" i="11" s="1"/>
  <c r="L293" i="11"/>
  <c r="M293" i="11" s="1"/>
  <c r="L294" i="11"/>
  <c r="M294" i="11" s="1"/>
  <c r="L295" i="11"/>
  <c r="M295" i="11" s="1"/>
  <c r="L296" i="11"/>
  <c r="M296" i="11" s="1"/>
  <c r="L297" i="11"/>
  <c r="M297" i="11" s="1"/>
  <c r="L298" i="11"/>
  <c r="M298" i="11" s="1"/>
  <c r="L299" i="11"/>
  <c r="M299" i="11" s="1"/>
  <c r="L300" i="11"/>
  <c r="M300" i="11" s="1"/>
  <c r="L301" i="11"/>
  <c r="M301" i="11" s="1"/>
  <c r="L302" i="11"/>
  <c r="M302" i="11" s="1"/>
  <c r="L303" i="11"/>
  <c r="M303" i="11" s="1"/>
  <c r="L304" i="11"/>
  <c r="M304" i="11" s="1"/>
  <c r="L305" i="11"/>
  <c r="M305" i="11" s="1"/>
  <c r="L306" i="11"/>
  <c r="M306" i="11" s="1"/>
  <c r="L307" i="11"/>
  <c r="M307" i="11" s="1"/>
  <c r="L308" i="11"/>
  <c r="M308" i="11" s="1"/>
  <c r="L309" i="11"/>
  <c r="M309" i="11" s="1"/>
  <c r="L310" i="11"/>
  <c r="M310" i="11" s="1"/>
  <c r="L311" i="11"/>
  <c r="M311" i="11" s="1"/>
  <c r="L312" i="11"/>
  <c r="M312" i="11" s="1"/>
  <c r="L313" i="11"/>
  <c r="M313" i="11" s="1"/>
  <c r="L314" i="11"/>
  <c r="M314" i="11" s="1"/>
  <c r="L315" i="11"/>
  <c r="M315" i="11" s="1"/>
  <c r="L316" i="11"/>
  <c r="M316" i="11" s="1"/>
  <c r="L317" i="11"/>
  <c r="M317" i="11" s="1"/>
  <c r="L318" i="11"/>
  <c r="M318" i="11" s="1"/>
  <c r="L319" i="11"/>
  <c r="M319" i="11" s="1"/>
  <c r="L320" i="11"/>
  <c r="M320" i="11" s="1"/>
  <c r="L321" i="11"/>
  <c r="M321" i="11" s="1"/>
  <c r="L322" i="11"/>
  <c r="M322" i="11" s="1"/>
  <c r="L323" i="11"/>
  <c r="M323" i="11" s="1"/>
  <c r="L324" i="11"/>
  <c r="M324" i="11" s="1"/>
  <c r="L325" i="11"/>
  <c r="M325" i="11" s="1"/>
  <c r="L326" i="11"/>
  <c r="M326" i="11" s="1"/>
  <c r="L327" i="11"/>
  <c r="M327" i="11" s="1"/>
  <c r="L328" i="11"/>
  <c r="M328" i="11" s="1"/>
  <c r="L329" i="11"/>
  <c r="M329" i="11" s="1"/>
  <c r="L330" i="11"/>
  <c r="M330" i="11" s="1"/>
  <c r="L331" i="11"/>
  <c r="M331" i="11" s="1"/>
  <c r="L332" i="11"/>
  <c r="M332" i="11" s="1"/>
  <c r="L333" i="11"/>
  <c r="M333" i="11" s="1"/>
  <c r="L334" i="11"/>
  <c r="M334" i="11" s="1"/>
  <c r="L335" i="11"/>
  <c r="M335" i="11" s="1"/>
  <c r="L336" i="11"/>
  <c r="M336" i="11" s="1"/>
  <c r="L337" i="11"/>
  <c r="M337" i="11" s="1"/>
  <c r="L338" i="11"/>
  <c r="M338" i="11" s="1"/>
  <c r="L339" i="11"/>
  <c r="M339" i="11" s="1"/>
  <c r="L340" i="11"/>
  <c r="M340" i="11" s="1"/>
  <c r="L341" i="11"/>
  <c r="M341" i="11" s="1"/>
  <c r="L342" i="11"/>
  <c r="M342" i="11" s="1"/>
  <c r="L343" i="11"/>
  <c r="M343" i="11" s="1"/>
  <c r="L344" i="11"/>
  <c r="M344" i="11" s="1"/>
  <c r="L345" i="11"/>
  <c r="M345" i="11" s="1"/>
  <c r="L346" i="11"/>
  <c r="M346" i="11" s="1"/>
  <c r="L347" i="11"/>
  <c r="M347" i="11" s="1"/>
  <c r="L348" i="11"/>
  <c r="M348" i="11" s="1"/>
  <c r="L349" i="11"/>
  <c r="M349" i="11" s="1"/>
  <c r="L350" i="11"/>
  <c r="M350" i="11" s="1"/>
  <c r="L351" i="11"/>
  <c r="M351" i="11" s="1"/>
  <c r="L352" i="11"/>
  <c r="M352" i="11" s="1"/>
  <c r="L353" i="11"/>
  <c r="M353" i="11" s="1"/>
  <c r="L354" i="11"/>
  <c r="M354" i="11" s="1"/>
  <c r="L355" i="11"/>
  <c r="M355" i="11" s="1"/>
  <c r="L356" i="11"/>
  <c r="M356" i="11" s="1"/>
  <c r="L357" i="11"/>
  <c r="M357" i="11" s="1"/>
  <c r="L358" i="11"/>
  <c r="M358" i="11" s="1"/>
  <c r="L359" i="11"/>
  <c r="M359" i="11" s="1"/>
  <c r="L360" i="11"/>
  <c r="M360" i="11" s="1"/>
  <c r="L361" i="11"/>
  <c r="M361" i="11" s="1"/>
  <c r="L362" i="11"/>
  <c r="M362" i="11" s="1"/>
  <c r="L363" i="11"/>
  <c r="M363" i="11" s="1"/>
  <c r="L364" i="11"/>
  <c r="M364" i="11" s="1"/>
  <c r="L365" i="11"/>
  <c r="M365" i="11" s="1"/>
  <c r="L366" i="11"/>
  <c r="M366" i="11" s="1"/>
  <c r="L367" i="11"/>
  <c r="M367" i="11" s="1"/>
  <c r="L368" i="11"/>
  <c r="M368" i="11" s="1"/>
  <c r="L369" i="11"/>
  <c r="M369" i="11" s="1"/>
  <c r="L370" i="11"/>
  <c r="M370" i="11" s="1"/>
  <c r="L371" i="11"/>
  <c r="M371" i="11" s="1"/>
  <c r="L372" i="11"/>
  <c r="M372" i="11" s="1"/>
  <c r="L373" i="11"/>
  <c r="M373" i="11" s="1"/>
  <c r="L374" i="11"/>
  <c r="M374" i="11" s="1"/>
  <c r="L375" i="11"/>
  <c r="M375" i="11" s="1"/>
  <c r="L376" i="11"/>
  <c r="M376" i="11" s="1"/>
  <c r="L377" i="11"/>
  <c r="M377" i="11" s="1"/>
  <c r="L378" i="11"/>
  <c r="M378" i="11" s="1"/>
  <c r="L379" i="11"/>
  <c r="M379" i="11" s="1"/>
  <c r="L380" i="11"/>
  <c r="M380" i="11" s="1"/>
  <c r="L381" i="11"/>
  <c r="M381" i="11" s="1"/>
  <c r="L382" i="11"/>
  <c r="M382" i="11" s="1"/>
  <c r="L383" i="11"/>
  <c r="M383" i="11" s="1"/>
  <c r="L384" i="11"/>
  <c r="M384" i="11" s="1"/>
  <c r="L385" i="11"/>
  <c r="M385" i="11" s="1"/>
  <c r="L386" i="11"/>
  <c r="M386" i="11" s="1"/>
  <c r="L387" i="11"/>
  <c r="M387" i="11" s="1"/>
  <c r="L388" i="11"/>
  <c r="M388" i="11" s="1"/>
  <c r="L389" i="11"/>
  <c r="M389" i="11" s="1"/>
  <c r="L390" i="11"/>
  <c r="M390" i="11" s="1"/>
  <c r="L391" i="11"/>
  <c r="M391" i="11" s="1"/>
  <c r="L392" i="11"/>
  <c r="M392" i="11" s="1"/>
  <c r="L393" i="11"/>
  <c r="M393" i="11" s="1"/>
  <c r="L394" i="11"/>
  <c r="M394" i="11" s="1"/>
  <c r="L395" i="11"/>
  <c r="M395" i="11" s="1"/>
  <c r="L396" i="11"/>
  <c r="M396" i="11" s="1"/>
  <c r="L397" i="11"/>
  <c r="M397" i="11" s="1"/>
  <c r="L398" i="11"/>
  <c r="M398" i="11" s="1"/>
  <c r="L399" i="11"/>
  <c r="M399" i="11" s="1"/>
  <c r="L400" i="11"/>
  <c r="M400" i="11" s="1"/>
  <c r="L401" i="11"/>
  <c r="M401" i="11" s="1"/>
  <c r="L402" i="11"/>
  <c r="M402" i="11" s="1"/>
  <c r="L403" i="11"/>
  <c r="M403" i="11" s="1"/>
  <c r="L404" i="11"/>
  <c r="M404" i="11" s="1"/>
  <c r="L405" i="11"/>
  <c r="M405" i="11" s="1"/>
  <c r="L406" i="11"/>
  <c r="M406" i="11" s="1"/>
  <c r="L407" i="11"/>
  <c r="M407" i="11" s="1"/>
  <c r="L408" i="11"/>
  <c r="M408" i="11" s="1"/>
  <c r="L409" i="11"/>
  <c r="M409" i="11" s="1"/>
  <c r="L410" i="11"/>
  <c r="M410" i="11" s="1"/>
  <c r="L411" i="11"/>
  <c r="M411" i="11" s="1"/>
  <c r="L412" i="11"/>
  <c r="M412" i="11" s="1"/>
  <c r="L413" i="11"/>
  <c r="M413" i="11" s="1"/>
  <c r="L414" i="11"/>
  <c r="M414" i="11" s="1"/>
  <c r="L415" i="11"/>
  <c r="M415" i="11" s="1"/>
  <c r="L416" i="11"/>
  <c r="M416" i="11" s="1"/>
  <c r="L417" i="11"/>
  <c r="M417" i="11" s="1"/>
  <c r="L418" i="11"/>
  <c r="M418" i="11" s="1"/>
  <c r="L419" i="11"/>
  <c r="M419" i="11" s="1"/>
  <c r="L420" i="11"/>
  <c r="M420" i="11" s="1"/>
  <c r="L421" i="11"/>
  <c r="M421" i="11" s="1"/>
  <c r="L422" i="11"/>
  <c r="M422" i="11" s="1"/>
  <c r="L423" i="11"/>
  <c r="M423" i="11" s="1"/>
  <c r="L424" i="11"/>
  <c r="M424" i="11" s="1"/>
  <c r="L425" i="11"/>
  <c r="M425" i="11" s="1"/>
  <c r="L426" i="11"/>
  <c r="M426" i="11" s="1"/>
  <c r="L427" i="11"/>
  <c r="M427" i="11" s="1"/>
  <c r="L428" i="11"/>
  <c r="M428" i="11" s="1"/>
  <c r="L429" i="11"/>
  <c r="M429" i="11" s="1"/>
  <c r="L430" i="11"/>
  <c r="M430" i="11" s="1"/>
  <c r="L431" i="11"/>
  <c r="M431" i="11" s="1"/>
  <c r="L432" i="11"/>
  <c r="M432" i="11" s="1"/>
  <c r="L433" i="11"/>
  <c r="M433" i="11" s="1"/>
  <c r="L434" i="11"/>
  <c r="M434" i="11" s="1"/>
  <c r="L435" i="11"/>
  <c r="M435" i="11" s="1"/>
  <c r="L436" i="11"/>
  <c r="M436" i="11" s="1"/>
  <c r="L437" i="11"/>
  <c r="M437" i="11" s="1"/>
  <c r="L438" i="11"/>
  <c r="M438" i="11" s="1"/>
  <c r="L439" i="11"/>
  <c r="M439" i="11" s="1"/>
  <c r="L440" i="11"/>
  <c r="M440" i="11" s="1"/>
  <c r="L441" i="11"/>
  <c r="M441" i="11" s="1"/>
  <c r="L442" i="11"/>
  <c r="M442" i="11" s="1"/>
  <c r="L443" i="11"/>
  <c r="M443" i="11" s="1"/>
  <c r="L444" i="11"/>
  <c r="M444" i="11" s="1"/>
  <c r="L445" i="11"/>
  <c r="M445" i="11" s="1"/>
  <c r="L446" i="11"/>
  <c r="M446" i="11" s="1"/>
  <c r="L447" i="11"/>
  <c r="M447" i="11" s="1"/>
  <c r="L448" i="11"/>
  <c r="M448" i="11" s="1"/>
  <c r="L449" i="11"/>
  <c r="M449" i="11" s="1"/>
  <c r="L450" i="11"/>
  <c r="M450" i="11" s="1"/>
  <c r="L451" i="11"/>
  <c r="M451" i="11" s="1"/>
  <c r="L452" i="11"/>
  <c r="M452" i="11" s="1"/>
  <c r="L453" i="11"/>
  <c r="M453" i="11" s="1"/>
  <c r="L454" i="11"/>
  <c r="M454" i="11" s="1"/>
  <c r="L455" i="11"/>
  <c r="M455" i="11" s="1"/>
  <c r="L456" i="11"/>
  <c r="M456" i="11" s="1"/>
  <c r="L457" i="11"/>
  <c r="M457" i="11" s="1"/>
  <c r="L458" i="11"/>
  <c r="M458" i="11" s="1"/>
  <c r="L459" i="11"/>
  <c r="M459" i="11" s="1"/>
  <c r="L460" i="11"/>
  <c r="M460" i="11" s="1"/>
  <c r="L461" i="11"/>
  <c r="M461" i="11" s="1"/>
  <c r="L462" i="11"/>
  <c r="M462" i="11" s="1"/>
  <c r="L463" i="11"/>
  <c r="M463" i="11" s="1"/>
  <c r="L464" i="11"/>
  <c r="M464" i="11" s="1"/>
  <c r="L465" i="11"/>
  <c r="M465" i="11" s="1"/>
  <c r="L466" i="11"/>
  <c r="M466" i="11" s="1"/>
  <c r="L467" i="11"/>
  <c r="M467" i="11" s="1"/>
  <c r="L468" i="11"/>
  <c r="M468" i="11" s="1"/>
  <c r="L469" i="11"/>
  <c r="M469" i="11" s="1"/>
  <c r="L470" i="11"/>
  <c r="M470" i="11" s="1"/>
  <c r="L471" i="11"/>
  <c r="M471" i="11" s="1"/>
  <c r="L472" i="11"/>
  <c r="M472" i="11" s="1"/>
  <c r="L473" i="11"/>
  <c r="M473" i="11" s="1"/>
  <c r="L474" i="11"/>
  <c r="M474" i="11" s="1"/>
  <c r="L475" i="11"/>
  <c r="M475" i="11" s="1"/>
  <c r="L476" i="11"/>
  <c r="M476" i="11" s="1"/>
  <c r="L477" i="11"/>
  <c r="M477" i="11" s="1"/>
  <c r="L478" i="11"/>
  <c r="M478" i="11" s="1"/>
  <c r="L479" i="11"/>
  <c r="M479" i="11" s="1"/>
  <c r="L480" i="11"/>
  <c r="M480" i="11" s="1"/>
  <c r="L481" i="11"/>
  <c r="M481" i="11" s="1"/>
  <c r="L482" i="11"/>
  <c r="M482" i="11" s="1"/>
  <c r="L483" i="11"/>
  <c r="M483" i="11" s="1"/>
  <c r="L484" i="11"/>
  <c r="M484" i="11" s="1"/>
  <c r="L485" i="11"/>
  <c r="M485" i="11" s="1"/>
  <c r="L486" i="11"/>
  <c r="M486" i="11" s="1"/>
  <c r="L487" i="11"/>
  <c r="M487" i="11" s="1"/>
  <c r="L488" i="11"/>
  <c r="M488" i="11" s="1"/>
  <c r="L489" i="11"/>
  <c r="M489" i="11" s="1"/>
  <c r="L490" i="11"/>
  <c r="M490" i="11" s="1"/>
  <c r="L491" i="11"/>
  <c r="M491" i="11" s="1"/>
  <c r="L492" i="11"/>
  <c r="M492" i="11" s="1"/>
  <c r="L493" i="11"/>
  <c r="M493" i="11" s="1"/>
  <c r="L494" i="11"/>
  <c r="M494" i="11" s="1"/>
  <c r="L495" i="11"/>
  <c r="M495" i="11" s="1"/>
  <c r="L496" i="11"/>
  <c r="M496" i="11" s="1"/>
  <c r="L497" i="11"/>
  <c r="M497" i="11" s="1"/>
  <c r="L498" i="11"/>
  <c r="M498" i="11" s="1"/>
  <c r="L499" i="11"/>
  <c r="M499" i="11" s="1"/>
  <c r="L500" i="11"/>
  <c r="M500" i="11" s="1"/>
  <c r="L501" i="11"/>
  <c r="M501" i="11" s="1"/>
  <c r="L502" i="11"/>
  <c r="M502" i="11" s="1"/>
  <c r="L503" i="11"/>
  <c r="M503" i="11" s="1"/>
  <c r="L504" i="11"/>
  <c r="M504" i="11" s="1"/>
  <c r="L505" i="11"/>
  <c r="M505" i="11" s="1"/>
  <c r="L506" i="11"/>
  <c r="M506" i="11" s="1"/>
  <c r="L507" i="11"/>
  <c r="M507" i="11" s="1"/>
  <c r="L508" i="11"/>
  <c r="M508" i="11" s="1"/>
  <c r="L509" i="11"/>
  <c r="M509" i="11" s="1"/>
  <c r="L510" i="11"/>
  <c r="M510" i="11" s="1"/>
  <c r="L511" i="11"/>
  <c r="M511" i="11" s="1"/>
  <c r="L512" i="11"/>
  <c r="M512" i="11" s="1"/>
  <c r="L513" i="11"/>
  <c r="M513" i="11" s="1"/>
  <c r="L514" i="11"/>
  <c r="M514" i="11" s="1"/>
  <c r="L515" i="11"/>
  <c r="M515" i="11" s="1"/>
  <c r="L516" i="11"/>
  <c r="M516" i="11" s="1"/>
  <c r="L517" i="11"/>
  <c r="M517" i="11" s="1"/>
  <c r="L518" i="11"/>
  <c r="M518" i="11" s="1"/>
  <c r="L519" i="11"/>
  <c r="M519" i="11" s="1"/>
  <c r="L520" i="11"/>
  <c r="M520" i="11" s="1"/>
  <c r="L521" i="11"/>
  <c r="M521" i="11" s="1"/>
  <c r="L522" i="11"/>
  <c r="M522" i="11" s="1"/>
  <c r="L523" i="11"/>
  <c r="M523" i="11" s="1"/>
  <c r="L524" i="11"/>
  <c r="M524" i="11" s="1"/>
  <c r="L525" i="11"/>
  <c r="M525" i="11" s="1"/>
  <c r="L526" i="11"/>
  <c r="M526" i="11" s="1"/>
  <c r="L527" i="11"/>
  <c r="M527" i="11" s="1"/>
  <c r="L528" i="11"/>
  <c r="M528" i="11" s="1"/>
  <c r="L529" i="11"/>
  <c r="M529" i="11" s="1"/>
  <c r="L530" i="11"/>
  <c r="M530" i="11" s="1"/>
  <c r="L531" i="11"/>
  <c r="M531" i="11" s="1"/>
  <c r="L532" i="11"/>
  <c r="M532" i="11" s="1"/>
  <c r="L533" i="11"/>
  <c r="M533" i="11" s="1"/>
  <c r="L534" i="11"/>
  <c r="M534" i="11" s="1"/>
  <c r="L535" i="11"/>
  <c r="M535" i="11" s="1"/>
  <c r="L536" i="11"/>
  <c r="M536" i="11" s="1"/>
  <c r="L537" i="11"/>
  <c r="M537" i="11" s="1"/>
  <c r="L538" i="11"/>
  <c r="M538" i="11" s="1"/>
  <c r="L539" i="11"/>
  <c r="M539" i="11" s="1"/>
  <c r="L540" i="11"/>
  <c r="M540" i="11" s="1"/>
  <c r="L541" i="11"/>
  <c r="M541" i="11" s="1"/>
  <c r="L542" i="11"/>
  <c r="M542" i="11" s="1"/>
  <c r="L543" i="11"/>
  <c r="M543" i="11" s="1"/>
  <c r="L544" i="11"/>
  <c r="M544" i="11" s="1"/>
  <c r="L545" i="11"/>
  <c r="M545" i="11" s="1"/>
  <c r="L546" i="11"/>
  <c r="M546" i="11" s="1"/>
  <c r="L547" i="11"/>
  <c r="M547" i="11" s="1"/>
  <c r="L548" i="11"/>
  <c r="M548" i="11" s="1"/>
  <c r="L549" i="11"/>
  <c r="M549" i="11" s="1"/>
  <c r="L550" i="11"/>
  <c r="M550" i="11" s="1"/>
  <c r="L551" i="11"/>
  <c r="M551" i="11" s="1"/>
  <c r="L552" i="11"/>
  <c r="M552" i="11" s="1"/>
  <c r="L553" i="11"/>
  <c r="M553" i="11" s="1"/>
  <c r="L554" i="11"/>
  <c r="M554" i="11" s="1"/>
  <c r="L555" i="11"/>
  <c r="M555" i="11" s="1"/>
  <c r="L556" i="11"/>
  <c r="M556" i="11" s="1"/>
  <c r="L557" i="11"/>
  <c r="M557" i="11" s="1"/>
  <c r="L558" i="11"/>
  <c r="M558" i="11" s="1"/>
  <c r="L559" i="11"/>
  <c r="M559" i="11" s="1"/>
  <c r="L560" i="11"/>
  <c r="M560" i="11" s="1"/>
  <c r="L561" i="11"/>
  <c r="M561" i="11" s="1"/>
  <c r="L562" i="11"/>
  <c r="M562" i="11" s="1"/>
  <c r="L563" i="11"/>
  <c r="M563" i="11" s="1"/>
  <c r="L564" i="11"/>
  <c r="M564" i="11" s="1"/>
  <c r="L565" i="11"/>
  <c r="M565" i="11" s="1"/>
  <c r="L566" i="11"/>
  <c r="M566" i="11" s="1"/>
  <c r="L567" i="11"/>
  <c r="M567" i="11" s="1"/>
  <c r="L568" i="11"/>
  <c r="M568" i="11" s="1"/>
  <c r="L569" i="11"/>
  <c r="M569" i="11" s="1"/>
  <c r="L570" i="11"/>
  <c r="M570" i="11" s="1"/>
  <c r="L571" i="11"/>
  <c r="M571" i="11" s="1"/>
  <c r="L572" i="11"/>
  <c r="M572" i="11" s="1"/>
  <c r="L573" i="11"/>
  <c r="M573" i="11" s="1"/>
  <c r="L574" i="11"/>
  <c r="M574" i="11" s="1"/>
  <c r="L575" i="11"/>
  <c r="M575" i="11" s="1"/>
  <c r="L576" i="11"/>
  <c r="M576" i="11" s="1"/>
  <c r="L577" i="11"/>
  <c r="M577" i="11" s="1"/>
  <c r="L578" i="11"/>
  <c r="M578" i="11" s="1"/>
  <c r="L579" i="11"/>
  <c r="M579" i="11" s="1"/>
  <c r="L580" i="11"/>
  <c r="M580" i="11" s="1"/>
  <c r="L581" i="11"/>
  <c r="M581" i="11" s="1"/>
  <c r="L582" i="11"/>
  <c r="M582" i="11" s="1"/>
  <c r="L583" i="11"/>
  <c r="M583" i="11" s="1"/>
  <c r="L584" i="11"/>
  <c r="M584" i="11" s="1"/>
  <c r="L585" i="11"/>
  <c r="M585" i="11" s="1"/>
  <c r="L586" i="11"/>
  <c r="M586" i="11" s="1"/>
  <c r="L587" i="11"/>
  <c r="M587" i="11" s="1"/>
  <c r="L588" i="11"/>
  <c r="M588" i="11" s="1"/>
  <c r="L589" i="11"/>
  <c r="M589" i="11" s="1"/>
  <c r="L590" i="11"/>
  <c r="M590" i="11" s="1"/>
  <c r="L591" i="11"/>
  <c r="M591" i="11" s="1"/>
  <c r="L592" i="11"/>
  <c r="M592" i="11" s="1"/>
  <c r="L593" i="11"/>
  <c r="M593" i="11" s="1"/>
  <c r="L594" i="11"/>
  <c r="M594" i="11" s="1"/>
  <c r="L595" i="11"/>
  <c r="M595" i="11" s="1"/>
  <c r="L596" i="11"/>
  <c r="M596" i="11" s="1"/>
  <c r="L597" i="11"/>
  <c r="M597" i="11" s="1"/>
  <c r="L598" i="11"/>
  <c r="M598" i="11" s="1"/>
  <c r="L599" i="11"/>
  <c r="M599" i="11" s="1"/>
  <c r="L600" i="11"/>
  <c r="M600" i="11" s="1"/>
  <c r="L601" i="11"/>
  <c r="M601" i="11" s="1"/>
  <c r="L602" i="11"/>
  <c r="M602" i="11" s="1"/>
  <c r="L603" i="11"/>
  <c r="M603" i="11" s="1"/>
  <c r="L604" i="11"/>
  <c r="M604" i="11" s="1"/>
  <c r="L605" i="11"/>
  <c r="M605" i="11" s="1"/>
  <c r="L606" i="11"/>
  <c r="M606" i="11" s="1"/>
  <c r="L607" i="11"/>
  <c r="M607" i="11" s="1"/>
  <c r="L608" i="11"/>
  <c r="M608" i="11" s="1"/>
  <c r="L609" i="11"/>
  <c r="M609" i="11" s="1"/>
  <c r="L610" i="11"/>
  <c r="M610" i="11" s="1"/>
  <c r="L611" i="11"/>
  <c r="M611" i="11" s="1"/>
  <c r="L612" i="11"/>
  <c r="M612" i="11" s="1"/>
  <c r="L613" i="11"/>
  <c r="M613" i="11" s="1"/>
  <c r="L614" i="11"/>
  <c r="M614" i="11" s="1"/>
  <c r="L615" i="11"/>
  <c r="M615" i="11" s="1"/>
  <c r="L616" i="11"/>
  <c r="M616" i="11" s="1"/>
  <c r="L617" i="11"/>
  <c r="M617" i="11" s="1"/>
  <c r="L618" i="11"/>
  <c r="M618" i="11" s="1"/>
  <c r="L619" i="11"/>
  <c r="M619" i="11" s="1"/>
  <c r="L620" i="11"/>
  <c r="M620" i="11" s="1"/>
  <c r="L621" i="11"/>
  <c r="M621" i="11" s="1"/>
  <c r="L622" i="11"/>
  <c r="M622" i="11" s="1"/>
  <c r="L623" i="11"/>
  <c r="M623" i="11" s="1"/>
  <c r="L624" i="11"/>
  <c r="M624" i="11" s="1"/>
  <c r="L625" i="11"/>
  <c r="M625" i="11" s="1"/>
  <c r="L626" i="11"/>
  <c r="M626" i="11" s="1"/>
  <c r="L627" i="11"/>
  <c r="M627" i="11" s="1"/>
  <c r="L628" i="11"/>
  <c r="M628" i="11" s="1"/>
  <c r="L629" i="11"/>
  <c r="M629" i="11" s="1"/>
  <c r="L630" i="11"/>
  <c r="M630" i="11" s="1"/>
  <c r="L631" i="11"/>
  <c r="M631" i="11" s="1"/>
  <c r="L632" i="11"/>
  <c r="M632" i="11" s="1"/>
  <c r="L633" i="11"/>
  <c r="M633" i="11" s="1"/>
  <c r="L634" i="11"/>
  <c r="M634" i="11" s="1"/>
  <c r="L635" i="11"/>
  <c r="M635" i="11" s="1"/>
  <c r="L636" i="11"/>
  <c r="M636" i="11" s="1"/>
  <c r="L637" i="11"/>
  <c r="M637" i="11" s="1"/>
  <c r="L638" i="11"/>
  <c r="M638" i="11" s="1"/>
  <c r="L639" i="11"/>
  <c r="M639" i="11" s="1"/>
  <c r="L640" i="11"/>
  <c r="M640" i="11" s="1"/>
  <c r="L641" i="11"/>
  <c r="M641" i="11" s="1"/>
  <c r="L642" i="11"/>
  <c r="M642" i="11" s="1"/>
  <c r="L643" i="11"/>
  <c r="M643" i="11" s="1"/>
  <c r="L644" i="11"/>
  <c r="M644" i="11" s="1"/>
  <c r="L645" i="11"/>
  <c r="M645" i="11" s="1"/>
  <c r="L646" i="11"/>
  <c r="M646" i="11" s="1"/>
  <c r="L647" i="11"/>
  <c r="M647" i="11" s="1"/>
  <c r="L648" i="11"/>
  <c r="M648" i="11" s="1"/>
  <c r="L649" i="11"/>
  <c r="M649" i="11" s="1"/>
  <c r="L650" i="11"/>
  <c r="M650" i="11" s="1"/>
  <c r="L651" i="11"/>
  <c r="M651" i="11" s="1"/>
  <c r="L652" i="11"/>
  <c r="M652" i="11" s="1"/>
  <c r="L653" i="11"/>
  <c r="M653" i="11" s="1"/>
  <c r="L654" i="11"/>
  <c r="M654" i="11" s="1"/>
  <c r="L655" i="11"/>
  <c r="M655" i="11" s="1"/>
  <c r="L656" i="11"/>
  <c r="M656" i="11" s="1"/>
  <c r="L657" i="11"/>
  <c r="M657" i="11" s="1"/>
  <c r="L658" i="11"/>
  <c r="M658" i="11" s="1"/>
  <c r="L659" i="11"/>
  <c r="M659" i="11" s="1"/>
  <c r="L660" i="11"/>
  <c r="M660" i="11" s="1"/>
  <c r="L661" i="11"/>
  <c r="M661" i="11" s="1"/>
  <c r="L662" i="11"/>
  <c r="M662" i="11" s="1"/>
  <c r="L663" i="11"/>
  <c r="M663" i="11" s="1"/>
  <c r="L664" i="11"/>
  <c r="M664" i="11" s="1"/>
  <c r="L665" i="11"/>
  <c r="M665" i="11" s="1"/>
  <c r="L666" i="11"/>
  <c r="M666" i="11" s="1"/>
  <c r="L667" i="11"/>
  <c r="M667" i="11" s="1"/>
  <c r="L668" i="11"/>
  <c r="M668" i="11" s="1"/>
  <c r="L669" i="11"/>
  <c r="M669" i="11" s="1"/>
  <c r="K2" i="11"/>
  <c r="N2" i="11" s="1"/>
  <c r="K3" i="11"/>
  <c r="N3" i="11" s="1"/>
  <c r="K4" i="11"/>
  <c r="N4" i="11" s="1"/>
  <c r="K5" i="11"/>
  <c r="N5" i="11" s="1"/>
  <c r="K6" i="11"/>
  <c r="N6" i="11" s="1"/>
  <c r="K7" i="11"/>
  <c r="N7" i="11" s="1"/>
  <c r="K8" i="11"/>
  <c r="N8" i="11" s="1"/>
  <c r="K9" i="11"/>
  <c r="N9" i="11" s="1"/>
  <c r="K10" i="11"/>
  <c r="N10" i="11" s="1"/>
  <c r="K11" i="11"/>
  <c r="N11" i="11" s="1"/>
  <c r="K12" i="11"/>
  <c r="N12" i="11" s="1"/>
  <c r="K13" i="11"/>
  <c r="N13" i="11" s="1"/>
  <c r="K14" i="11"/>
  <c r="N14" i="11" s="1"/>
  <c r="K15" i="11"/>
  <c r="N15" i="11" s="1"/>
  <c r="K16" i="11"/>
  <c r="N16" i="11" s="1"/>
  <c r="K17" i="11"/>
  <c r="N17" i="11" s="1"/>
  <c r="K18" i="11"/>
  <c r="N18" i="11" s="1"/>
  <c r="K19" i="11"/>
  <c r="N19" i="11" s="1"/>
  <c r="K20" i="11"/>
  <c r="N20" i="11" s="1"/>
  <c r="K21" i="11"/>
  <c r="N21" i="11" s="1"/>
  <c r="K22" i="11"/>
  <c r="N22" i="11" s="1"/>
  <c r="K23" i="11"/>
  <c r="N23" i="11" s="1"/>
  <c r="K24" i="11"/>
  <c r="N24" i="11" s="1"/>
  <c r="K25" i="11"/>
  <c r="N25" i="11" s="1"/>
  <c r="K26" i="11"/>
  <c r="N26" i="11" s="1"/>
  <c r="K27" i="11"/>
  <c r="N27" i="11" s="1"/>
  <c r="K28" i="11"/>
  <c r="N28" i="11" s="1"/>
  <c r="K29" i="11"/>
  <c r="N29" i="11" s="1"/>
  <c r="K30" i="11"/>
  <c r="N30" i="11" s="1"/>
  <c r="K31" i="11"/>
  <c r="N31" i="11" s="1"/>
  <c r="K32" i="11"/>
  <c r="N32" i="11" s="1"/>
  <c r="K33" i="11"/>
  <c r="N33" i="11" s="1"/>
  <c r="K34" i="11"/>
  <c r="N34" i="11" s="1"/>
  <c r="K35" i="11"/>
  <c r="N35" i="11" s="1"/>
  <c r="K36" i="11"/>
  <c r="N36" i="11" s="1"/>
  <c r="K37" i="11"/>
  <c r="N37" i="11" s="1"/>
  <c r="K38" i="11"/>
  <c r="N38" i="11" s="1"/>
  <c r="K39" i="11"/>
  <c r="N39" i="11" s="1"/>
  <c r="K40" i="11"/>
  <c r="N40" i="11" s="1"/>
  <c r="K41" i="11"/>
  <c r="N41" i="11" s="1"/>
  <c r="K42" i="11"/>
  <c r="N42" i="11" s="1"/>
  <c r="K43" i="11"/>
  <c r="N43" i="11" s="1"/>
  <c r="K44" i="11"/>
  <c r="N44" i="11" s="1"/>
  <c r="K45" i="11"/>
  <c r="N45" i="11" s="1"/>
  <c r="K46" i="11"/>
  <c r="N46" i="11" s="1"/>
  <c r="K47" i="11"/>
  <c r="N47" i="11" s="1"/>
  <c r="K48" i="11"/>
  <c r="N48" i="11" s="1"/>
  <c r="K49" i="11"/>
  <c r="N49" i="11" s="1"/>
  <c r="K50" i="11"/>
  <c r="N50" i="11" s="1"/>
  <c r="K51" i="11"/>
  <c r="N51" i="11" s="1"/>
  <c r="K52" i="11"/>
  <c r="N52" i="11" s="1"/>
  <c r="K53" i="11"/>
  <c r="N53" i="11" s="1"/>
  <c r="K54" i="11"/>
  <c r="N54" i="11" s="1"/>
  <c r="K55" i="11"/>
  <c r="N55" i="11" s="1"/>
  <c r="K56" i="11"/>
  <c r="N56" i="11" s="1"/>
  <c r="K57" i="11"/>
  <c r="N57" i="11" s="1"/>
  <c r="K58" i="11"/>
  <c r="N58" i="11" s="1"/>
  <c r="K59" i="11"/>
  <c r="N59" i="11" s="1"/>
  <c r="K60" i="11"/>
  <c r="N60" i="11" s="1"/>
  <c r="K61" i="11"/>
  <c r="N61" i="11" s="1"/>
  <c r="K62" i="11"/>
  <c r="N62" i="11" s="1"/>
  <c r="K63" i="11"/>
  <c r="N63" i="11" s="1"/>
  <c r="K64" i="11"/>
  <c r="N64" i="11" s="1"/>
  <c r="K65" i="11"/>
  <c r="N65" i="11" s="1"/>
  <c r="K66" i="11"/>
  <c r="N66" i="11" s="1"/>
  <c r="K67" i="11"/>
  <c r="N67" i="11" s="1"/>
  <c r="K68" i="11"/>
  <c r="N68" i="11" s="1"/>
  <c r="K69" i="11"/>
  <c r="N69" i="11" s="1"/>
  <c r="K70" i="11"/>
  <c r="N70" i="11" s="1"/>
  <c r="K71" i="11"/>
  <c r="N71" i="11" s="1"/>
  <c r="K72" i="11"/>
  <c r="N72" i="11" s="1"/>
  <c r="K73" i="11"/>
  <c r="N73" i="11" s="1"/>
  <c r="K74" i="11"/>
  <c r="N74" i="11" s="1"/>
  <c r="K75" i="11"/>
  <c r="N75" i="11" s="1"/>
  <c r="K76" i="11"/>
  <c r="N76" i="11" s="1"/>
  <c r="K77" i="11"/>
  <c r="N77" i="11" s="1"/>
  <c r="K78" i="11"/>
  <c r="N78" i="11" s="1"/>
  <c r="K79" i="11"/>
  <c r="N79" i="11" s="1"/>
  <c r="K80" i="11"/>
  <c r="N80" i="11" s="1"/>
  <c r="K81" i="11"/>
  <c r="N81" i="11" s="1"/>
  <c r="K82" i="11"/>
  <c r="N82" i="11" s="1"/>
  <c r="K83" i="11"/>
  <c r="N83" i="11" s="1"/>
  <c r="K84" i="11"/>
  <c r="N84" i="11" s="1"/>
  <c r="K85" i="11"/>
  <c r="N85" i="11" s="1"/>
  <c r="K86" i="11"/>
  <c r="N86" i="11" s="1"/>
  <c r="K87" i="11"/>
  <c r="N87" i="11" s="1"/>
  <c r="K88" i="11"/>
  <c r="N88" i="11" s="1"/>
  <c r="K89" i="11"/>
  <c r="N89" i="11" s="1"/>
  <c r="K90" i="11"/>
  <c r="N90" i="11" s="1"/>
  <c r="K91" i="11"/>
  <c r="N91" i="11" s="1"/>
  <c r="K92" i="11"/>
  <c r="N92" i="11" s="1"/>
  <c r="K93" i="11"/>
  <c r="N93" i="11" s="1"/>
  <c r="K94" i="11"/>
  <c r="N94" i="11" s="1"/>
  <c r="K95" i="11"/>
  <c r="N95" i="11" s="1"/>
  <c r="K96" i="11"/>
  <c r="N96" i="11" s="1"/>
  <c r="K97" i="11"/>
  <c r="N97" i="11" s="1"/>
  <c r="K98" i="11"/>
  <c r="N98" i="11" s="1"/>
  <c r="K99" i="11"/>
  <c r="N99" i="11" s="1"/>
  <c r="K100" i="11"/>
  <c r="N100" i="11" s="1"/>
  <c r="K101" i="11"/>
  <c r="N101" i="11" s="1"/>
  <c r="K102" i="11"/>
  <c r="N102" i="11" s="1"/>
  <c r="K103" i="11"/>
  <c r="N103" i="11" s="1"/>
  <c r="K104" i="11"/>
  <c r="N104" i="11" s="1"/>
  <c r="K105" i="11"/>
  <c r="N105" i="11" s="1"/>
  <c r="K106" i="11"/>
  <c r="N106" i="11" s="1"/>
  <c r="K107" i="11"/>
  <c r="N107" i="11" s="1"/>
  <c r="K108" i="11"/>
  <c r="N108" i="11" s="1"/>
  <c r="K109" i="11"/>
  <c r="N109" i="11" s="1"/>
  <c r="K110" i="11"/>
  <c r="N110" i="11" s="1"/>
  <c r="K111" i="11"/>
  <c r="N111" i="11" s="1"/>
  <c r="K112" i="11"/>
  <c r="N112" i="11" s="1"/>
  <c r="K113" i="11"/>
  <c r="N113" i="11" s="1"/>
  <c r="K114" i="11"/>
  <c r="N114" i="11" s="1"/>
  <c r="K115" i="11"/>
  <c r="N115" i="11" s="1"/>
  <c r="K116" i="11"/>
  <c r="N116" i="11" s="1"/>
  <c r="K117" i="11"/>
  <c r="N117" i="11" s="1"/>
  <c r="K118" i="11"/>
  <c r="N118" i="11" s="1"/>
  <c r="K119" i="11"/>
  <c r="N119" i="11" s="1"/>
  <c r="K120" i="11"/>
  <c r="N120" i="11" s="1"/>
  <c r="K121" i="11"/>
  <c r="N121" i="11" s="1"/>
  <c r="K122" i="11"/>
  <c r="N122" i="11" s="1"/>
  <c r="K123" i="11"/>
  <c r="N123" i="11" s="1"/>
  <c r="K124" i="11"/>
  <c r="N124" i="11" s="1"/>
  <c r="K125" i="11"/>
  <c r="N125" i="11" s="1"/>
  <c r="K126" i="11"/>
  <c r="N126" i="11" s="1"/>
  <c r="K127" i="11"/>
  <c r="N127" i="11" s="1"/>
  <c r="K128" i="11"/>
  <c r="N128" i="11" s="1"/>
  <c r="K129" i="11"/>
  <c r="N129" i="11" s="1"/>
  <c r="K130" i="11"/>
  <c r="N130" i="11" s="1"/>
  <c r="K131" i="11"/>
  <c r="N131" i="11" s="1"/>
  <c r="K132" i="11"/>
  <c r="N132" i="11" s="1"/>
  <c r="K133" i="11"/>
  <c r="N133" i="11" s="1"/>
  <c r="K134" i="11"/>
  <c r="N134" i="11" s="1"/>
  <c r="K135" i="11"/>
  <c r="N135" i="11" s="1"/>
  <c r="K136" i="11"/>
  <c r="N136" i="11" s="1"/>
  <c r="K137" i="11"/>
  <c r="N137" i="11" s="1"/>
  <c r="K138" i="11"/>
  <c r="N138" i="11" s="1"/>
  <c r="K139" i="11"/>
  <c r="N139" i="11" s="1"/>
  <c r="K140" i="11"/>
  <c r="N140" i="11" s="1"/>
  <c r="K141" i="11"/>
  <c r="N141" i="11" s="1"/>
  <c r="K142" i="11"/>
  <c r="N142" i="11" s="1"/>
  <c r="K143" i="11"/>
  <c r="N143" i="11" s="1"/>
  <c r="K144" i="11"/>
  <c r="N144" i="11" s="1"/>
  <c r="K145" i="11"/>
  <c r="N145" i="11" s="1"/>
  <c r="K146" i="11"/>
  <c r="N146" i="11" s="1"/>
  <c r="K147" i="11"/>
  <c r="N147" i="11" s="1"/>
  <c r="K148" i="11"/>
  <c r="N148" i="11" s="1"/>
  <c r="K149" i="11"/>
  <c r="N149" i="11" s="1"/>
  <c r="K150" i="11"/>
  <c r="N150" i="11" s="1"/>
  <c r="K151" i="11"/>
  <c r="N151" i="11" s="1"/>
  <c r="K152" i="11"/>
  <c r="N152" i="11" s="1"/>
  <c r="K153" i="11"/>
  <c r="N153" i="11" s="1"/>
  <c r="K154" i="11"/>
  <c r="N154" i="11" s="1"/>
  <c r="K155" i="11"/>
  <c r="N155" i="11" s="1"/>
  <c r="K156" i="11"/>
  <c r="N156" i="11" s="1"/>
  <c r="K157" i="11"/>
  <c r="N157" i="11" s="1"/>
  <c r="K158" i="11"/>
  <c r="N158" i="11" s="1"/>
  <c r="K159" i="11"/>
  <c r="N159" i="11" s="1"/>
  <c r="K160" i="11"/>
  <c r="N160" i="11" s="1"/>
  <c r="K161" i="11"/>
  <c r="N161" i="11" s="1"/>
  <c r="K162" i="11"/>
  <c r="N162" i="11" s="1"/>
  <c r="K163" i="11"/>
  <c r="N163" i="11" s="1"/>
  <c r="K164" i="11"/>
  <c r="N164" i="11" s="1"/>
  <c r="K165" i="11"/>
  <c r="N165" i="11" s="1"/>
  <c r="K166" i="11"/>
  <c r="N166" i="11" s="1"/>
  <c r="K167" i="11"/>
  <c r="N167" i="11" s="1"/>
  <c r="K168" i="11"/>
  <c r="N168" i="11" s="1"/>
  <c r="K169" i="11"/>
  <c r="N169" i="11" s="1"/>
  <c r="K170" i="11"/>
  <c r="N170" i="11" s="1"/>
  <c r="K171" i="11"/>
  <c r="N171" i="11" s="1"/>
  <c r="K172" i="11"/>
  <c r="N172" i="11" s="1"/>
  <c r="K173" i="11"/>
  <c r="N173" i="11" s="1"/>
  <c r="K174" i="11"/>
  <c r="N174" i="11" s="1"/>
  <c r="K175" i="11"/>
  <c r="N175" i="11" s="1"/>
  <c r="K176" i="11"/>
  <c r="N176" i="11" s="1"/>
  <c r="K177" i="11"/>
  <c r="N177" i="11" s="1"/>
  <c r="K178" i="11"/>
  <c r="N178" i="11" s="1"/>
  <c r="K179" i="11"/>
  <c r="N179" i="11" s="1"/>
  <c r="K180" i="11"/>
  <c r="N180" i="11" s="1"/>
  <c r="K181" i="11"/>
  <c r="N181" i="11" s="1"/>
  <c r="K182" i="11"/>
  <c r="N182" i="11" s="1"/>
  <c r="K183" i="11"/>
  <c r="N183" i="11" s="1"/>
  <c r="K184" i="11"/>
  <c r="N184" i="11" s="1"/>
  <c r="K185" i="11"/>
  <c r="N185" i="11" s="1"/>
  <c r="K186" i="11"/>
  <c r="N186" i="11" s="1"/>
  <c r="K187" i="11"/>
  <c r="N187" i="11" s="1"/>
  <c r="K188" i="11"/>
  <c r="N188" i="11" s="1"/>
  <c r="K189" i="11"/>
  <c r="N189" i="11" s="1"/>
  <c r="K190" i="11"/>
  <c r="N190" i="11" s="1"/>
  <c r="K191" i="11"/>
  <c r="N191" i="11" s="1"/>
  <c r="K192" i="11"/>
  <c r="N192" i="11" s="1"/>
  <c r="K193" i="11"/>
  <c r="N193" i="11" s="1"/>
  <c r="K194" i="11"/>
  <c r="N194" i="11" s="1"/>
  <c r="K195" i="11"/>
  <c r="N195" i="11" s="1"/>
  <c r="K196" i="11"/>
  <c r="N196" i="11" s="1"/>
  <c r="K197" i="11"/>
  <c r="N197" i="11" s="1"/>
  <c r="K198" i="11"/>
  <c r="N198" i="11" s="1"/>
  <c r="K199" i="11"/>
  <c r="N199" i="11" s="1"/>
  <c r="K200" i="11"/>
  <c r="N200" i="11" s="1"/>
  <c r="K201" i="11"/>
  <c r="N201" i="11" s="1"/>
  <c r="K202" i="11"/>
  <c r="N202" i="11" s="1"/>
  <c r="K203" i="11"/>
  <c r="N203" i="11" s="1"/>
  <c r="K204" i="11"/>
  <c r="N204" i="11" s="1"/>
  <c r="K205" i="11"/>
  <c r="N205" i="11" s="1"/>
  <c r="K206" i="11"/>
  <c r="N206" i="11" s="1"/>
  <c r="K207" i="11"/>
  <c r="N207" i="11" s="1"/>
  <c r="K208" i="11"/>
  <c r="N208" i="11" s="1"/>
  <c r="K209" i="11"/>
  <c r="N209" i="11" s="1"/>
  <c r="K210" i="11"/>
  <c r="N210" i="11" s="1"/>
  <c r="K211" i="11"/>
  <c r="N211" i="11" s="1"/>
  <c r="K212" i="11"/>
  <c r="N212" i="11" s="1"/>
  <c r="K213" i="11"/>
  <c r="N213" i="11" s="1"/>
  <c r="K214" i="11"/>
  <c r="N214" i="11" s="1"/>
  <c r="K215" i="11"/>
  <c r="N215" i="11" s="1"/>
  <c r="K216" i="11"/>
  <c r="N216" i="11" s="1"/>
  <c r="K217" i="11"/>
  <c r="N217" i="11" s="1"/>
  <c r="K218" i="11"/>
  <c r="N218" i="11" s="1"/>
  <c r="K219" i="11"/>
  <c r="N219" i="11" s="1"/>
  <c r="K220" i="11"/>
  <c r="N220" i="11" s="1"/>
  <c r="K221" i="11"/>
  <c r="N221" i="11" s="1"/>
  <c r="K222" i="11"/>
  <c r="N222" i="11" s="1"/>
  <c r="K223" i="11"/>
  <c r="N223" i="11" s="1"/>
  <c r="K224" i="11"/>
  <c r="N224" i="11" s="1"/>
  <c r="K225" i="11"/>
  <c r="N225" i="11" s="1"/>
  <c r="K226" i="11"/>
  <c r="N226" i="11" s="1"/>
  <c r="K227" i="11"/>
  <c r="N227" i="11" s="1"/>
  <c r="K228" i="11"/>
  <c r="N228" i="11" s="1"/>
  <c r="K229" i="11"/>
  <c r="N229" i="11" s="1"/>
  <c r="K230" i="11"/>
  <c r="N230" i="11" s="1"/>
  <c r="K231" i="11"/>
  <c r="N231" i="11" s="1"/>
  <c r="K232" i="11"/>
  <c r="N232" i="11" s="1"/>
  <c r="K233" i="11"/>
  <c r="N233" i="11" s="1"/>
  <c r="K234" i="11"/>
  <c r="N234" i="11" s="1"/>
  <c r="K235" i="11"/>
  <c r="N235" i="11" s="1"/>
  <c r="K236" i="11"/>
  <c r="N236" i="11" s="1"/>
  <c r="K237" i="11"/>
  <c r="N237" i="11" s="1"/>
  <c r="K238" i="11"/>
  <c r="N238" i="11" s="1"/>
  <c r="K239" i="11"/>
  <c r="N239" i="11" s="1"/>
  <c r="K240" i="11"/>
  <c r="N240" i="11" s="1"/>
  <c r="K241" i="11"/>
  <c r="N241" i="11" s="1"/>
  <c r="K242" i="11"/>
  <c r="N242" i="11" s="1"/>
  <c r="K243" i="11"/>
  <c r="N243" i="11" s="1"/>
  <c r="K244" i="11"/>
  <c r="N244" i="11" s="1"/>
  <c r="K245" i="11"/>
  <c r="N245" i="11" s="1"/>
  <c r="K246" i="11"/>
  <c r="N246" i="11" s="1"/>
  <c r="K247" i="11"/>
  <c r="N247" i="11" s="1"/>
  <c r="K248" i="11"/>
  <c r="N248" i="11" s="1"/>
  <c r="K249" i="11"/>
  <c r="N249" i="11" s="1"/>
  <c r="K250" i="11"/>
  <c r="N250" i="11" s="1"/>
  <c r="K251" i="11"/>
  <c r="N251" i="11" s="1"/>
  <c r="K252" i="11"/>
  <c r="N252" i="11" s="1"/>
  <c r="K253" i="11"/>
  <c r="N253" i="11" s="1"/>
  <c r="K254" i="11"/>
  <c r="N254" i="11" s="1"/>
  <c r="K255" i="11"/>
  <c r="N255" i="11" s="1"/>
  <c r="K256" i="11"/>
  <c r="N256" i="11" s="1"/>
  <c r="K257" i="11"/>
  <c r="N257" i="11" s="1"/>
  <c r="K258" i="11"/>
  <c r="N258" i="11" s="1"/>
  <c r="K259" i="11"/>
  <c r="N259" i="11" s="1"/>
  <c r="K260" i="11"/>
  <c r="N260" i="11" s="1"/>
  <c r="K261" i="11"/>
  <c r="N261" i="11" s="1"/>
  <c r="K262" i="11"/>
  <c r="N262" i="11" s="1"/>
  <c r="K263" i="11"/>
  <c r="N263" i="11" s="1"/>
  <c r="K264" i="11"/>
  <c r="N264" i="11" s="1"/>
  <c r="K265" i="11"/>
  <c r="N265" i="11" s="1"/>
  <c r="K266" i="11"/>
  <c r="N266" i="11" s="1"/>
  <c r="K267" i="11"/>
  <c r="N267" i="11" s="1"/>
  <c r="K268" i="11"/>
  <c r="N268" i="11" s="1"/>
  <c r="K269" i="11"/>
  <c r="N269" i="11" s="1"/>
  <c r="K270" i="11"/>
  <c r="N270" i="11" s="1"/>
  <c r="K271" i="11"/>
  <c r="N271" i="11" s="1"/>
  <c r="K272" i="11"/>
  <c r="N272" i="11" s="1"/>
  <c r="K273" i="11"/>
  <c r="N273" i="11" s="1"/>
  <c r="K274" i="11"/>
  <c r="N274" i="11" s="1"/>
  <c r="K275" i="11"/>
  <c r="N275" i="11" s="1"/>
  <c r="K276" i="11"/>
  <c r="N276" i="11" s="1"/>
  <c r="K277" i="11"/>
  <c r="N277" i="11" s="1"/>
  <c r="K278" i="11"/>
  <c r="N278" i="11" s="1"/>
  <c r="K279" i="11"/>
  <c r="N279" i="11" s="1"/>
  <c r="K280" i="11"/>
  <c r="N280" i="11" s="1"/>
  <c r="K281" i="11"/>
  <c r="N281" i="11" s="1"/>
  <c r="K282" i="11"/>
  <c r="N282" i="11" s="1"/>
  <c r="K283" i="11"/>
  <c r="N283" i="11" s="1"/>
  <c r="K284" i="11"/>
  <c r="N284" i="11" s="1"/>
  <c r="K285" i="11"/>
  <c r="N285" i="11" s="1"/>
  <c r="K286" i="11"/>
  <c r="N286" i="11" s="1"/>
  <c r="K287" i="11"/>
  <c r="N287" i="11" s="1"/>
  <c r="K288" i="11"/>
  <c r="N288" i="11" s="1"/>
  <c r="K289" i="11"/>
  <c r="N289" i="11" s="1"/>
  <c r="K290" i="11"/>
  <c r="N290" i="11" s="1"/>
  <c r="K291" i="11"/>
  <c r="N291" i="11" s="1"/>
  <c r="K292" i="11"/>
  <c r="N292" i="11" s="1"/>
  <c r="K293" i="11"/>
  <c r="N293" i="11" s="1"/>
  <c r="K294" i="11"/>
  <c r="N294" i="11" s="1"/>
  <c r="K295" i="11"/>
  <c r="N295" i="11" s="1"/>
  <c r="K296" i="11"/>
  <c r="N296" i="11" s="1"/>
  <c r="K297" i="11"/>
  <c r="N297" i="11" s="1"/>
  <c r="K298" i="11"/>
  <c r="N298" i="11" s="1"/>
  <c r="K299" i="11"/>
  <c r="N299" i="11" s="1"/>
  <c r="K300" i="11"/>
  <c r="N300" i="11" s="1"/>
  <c r="K301" i="11"/>
  <c r="N301" i="11" s="1"/>
  <c r="K302" i="11"/>
  <c r="N302" i="11" s="1"/>
  <c r="K303" i="11"/>
  <c r="N303" i="11" s="1"/>
  <c r="K304" i="11"/>
  <c r="N304" i="11" s="1"/>
  <c r="K305" i="11"/>
  <c r="N305" i="11" s="1"/>
  <c r="K306" i="11"/>
  <c r="N306" i="11" s="1"/>
  <c r="K307" i="11"/>
  <c r="N307" i="11" s="1"/>
  <c r="K308" i="11"/>
  <c r="N308" i="11" s="1"/>
  <c r="K309" i="11"/>
  <c r="N309" i="11" s="1"/>
  <c r="K310" i="11"/>
  <c r="N310" i="11" s="1"/>
  <c r="K311" i="11"/>
  <c r="N311" i="11" s="1"/>
  <c r="K312" i="11"/>
  <c r="N312" i="11" s="1"/>
  <c r="K313" i="11"/>
  <c r="N313" i="11" s="1"/>
  <c r="K314" i="11"/>
  <c r="N314" i="11" s="1"/>
  <c r="K315" i="11"/>
  <c r="N315" i="11" s="1"/>
  <c r="K316" i="11"/>
  <c r="N316" i="11" s="1"/>
  <c r="K317" i="11"/>
  <c r="N317" i="11" s="1"/>
  <c r="K318" i="11"/>
  <c r="N318" i="11" s="1"/>
  <c r="K319" i="11"/>
  <c r="N319" i="11" s="1"/>
  <c r="K320" i="11"/>
  <c r="N320" i="11" s="1"/>
  <c r="K321" i="11"/>
  <c r="N321" i="11" s="1"/>
  <c r="K322" i="11"/>
  <c r="N322" i="11" s="1"/>
  <c r="K323" i="11"/>
  <c r="N323" i="11" s="1"/>
  <c r="K324" i="11"/>
  <c r="N324" i="11" s="1"/>
  <c r="K325" i="11"/>
  <c r="N325" i="11" s="1"/>
  <c r="K326" i="11"/>
  <c r="N326" i="11" s="1"/>
  <c r="K327" i="11"/>
  <c r="N327" i="11" s="1"/>
  <c r="K328" i="11"/>
  <c r="N328" i="11" s="1"/>
  <c r="K329" i="11"/>
  <c r="N329" i="11" s="1"/>
  <c r="K330" i="11"/>
  <c r="N330" i="11" s="1"/>
  <c r="K331" i="11"/>
  <c r="N331" i="11" s="1"/>
  <c r="K332" i="11"/>
  <c r="N332" i="11" s="1"/>
  <c r="K333" i="11"/>
  <c r="N333" i="11" s="1"/>
  <c r="K334" i="11"/>
  <c r="N334" i="11" s="1"/>
  <c r="K335" i="11"/>
  <c r="N335" i="11" s="1"/>
  <c r="K336" i="11"/>
  <c r="N336" i="11" s="1"/>
  <c r="K337" i="11"/>
  <c r="N337" i="11" s="1"/>
  <c r="K338" i="11"/>
  <c r="N338" i="11" s="1"/>
  <c r="K339" i="11"/>
  <c r="N339" i="11" s="1"/>
  <c r="K340" i="11"/>
  <c r="N340" i="11" s="1"/>
  <c r="K341" i="11"/>
  <c r="N341" i="11" s="1"/>
  <c r="K342" i="11"/>
  <c r="N342" i="11" s="1"/>
  <c r="K343" i="11"/>
  <c r="N343" i="11" s="1"/>
  <c r="K344" i="11"/>
  <c r="N344" i="11" s="1"/>
  <c r="K345" i="11"/>
  <c r="N345" i="11" s="1"/>
  <c r="K346" i="11"/>
  <c r="N346" i="11" s="1"/>
  <c r="K347" i="11"/>
  <c r="N347" i="11" s="1"/>
  <c r="K348" i="11"/>
  <c r="N348" i="11" s="1"/>
  <c r="K349" i="11"/>
  <c r="N349" i="11" s="1"/>
  <c r="K350" i="11"/>
  <c r="N350" i="11" s="1"/>
  <c r="K351" i="11"/>
  <c r="N351" i="11" s="1"/>
  <c r="K352" i="11"/>
  <c r="N352" i="11" s="1"/>
  <c r="K353" i="11"/>
  <c r="N353" i="11" s="1"/>
  <c r="K354" i="11"/>
  <c r="N354" i="11" s="1"/>
  <c r="K355" i="11"/>
  <c r="N355" i="11" s="1"/>
  <c r="K356" i="11"/>
  <c r="N356" i="11" s="1"/>
  <c r="K357" i="11"/>
  <c r="N357" i="11" s="1"/>
  <c r="K358" i="11"/>
  <c r="N358" i="11" s="1"/>
  <c r="K359" i="11"/>
  <c r="N359" i="11" s="1"/>
  <c r="K360" i="11"/>
  <c r="N360" i="11" s="1"/>
  <c r="K361" i="11"/>
  <c r="N361" i="11" s="1"/>
  <c r="K362" i="11"/>
  <c r="N362" i="11" s="1"/>
  <c r="K363" i="11"/>
  <c r="N363" i="11" s="1"/>
  <c r="K364" i="11"/>
  <c r="N364" i="11" s="1"/>
  <c r="K365" i="11"/>
  <c r="N365" i="11" s="1"/>
  <c r="K366" i="11"/>
  <c r="N366" i="11" s="1"/>
  <c r="K367" i="11"/>
  <c r="N367" i="11" s="1"/>
  <c r="K368" i="11"/>
  <c r="N368" i="11" s="1"/>
  <c r="K369" i="11"/>
  <c r="N369" i="11" s="1"/>
  <c r="K370" i="11"/>
  <c r="N370" i="11" s="1"/>
  <c r="K371" i="11"/>
  <c r="N371" i="11" s="1"/>
  <c r="K372" i="11"/>
  <c r="N372" i="11" s="1"/>
  <c r="K373" i="11"/>
  <c r="N373" i="11" s="1"/>
  <c r="K374" i="11"/>
  <c r="N374" i="11" s="1"/>
  <c r="K375" i="11"/>
  <c r="N375" i="11" s="1"/>
  <c r="K376" i="11"/>
  <c r="N376" i="11" s="1"/>
  <c r="K377" i="11"/>
  <c r="N377" i="11" s="1"/>
  <c r="K378" i="11"/>
  <c r="N378" i="11" s="1"/>
  <c r="K379" i="11"/>
  <c r="N379" i="11" s="1"/>
  <c r="K380" i="11"/>
  <c r="N380" i="11" s="1"/>
  <c r="K381" i="11"/>
  <c r="N381" i="11" s="1"/>
  <c r="K382" i="11"/>
  <c r="N382" i="11" s="1"/>
  <c r="K383" i="11"/>
  <c r="N383" i="11" s="1"/>
  <c r="K384" i="11"/>
  <c r="N384" i="11" s="1"/>
  <c r="K385" i="11"/>
  <c r="N385" i="11" s="1"/>
  <c r="K386" i="11"/>
  <c r="N386" i="11" s="1"/>
  <c r="K387" i="11"/>
  <c r="N387" i="11" s="1"/>
  <c r="K388" i="11"/>
  <c r="N388" i="11" s="1"/>
  <c r="K389" i="11"/>
  <c r="N389" i="11" s="1"/>
  <c r="K390" i="11"/>
  <c r="N390" i="11" s="1"/>
  <c r="K391" i="11"/>
  <c r="N391" i="11" s="1"/>
  <c r="K392" i="11"/>
  <c r="N392" i="11" s="1"/>
  <c r="K393" i="11"/>
  <c r="N393" i="11" s="1"/>
  <c r="K394" i="11"/>
  <c r="N394" i="11" s="1"/>
  <c r="K395" i="11"/>
  <c r="N395" i="11" s="1"/>
  <c r="K396" i="11"/>
  <c r="N396" i="11" s="1"/>
  <c r="K397" i="11"/>
  <c r="N397" i="11" s="1"/>
  <c r="K398" i="11"/>
  <c r="N398" i="11" s="1"/>
  <c r="K399" i="11"/>
  <c r="N399" i="11" s="1"/>
  <c r="K400" i="11"/>
  <c r="N400" i="11" s="1"/>
  <c r="K401" i="11"/>
  <c r="N401" i="11" s="1"/>
  <c r="K402" i="11"/>
  <c r="N402" i="11" s="1"/>
  <c r="K403" i="11"/>
  <c r="N403" i="11" s="1"/>
  <c r="K404" i="11"/>
  <c r="N404" i="11" s="1"/>
  <c r="K405" i="11"/>
  <c r="N405" i="11" s="1"/>
  <c r="K406" i="11"/>
  <c r="N406" i="11" s="1"/>
  <c r="K407" i="11"/>
  <c r="N407" i="11" s="1"/>
  <c r="K408" i="11"/>
  <c r="N408" i="11" s="1"/>
  <c r="K409" i="11"/>
  <c r="N409" i="11" s="1"/>
  <c r="K410" i="11"/>
  <c r="N410" i="11" s="1"/>
  <c r="K411" i="11"/>
  <c r="N411" i="11" s="1"/>
  <c r="K412" i="11"/>
  <c r="N412" i="11" s="1"/>
  <c r="K413" i="11"/>
  <c r="N413" i="11" s="1"/>
  <c r="K414" i="11"/>
  <c r="N414" i="11" s="1"/>
  <c r="K415" i="11"/>
  <c r="N415" i="11" s="1"/>
  <c r="K416" i="11"/>
  <c r="N416" i="11" s="1"/>
  <c r="K417" i="11"/>
  <c r="N417" i="11" s="1"/>
  <c r="K418" i="11"/>
  <c r="N418" i="11" s="1"/>
  <c r="K419" i="11"/>
  <c r="N419" i="11" s="1"/>
  <c r="K420" i="11"/>
  <c r="N420" i="11" s="1"/>
  <c r="K421" i="11"/>
  <c r="N421" i="11" s="1"/>
  <c r="K422" i="11"/>
  <c r="N422" i="11" s="1"/>
  <c r="K423" i="11"/>
  <c r="N423" i="11" s="1"/>
  <c r="K424" i="11"/>
  <c r="N424" i="11" s="1"/>
  <c r="K425" i="11"/>
  <c r="N425" i="11" s="1"/>
  <c r="K426" i="11"/>
  <c r="N426" i="11" s="1"/>
  <c r="K427" i="11"/>
  <c r="N427" i="11" s="1"/>
  <c r="K428" i="11"/>
  <c r="N428" i="11" s="1"/>
  <c r="K429" i="11"/>
  <c r="N429" i="11" s="1"/>
  <c r="K430" i="11"/>
  <c r="N430" i="11" s="1"/>
  <c r="K431" i="11"/>
  <c r="N431" i="11" s="1"/>
  <c r="K432" i="11"/>
  <c r="N432" i="11" s="1"/>
  <c r="K433" i="11"/>
  <c r="N433" i="11" s="1"/>
  <c r="K434" i="11"/>
  <c r="N434" i="11" s="1"/>
  <c r="K435" i="11"/>
  <c r="N435" i="11" s="1"/>
  <c r="K436" i="11"/>
  <c r="N436" i="11" s="1"/>
  <c r="K437" i="11"/>
  <c r="N437" i="11" s="1"/>
  <c r="K438" i="11"/>
  <c r="N438" i="11" s="1"/>
  <c r="K439" i="11"/>
  <c r="N439" i="11" s="1"/>
  <c r="K440" i="11"/>
  <c r="N440" i="11" s="1"/>
  <c r="K441" i="11"/>
  <c r="N441" i="11" s="1"/>
  <c r="K442" i="11"/>
  <c r="N442" i="11" s="1"/>
  <c r="K443" i="11"/>
  <c r="N443" i="11" s="1"/>
  <c r="K444" i="11"/>
  <c r="N444" i="11" s="1"/>
  <c r="K445" i="11"/>
  <c r="N445" i="11" s="1"/>
  <c r="K446" i="11"/>
  <c r="N446" i="11" s="1"/>
  <c r="K447" i="11"/>
  <c r="N447" i="11" s="1"/>
  <c r="K448" i="11"/>
  <c r="N448" i="11" s="1"/>
  <c r="K449" i="11"/>
  <c r="N449" i="11" s="1"/>
  <c r="K450" i="11"/>
  <c r="N450" i="11" s="1"/>
  <c r="K451" i="11"/>
  <c r="N451" i="11" s="1"/>
  <c r="K452" i="11"/>
  <c r="N452" i="11" s="1"/>
  <c r="K453" i="11"/>
  <c r="N453" i="11" s="1"/>
  <c r="K454" i="11"/>
  <c r="N454" i="11" s="1"/>
  <c r="K455" i="11"/>
  <c r="N455" i="11" s="1"/>
  <c r="K456" i="11"/>
  <c r="N456" i="11" s="1"/>
  <c r="K457" i="11"/>
  <c r="N457" i="11" s="1"/>
  <c r="K458" i="11"/>
  <c r="N458" i="11" s="1"/>
  <c r="K459" i="11"/>
  <c r="N459" i="11" s="1"/>
  <c r="K460" i="11"/>
  <c r="N460" i="11" s="1"/>
  <c r="K461" i="11"/>
  <c r="N461" i="11" s="1"/>
  <c r="K462" i="11"/>
  <c r="N462" i="11" s="1"/>
  <c r="K463" i="11"/>
  <c r="N463" i="11" s="1"/>
  <c r="K464" i="11"/>
  <c r="N464" i="11" s="1"/>
  <c r="K465" i="11"/>
  <c r="N465" i="11" s="1"/>
  <c r="K466" i="11"/>
  <c r="N466" i="11" s="1"/>
  <c r="K467" i="11"/>
  <c r="N467" i="11" s="1"/>
  <c r="K468" i="11"/>
  <c r="N468" i="11" s="1"/>
  <c r="K469" i="11"/>
  <c r="N469" i="11" s="1"/>
  <c r="K470" i="11"/>
  <c r="N470" i="11" s="1"/>
  <c r="K471" i="11"/>
  <c r="N471" i="11" s="1"/>
  <c r="K472" i="11"/>
  <c r="N472" i="11" s="1"/>
  <c r="K473" i="11"/>
  <c r="N473" i="11" s="1"/>
  <c r="K474" i="11"/>
  <c r="N474" i="11" s="1"/>
  <c r="K475" i="11"/>
  <c r="N475" i="11" s="1"/>
  <c r="K476" i="11"/>
  <c r="N476" i="11" s="1"/>
  <c r="K477" i="11"/>
  <c r="N477" i="11" s="1"/>
  <c r="K478" i="11"/>
  <c r="N478" i="11" s="1"/>
  <c r="K479" i="11"/>
  <c r="N479" i="11" s="1"/>
  <c r="K480" i="11"/>
  <c r="N480" i="11" s="1"/>
  <c r="K481" i="11"/>
  <c r="N481" i="11" s="1"/>
  <c r="K482" i="11"/>
  <c r="N482" i="11" s="1"/>
  <c r="K483" i="11"/>
  <c r="N483" i="11" s="1"/>
  <c r="K484" i="11"/>
  <c r="N484" i="11" s="1"/>
  <c r="K485" i="11"/>
  <c r="N485" i="11" s="1"/>
  <c r="K486" i="11"/>
  <c r="N486" i="11" s="1"/>
  <c r="K487" i="11"/>
  <c r="N487" i="11" s="1"/>
  <c r="K488" i="11"/>
  <c r="N488" i="11" s="1"/>
  <c r="K489" i="11"/>
  <c r="N489" i="11" s="1"/>
  <c r="K490" i="11"/>
  <c r="N490" i="11" s="1"/>
  <c r="K491" i="11"/>
  <c r="N491" i="11" s="1"/>
  <c r="K492" i="11"/>
  <c r="N492" i="11" s="1"/>
  <c r="K493" i="11"/>
  <c r="N493" i="11" s="1"/>
  <c r="K494" i="11"/>
  <c r="N494" i="11" s="1"/>
  <c r="K495" i="11"/>
  <c r="N495" i="11" s="1"/>
  <c r="K496" i="11"/>
  <c r="N496" i="11" s="1"/>
  <c r="K497" i="11"/>
  <c r="N497" i="11" s="1"/>
  <c r="K498" i="11"/>
  <c r="N498" i="11" s="1"/>
  <c r="K499" i="11"/>
  <c r="N499" i="11" s="1"/>
  <c r="K500" i="11"/>
  <c r="N500" i="11" s="1"/>
  <c r="K501" i="11"/>
  <c r="N501" i="11" s="1"/>
  <c r="K502" i="11"/>
  <c r="N502" i="11" s="1"/>
  <c r="K503" i="11"/>
  <c r="N503" i="11" s="1"/>
  <c r="K504" i="11"/>
  <c r="N504" i="11" s="1"/>
  <c r="K505" i="11"/>
  <c r="N505" i="11" s="1"/>
  <c r="K506" i="11"/>
  <c r="N506" i="11" s="1"/>
  <c r="K507" i="11"/>
  <c r="N507" i="11" s="1"/>
  <c r="K508" i="11"/>
  <c r="N508" i="11" s="1"/>
  <c r="K509" i="11"/>
  <c r="N509" i="11" s="1"/>
  <c r="K510" i="11"/>
  <c r="N510" i="11" s="1"/>
  <c r="K511" i="11"/>
  <c r="N511" i="11" s="1"/>
  <c r="K512" i="11"/>
  <c r="N512" i="11" s="1"/>
  <c r="K513" i="11"/>
  <c r="N513" i="11" s="1"/>
  <c r="K514" i="11"/>
  <c r="N514" i="11" s="1"/>
  <c r="K515" i="11"/>
  <c r="N515" i="11" s="1"/>
  <c r="K516" i="11"/>
  <c r="N516" i="11" s="1"/>
  <c r="K517" i="11"/>
  <c r="N517" i="11" s="1"/>
  <c r="K518" i="11"/>
  <c r="N518" i="11" s="1"/>
  <c r="K519" i="11"/>
  <c r="N519" i="11" s="1"/>
  <c r="K520" i="11"/>
  <c r="N520" i="11" s="1"/>
  <c r="K521" i="11"/>
  <c r="N521" i="11" s="1"/>
  <c r="K522" i="11"/>
  <c r="N522" i="11" s="1"/>
  <c r="K523" i="11"/>
  <c r="N523" i="11" s="1"/>
  <c r="K524" i="11"/>
  <c r="N524" i="11" s="1"/>
  <c r="K525" i="11"/>
  <c r="N525" i="11" s="1"/>
  <c r="K526" i="11"/>
  <c r="N526" i="11" s="1"/>
  <c r="K527" i="11"/>
  <c r="N527" i="11" s="1"/>
  <c r="K528" i="11"/>
  <c r="N528" i="11" s="1"/>
  <c r="K529" i="11"/>
  <c r="N529" i="11" s="1"/>
  <c r="K530" i="11"/>
  <c r="N530" i="11" s="1"/>
  <c r="K531" i="11"/>
  <c r="N531" i="11" s="1"/>
  <c r="K532" i="11"/>
  <c r="N532" i="11" s="1"/>
  <c r="K533" i="11"/>
  <c r="N533" i="11" s="1"/>
  <c r="K534" i="11"/>
  <c r="N534" i="11" s="1"/>
  <c r="K535" i="11"/>
  <c r="N535" i="11" s="1"/>
  <c r="K536" i="11"/>
  <c r="N536" i="11" s="1"/>
  <c r="K537" i="11"/>
  <c r="N537" i="11" s="1"/>
  <c r="K538" i="11"/>
  <c r="N538" i="11" s="1"/>
  <c r="K539" i="11"/>
  <c r="N539" i="11" s="1"/>
  <c r="K540" i="11"/>
  <c r="N540" i="11" s="1"/>
  <c r="K541" i="11"/>
  <c r="N541" i="11" s="1"/>
  <c r="K542" i="11"/>
  <c r="N542" i="11" s="1"/>
  <c r="K543" i="11"/>
  <c r="N543" i="11" s="1"/>
  <c r="K544" i="11"/>
  <c r="N544" i="11" s="1"/>
  <c r="K545" i="11"/>
  <c r="N545" i="11" s="1"/>
  <c r="K546" i="11"/>
  <c r="N546" i="11" s="1"/>
  <c r="K547" i="11"/>
  <c r="N547" i="11" s="1"/>
  <c r="K548" i="11"/>
  <c r="N548" i="11" s="1"/>
  <c r="K549" i="11"/>
  <c r="N549" i="11" s="1"/>
  <c r="K550" i="11"/>
  <c r="N550" i="11" s="1"/>
  <c r="K551" i="11"/>
  <c r="N551" i="11" s="1"/>
  <c r="K552" i="11"/>
  <c r="N552" i="11" s="1"/>
  <c r="K553" i="11"/>
  <c r="N553" i="11" s="1"/>
  <c r="K554" i="11"/>
  <c r="N554" i="11" s="1"/>
  <c r="K555" i="11"/>
  <c r="N555" i="11" s="1"/>
  <c r="K556" i="11"/>
  <c r="N556" i="11" s="1"/>
  <c r="K557" i="11"/>
  <c r="N557" i="11" s="1"/>
  <c r="K558" i="11"/>
  <c r="N558" i="11" s="1"/>
  <c r="K559" i="11"/>
  <c r="N559" i="11" s="1"/>
  <c r="K560" i="11"/>
  <c r="N560" i="11" s="1"/>
  <c r="K561" i="11"/>
  <c r="N561" i="11" s="1"/>
  <c r="K562" i="11"/>
  <c r="N562" i="11" s="1"/>
  <c r="K563" i="11"/>
  <c r="N563" i="11" s="1"/>
  <c r="K564" i="11"/>
  <c r="N564" i="11" s="1"/>
  <c r="K565" i="11"/>
  <c r="N565" i="11" s="1"/>
  <c r="K566" i="11"/>
  <c r="N566" i="11" s="1"/>
  <c r="K567" i="11"/>
  <c r="N567" i="11" s="1"/>
  <c r="K568" i="11"/>
  <c r="N568" i="11" s="1"/>
  <c r="K569" i="11"/>
  <c r="N569" i="11" s="1"/>
  <c r="K570" i="11"/>
  <c r="N570" i="11" s="1"/>
  <c r="K571" i="11"/>
  <c r="N571" i="11" s="1"/>
  <c r="K572" i="11"/>
  <c r="N572" i="11" s="1"/>
  <c r="K573" i="11"/>
  <c r="N573" i="11" s="1"/>
  <c r="K574" i="11"/>
  <c r="N574" i="11" s="1"/>
  <c r="K575" i="11"/>
  <c r="N575" i="11" s="1"/>
  <c r="K576" i="11"/>
  <c r="N576" i="11" s="1"/>
  <c r="K577" i="11"/>
  <c r="N577" i="11" s="1"/>
  <c r="K578" i="11"/>
  <c r="N578" i="11" s="1"/>
  <c r="K579" i="11"/>
  <c r="N579" i="11" s="1"/>
  <c r="K580" i="11"/>
  <c r="N580" i="11" s="1"/>
  <c r="K581" i="11"/>
  <c r="N581" i="11" s="1"/>
  <c r="K582" i="11"/>
  <c r="N582" i="11" s="1"/>
  <c r="K583" i="11"/>
  <c r="N583" i="11" s="1"/>
  <c r="K584" i="11"/>
  <c r="N584" i="11" s="1"/>
  <c r="K585" i="11"/>
  <c r="N585" i="11" s="1"/>
  <c r="K586" i="11"/>
  <c r="N586" i="11" s="1"/>
  <c r="K587" i="11"/>
  <c r="N587" i="11" s="1"/>
  <c r="K588" i="11"/>
  <c r="N588" i="11" s="1"/>
  <c r="K589" i="11"/>
  <c r="N589" i="11" s="1"/>
  <c r="K590" i="11"/>
  <c r="N590" i="11" s="1"/>
  <c r="K591" i="11"/>
  <c r="N591" i="11" s="1"/>
  <c r="K592" i="11"/>
  <c r="N592" i="11" s="1"/>
  <c r="K593" i="11"/>
  <c r="N593" i="11" s="1"/>
  <c r="K594" i="11"/>
  <c r="N594" i="11" s="1"/>
  <c r="K595" i="11"/>
  <c r="N595" i="11" s="1"/>
  <c r="K596" i="11"/>
  <c r="N596" i="11" s="1"/>
  <c r="K597" i="11"/>
  <c r="N597" i="11" s="1"/>
  <c r="K598" i="11"/>
  <c r="N598" i="11" s="1"/>
  <c r="K599" i="11"/>
  <c r="N599" i="11" s="1"/>
  <c r="K600" i="11"/>
  <c r="N600" i="11" s="1"/>
  <c r="K601" i="11"/>
  <c r="N601" i="11" s="1"/>
  <c r="K602" i="11"/>
  <c r="N602" i="11" s="1"/>
  <c r="K603" i="11"/>
  <c r="N603" i="11" s="1"/>
  <c r="K604" i="11"/>
  <c r="N604" i="11" s="1"/>
  <c r="K605" i="11"/>
  <c r="N605" i="11" s="1"/>
  <c r="K606" i="11"/>
  <c r="N606" i="11" s="1"/>
  <c r="K607" i="11"/>
  <c r="N607" i="11" s="1"/>
  <c r="K608" i="11"/>
  <c r="N608" i="11" s="1"/>
  <c r="K609" i="11"/>
  <c r="N609" i="11" s="1"/>
  <c r="K610" i="11"/>
  <c r="N610" i="11" s="1"/>
  <c r="K611" i="11"/>
  <c r="N611" i="11" s="1"/>
  <c r="K612" i="11"/>
  <c r="N612" i="11" s="1"/>
  <c r="K613" i="11"/>
  <c r="N613" i="11" s="1"/>
  <c r="K614" i="11"/>
  <c r="N614" i="11" s="1"/>
  <c r="K615" i="11"/>
  <c r="N615" i="11" s="1"/>
  <c r="K616" i="11"/>
  <c r="N616" i="11" s="1"/>
  <c r="K617" i="11"/>
  <c r="N617" i="11" s="1"/>
  <c r="K618" i="11"/>
  <c r="N618" i="11" s="1"/>
  <c r="K619" i="11"/>
  <c r="N619" i="11" s="1"/>
  <c r="K620" i="11"/>
  <c r="N620" i="11" s="1"/>
  <c r="K621" i="11"/>
  <c r="N621" i="11" s="1"/>
  <c r="K622" i="11"/>
  <c r="N622" i="11" s="1"/>
  <c r="K623" i="11"/>
  <c r="N623" i="11" s="1"/>
  <c r="K624" i="11"/>
  <c r="N624" i="11" s="1"/>
  <c r="K625" i="11"/>
  <c r="N625" i="11" s="1"/>
  <c r="K626" i="11"/>
  <c r="N626" i="11" s="1"/>
  <c r="K627" i="11"/>
  <c r="N627" i="11" s="1"/>
  <c r="K628" i="11"/>
  <c r="N628" i="11" s="1"/>
  <c r="K629" i="11"/>
  <c r="N629" i="11" s="1"/>
  <c r="K630" i="11"/>
  <c r="N630" i="11" s="1"/>
  <c r="K631" i="11"/>
  <c r="N631" i="11" s="1"/>
  <c r="K632" i="11"/>
  <c r="N632" i="11" s="1"/>
  <c r="K633" i="11"/>
  <c r="N633" i="11" s="1"/>
  <c r="K634" i="11"/>
  <c r="N634" i="11" s="1"/>
  <c r="K635" i="11"/>
  <c r="N635" i="11" s="1"/>
  <c r="K636" i="11"/>
  <c r="N636" i="11" s="1"/>
  <c r="K637" i="11"/>
  <c r="N637" i="11" s="1"/>
  <c r="K638" i="11"/>
  <c r="N638" i="11" s="1"/>
  <c r="K639" i="11"/>
  <c r="N639" i="11" s="1"/>
  <c r="K640" i="11"/>
  <c r="N640" i="11" s="1"/>
  <c r="K641" i="11"/>
  <c r="N641" i="11" s="1"/>
  <c r="K642" i="11"/>
  <c r="N642" i="11" s="1"/>
  <c r="K643" i="11"/>
  <c r="N643" i="11" s="1"/>
  <c r="K644" i="11"/>
  <c r="N644" i="11" s="1"/>
  <c r="K645" i="11"/>
  <c r="N645" i="11" s="1"/>
  <c r="K646" i="11"/>
  <c r="N646" i="11" s="1"/>
  <c r="K647" i="11"/>
  <c r="N647" i="11" s="1"/>
  <c r="K648" i="11"/>
  <c r="N648" i="11" s="1"/>
  <c r="K649" i="11"/>
  <c r="N649" i="11" s="1"/>
  <c r="K650" i="11"/>
  <c r="N650" i="11" s="1"/>
  <c r="K651" i="11"/>
  <c r="N651" i="11" s="1"/>
  <c r="K652" i="11"/>
  <c r="N652" i="11" s="1"/>
  <c r="K653" i="11"/>
  <c r="N653" i="11" s="1"/>
  <c r="K654" i="11"/>
  <c r="N654" i="11" s="1"/>
  <c r="K655" i="11"/>
  <c r="N655" i="11" s="1"/>
  <c r="K656" i="11"/>
  <c r="N656" i="11" s="1"/>
  <c r="K657" i="11"/>
  <c r="N657" i="11" s="1"/>
  <c r="K658" i="11"/>
  <c r="N658" i="11" s="1"/>
  <c r="K659" i="11"/>
  <c r="N659" i="11" s="1"/>
  <c r="K660" i="11"/>
  <c r="N660" i="11" s="1"/>
  <c r="K661" i="11"/>
  <c r="N661" i="11" s="1"/>
  <c r="K662" i="11"/>
  <c r="N662" i="11" s="1"/>
  <c r="K663" i="11"/>
  <c r="N663" i="11" s="1"/>
  <c r="K664" i="11"/>
  <c r="N664" i="11" s="1"/>
  <c r="K665" i="11"/>
  <c r="N665" i="11" s="1"/>
  <c r="K666" i="11"/>
  <c r="N666" i="11" s="1"/>
  <c r="K667" i="11"/>
  <c r="N667" i="11" s="1"/>
  <c r="K668" i="11"/>
  <c r="N668" i="11" s="1"/>
  <c r="K669" i="11"/>
  <c r="N669" i="11" s="1"/>
  <c r="J2" i="11"/>
  <c r="J3" i="1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106" i="11"/>
  <c r="J107" i="11"/>
  <c r="J108" i="11"/>
  <c r="J109" i="11"/>
  <c r="J110" i="11"/>
  <c r="J111" i="11"/>
  <c r="J112" i="11"/>
  <c r="J113" i="11"/>
  <c r="J114" i="11"/>
  <c r="J115" i="11"/>
  <c r="J116" i="11"/>
  <c r="J117" i="11"/>
  <c r="J118" i="11"/>
  <c r="J119" i="11"/>
  <c r="J120" i="11"/>
  <c r="J121" i="11"/>
  <c r="J122" i="11"/>
  <c r="J123" i="11"/>
  <c r="J124" i="11"/>
  <c r="J125" i="11"/>
  <c r="J126" i="11"/>
  <c r="J127" i="11"/>
  <c r="J128" i="11"/>
  <c r="J129" i="11"/>
  <c r="J130" i="11"/>
  <c r="J131" i="11"/>
  <c r="J132" i="11"/>
  <c r="J133" i="11"/>
  <c r="J134" i="11"/>
  <c r="J135" i="11"/>
  <c r="J136" i="11"/>
  <c r="J137" i="11"/>
  <c r="J138" i="11"/>
  <c r="J139" i="11"/>
  <c r="J140" i="11"/>
  <c r="J141" i="11"/>
  <c r="J142" i="11"/>
  <c r="J143" i="11"/>
  <c r="J144" i="11"/>
  <c r="J145" i="11"/>
  <c r="J146" i="11"/>
  <c r="J147" i="11"/>
  <c r="J148" i="11"/>
  <c r="J149" i="11"/>
  <c r="J150" i="11"/>
  <c r="J151" i="11"/>
  <c r="J152" i="11"/>
  <c r="J153" i="11"/>
  <c r="J154" i="11"/>
  <c r="J155" i="11"/>
  <c r="J156" i="11"/>
  <c r="J157" i="11"/>
  <c r="J158" i="11"/>
  <c r="J159" i="11"/>
  <c r="J160" i="11"/>
  <c r="J161" i="11"/>
  <c r="J162" i="11"/>
  <c r="J163" i="11"/>
  <c r="J164" i="11"/>
  <c r="J165" i="11"/>
  <c r="J166" i="11"/>
  <c r="J167" i="11"/>
  <c r="J168" i="11"/>
  <c r="J169" i="11"/>
  <c r="J170" i="11"/>
  <c r="J171" i="11"/>
  <c r="J172" i="11"/>
  <c r="J173" i="11"/>
  <c r="J174" i="11"/>
  <c r="J175" i="11"/>
  <c r="J176" i="11"/>
  <c r="J177" i="11"/>
  <c r="J178" i="11"/>
  <c r="J179" i="11"/>
  <c r="J180" i="11"/>
  <c r="J181" i="11"/>
  <c r="J182" i="11"/>
  <c r="J183" i="11"/>
  <c r="J184" i="11"/>
  <c r="J185" i="11"/>
  <c r="J186" i="11"/>
  <c r="J187" i="11"/>
  <c r="J188" i="11"/>
  <c r="J189" i="11"/>
  <c r="J190" i="11"/>
  <c r="J191" i="11"/>
  <c r="J192" i="11"/>
  <c r="J193" i="11"/>
  <c r="J194" i="11"/>
  <c r="J195" i="11"/>
  <c r="J196" i="11"/>
  <c r="J197" i="11"/>
  <c r="J198" i="11"/>
  <c r="J199" i="11"/>
  <c r="J200" i="11"/>
  <c r="J201" i="11"/>
  <c r="J202" i="11"/>
  <c r="J203" i="11"/>
  <c r="J204" i="11"/>
  <c r="J205" i="11"/>
  <c r="J206" i="11"/>
  <c r="J207" i="11"/>
  <c r="J208" i="11"/>
  <c r="J209" i="11"/>
  <c r="J210" i="11"/>
  <c r="J211" i="11"/>
  <c r="J212" i="11"/>
  <c r="J213" i="11"/>
  <c r="J214" i="11"/>
  <c r="J215" i="11"/>
  <c r="J216" i="11"/>
  <c r="J217" i="11"/>
  <c r="J218" i="11"/>
  <c r="J219" i="11"/>
  <c r="J220" i="11"/>
  <c r="J221" i="11"/>
  <c r="J222" i="11"/>
  <c r="J223" i="11"/>
  <c r="J224" i="11"/>
  <c r="J225" i="11"/>
  <c r="J226" i="11"/>
  <c r="J227" i="11"/>
  <c r="J228" i="11"/>
  <c r="J229" i="11"/>
  <c r="J230" i="11"/>
  <c r="J231" i="11"/>
  <c r="J232" i="11"/>
  <c r="J233" i="11"/>
  <c r="J234" i="11"/>
  <c r="J235" i="11"/>
  <c r="J236" i="11"/>
  <c r="J237" i="11"/>
  <c r="J238" i="11"/>
  <c r="J239" i="11"/>
  <c r="J240" i="11"/>
  <c r="J241" i="11"/>
  <c r="J242" i="11"/>
  <c r="J243" i="11"/>
  <c r="J244" i="11"/>
  <c r="J245" i="11"/>
  <c r="J246" i="11"/>
  <c r="J247" i="11"/>
  <c r="J248" i="11"/>
  <c r="J249" i="11"/>
  <c r="J250" i="11"/>
  <c r="J251" i="11"/>
  <c r="J252" i="11"/>
  <c r="J253" i="11"/>
  <c r="J254" i="11"/>
  <c r="J255" i="11"/>
  <c r="J256" i="11"/>
  <c r="J257" i="11"/>
  <c r="J258" i="11"/>
  <c r="J259" i="11"/>
  <c r="J260" i="11"/>
  <c r="J261" i="11"/>
  <c r="J262" i="11"/>
  <c r="J263" i="11"/>
  <c r="J264" i="11"/>
  <c r="J265" i="11"/>
  <c r="J266" i="11"/>
  <c r="J267" i="11"/>
  <c r="J268" i="11"/>
  <c r="J269" i="11"/>
  <c r="J270" i="11"/>
  <c r="J271" i="11"/>
  <c r="J272" i="11"/>
  <c r="J273" i="11"/>
  <c r="J274" i="11"/>
  <c r="J275" i="11"/>
  <c r="J276" i="11"/>
  <c r="J277" i="11"/>
  <c r="J278" i="11"/>
  <c r="J279" i="11"/>
  <c r="J280" i="11"/>
  <c r="J281" i="11"/>
  <c r="J282" i="11"/>
  <c r="J283" i="11"/>
  <c r="J284" i="11"/>
  <c r="J285" i="11"/>
  <c r="J286" i="11"/>
  <c r="J287" i="11"/>
  <c r="J288" i="11"/>
  <c r="J289" i="11"/>
  <c r="J290" i="11"/>
  <c r="J291" i="11"/>
  <c r="J292" i="11"/>
  <c r="J293" i="11"/>
  <c r="J294" i="11"/>
  <c r="J295" i="11"/>
  <c r="J296" i="11"/>
  <c r="J297" i="11"/>
  <c r="J298" i="11"/>
  <c r="J299" i="11"/>
  <c r="J300" i="11"/>
  <c r="J301" i="11"/>
  <c r="J302" i="11"/>
  <c r="J303" i="11"/>
  <c r="J304" i="11"/>
  <c r="J305" i="11"/>
  <c r="J306" i="11"/>
  <c r="J307" i="11"/>
  <c r="J308" i="11"/>
  <c r="J309" i="11"/>
  <c r="J310" i="11"/>
  <c r="J311" i="11"/>
  <c r="J312" i="11"/>
  <c r="J313" i="11"/>
  <c r="J314" i="11"/>
  <c r="J315" i="11"/>
  <c r="J316" i="11"/>
  <c r="J317" i="11"/>
  <c r="J318" i="11"/>
  <c r="J319" i="11"/>
  <c r="J320" i="11"/>
  <c r="J321" i="11"/>
  <c r="J322" i="11"/>
  <c r="J323" i="11"/>
  <c r="J324" i="11"/>
  <c r="J325" i="11"/>
  <c r="J326" i="11"/>
  <c r="J327" i="11"/>
  <c r="J328" i="11"/>
  <c r="J329" i="11"/>
  <c r="J330" i="11"/>
  <c r="J331" i="11"/>
  <c r="J332" i="11"/>
  <c r="J333" i="11"/>
  <c r="J334" i="11"/>
  <c r="J335" i="11"/>
  <c r="J336" i="11"/>
  <c r="J337" i="11"/>
  <c r="J338" i="11"/>
  <c r="J339" i="11"/>
  <c r="J340" i="11"/>
  <c r="J341" i="11"/>
  <c r="J342" i="11"/>
  <c r="J343" i="11"/>
  <c r="J344" i="11"/>
  <c r="J345" i="11"/>
  <c r="J346" i="11"/>
  <c r="J347" i="11"/>
  <c r="J348" i="11"/>
  <c r="J349" i="11"/>
  <c r="J350" i="11"/>
  <c r="J351" i="11"/>
  <c r="J352" i="11"/>
  <c r="J353" i="11"/>
  <c r="J354" i="11"/>
  <c r="J355" i="11"/>
  <c r="J356" i="11"/>
  <c r="J357" i="11"/>
  <c r="J358" i="11"/>
  <c r="J359" i="11"/>
  <c r="J360" i="11"/>
  <c r="J361" i="11"/>
  <c r="J362" i="11"/>
  <c r="J363" i="11"/>
  <c r="J364" i="11"/>
  <c r="J365" i="11"/>
  <c r="J366" i="11"/>
  <c r="J367" i="11"/>
  <c r="J368" i="11"/>
  <c r="J369" i="11"/>
  <c r="J370" i="11"/>
  <c r="J371" i="11"/>
  <c r="J372" i="11"/>
  <c r="J373" i="11"/>
  <c r="J374" i="11"/>
  <c r="J375" i="11"/>
  <c r="J376" i="11"/>
  <c r="J377" i="11"/>
  <c r="J378" i="11"/>
  <c r="J379" i="11"/>
  <c r="J380" i="11"/>
  <c r="J381" i="11"/>
  <c r="J382" i="11"/>
  <c r="J383" i="11"/>
  <c r="J384" i="11"/>
  <c r="J385" i="11"/>
  <c r="J386" i="11"/>
  <c r="J387" i="11"/>
  <c r="J388" i="11"/>
  <c r="J389" i="11"/>
  <c r="J390" i="11"/>
  <c r="J391" i="11"/>
  <c r="J392" i="11"/>
  <c r="J393" i="11"/>
  <c r="J394" i="11"/>
  <c r="J395" i="11"/>
  <c r="J396" i="11"/>
  <c r="J397" i="11"/>
  <c r="J398" i="11"/>
  <c r="J399" i="11"/>
  <c r="J400" i="11"/>
  <c r="J401" i="11"/>
  <c r="J402" i="11"/>
  <c r="J403" i="11"/>
  <c r="J404" i="11"/>
  <c r="J405" i="11"/>
  <c r="J406" i="11"/>
  <c r="J407" i="11"/>
  <c r="J408" i="11"/>
  <c r="J409" i="11"/>
  <c r="J410" i="11"/>
  <c r="J411" i="11"/>
  <c r="J412" i="11"/>
  <c r="J413" i="11"/>
  <c r="J414" i="11"/>
  <c r="J415" i="11"/>
  <c r="J416" i="11"/>
  <c r="J417" i="11"/>
  <c r="J418" i="11"/>
  <c r="J419" i="11"/>
  <c r="J420" i="11"/>
  <c r="J421" i="11"/>
  <c r="J422" i="11"/>
  <c r="J423" i="11"/>
  <c r="J424" i="11"/>
  <c r="J425" i="11"/>
  <c r="J426" i="11"/>
  <c r="J427" i="11"/>
  <c r="J428" i="11"/>
  <c r="J429" i="11"/>
  <c r="J430" i="11"/>
  <c r="J431" i="11"/>
  <c r="J432" i="11"/>
  <c r="J433" i="11"/>
  <c r="J434" i="11"/>
  <c r="J435" i="11"/>
  <c r="J436" i="11"/>
  <c r="J437" i="11"/>
  <c r="J438" i="11"/>
  <c r="J439" i="11"/>
  <c r="J440" i="11"/>
  <c r="J441" i="11"/>
  <c r="J442" i="11"/>
  <c r="J443" i="11"/>
  <c r="J444" i="11"/>
  <c r="J445" i="11"/>
  <c r="J446" i="11"/>
  <c r="J447" i="11"/>
  <c r="J448" i="11"/>
  <c r="J449" i="11"/>
  <c r="J450" i="11"/>
  <c r="J451" i="11"/>
  <c r="J452" i="11"/>
  <c r="J453" i="11"/>
  <c r="J454" i="11"/>
  <c r="J455" i="11"/>
  <c r="J456" i="11"/>
  <c r="J457" i="11"/>
  <c r="J458" i="11"/>
  <c r="J459" i="11"/>
  <c r="J460" i="11"/>
  <c r="J461" i="11"/>
  <c r="J462" i="11"/>
  <c r="J463" i="11"/>
  <c r="J464" i="11"/>
  <c r="J465" i="11"/>
  <c r="J466" i="11"/>
  <c r="J467" i="11"/>
  <c r="J468" i="11"/>
  <c r="J469" i="11"/>
  <c r="J470" i="11"/>
  <c r="J471" i="11"/>
  <c r="J472" i="11"/>
  <c r="J473" i="11"/>
  <c r="J474" i="11"/>
  <c r="J475" i="11"/>
  <c r="J476" i="11"/>
  <c r="J477" i="11"/>
  <c r="J478" i="11"/>
  <c r="J479" i="11"/>
  <c r="J480" i="11"/>
  <c r="J481" i="11"/>
  <c r="J482" i="11"/>
  <c r="J483" i="11"/>
  <c r="J484" i="11"/>
  <c r="J485" i="11"/>
  <c r="J486" i="11"/>
  <c r="J487" i="11"/>
  <c r="J488" i="11"/>
  <c r="J489" i="11"/>
  <c r="J490" i="11"/>
  <c r="J491" i="11"/>
  <c r="J492" i="11"/>
  <c r="J493" i="11"/>
  <c r="J494" i="11"/>
  <c r="J495" i="11"/>
  <c r="J496" i="11"/>
  <c r="J497" i="11"/>
  <c r="J498" i="11"/>
  <c r="J499" i="11"/>
  <c r="J500" i="11"/>
  <c r="J501" i="11"/>
  <c r="J502" i="11"/>
  <c r="J503" i="11"/>
  <c r="J504" i="11"/>
  <c r="J505" i="11"/>
  <c r="J506" i="11"/>
  <c r="J507" i="11"/>
  <c r="J508" i="11"/>
  <c r="J509" i="11"/>
  <c r="J510" i="11"/>
  <c r="J511" i="11"/>
  <c r="J512" i="11"/>
  <c r="J513" i="11"/>
  <c r="J514" i="11"/>
  <c r="J515" i="11"/>
  <c r="J516" i="11"/>
  <c r="J517" i="11"/>
  <c r="J518" i="11"/>
  <c r="J519" i="11"/>
  <c r="J520" i="11"/>
  <c r="J521" i="11"/>
  <c r="J522" i="11"/>
  <c r="J523" i="11"/>
  <c r="J524" i="11"/>
  <c r="J525" i="11"/>
  <c r="J526" i="11"/>
  <c r="J527" i="11"/>
  <c r="J528" i="11"/>
  <c r="J529" i="11"/>
  <c r="J530" i="11"/>
  <c r="J531" i="11"/>
  <c r="J532" i="11"/>
  <c r="J533" i="11"/>
  <c r="J534" i="11"/>
  <c r="J535" i="11"/>
  <c r="J536" i="11"/>
  <c r="J537" i="11"/>
  <c r="J538" i="11"/>
  <c r="J539" i="11"/>
  <c r="J540" i="11"/>
  <c r="J541" i="11"/>
  <c r="J542" i="11"/>
  <c r="J543" i="11"/>
  <c r="J544" i="11"/>
  <c r="J545" i="11"/>
  <c r="J546" i="11"/>
  <c r="J547" i="11"/>
  <c r="J548" i="11"/>
  <c r="J549" i="11"/>
  <c r="J550" i="11"/>
  <c r="J551" i="11"/>
  <c r="J552" i="11"/>
  <c r="J553" i="11"/>
  <c r="J554" i="11"/>
  <c r="J555" i="11"/>
  <c r="J556" i="11"/>
  <c r="J557" i="11"/>
  <c r="J558" i="11"/>
  <c r="J559" i="11"/>
  <c r="J560" i="11"/>
  <c r="J561" i="11"/>
  <c r="J562" i="11"/>
  <c r="J563" i="11"/>
  <c r="J564" i="11"/>
  <c r="J565" i="11"/>
  <c r="J566" i="11"/>
  <c r="J567" i="11"/>
  <c r="J568" i="11"/>
  <c r="J569" i="11"/>
  <c r="J570" i="11"/>
  <c r="J571" i="11"/>
  <c r="J572" i="11"/>
  <c r="J573" i="11"/>
  <c r="J574" i="11"/>
  <c r="J575" i="11"/>
  <c r="J576" i="11"/>
  <c r="J577" i="11"/>
  <c r="J578" i="11"/>
  <c r="J579" i="11"/>
  <c r="J580" i="11"/>
  <c r="J581" i="11"/>
  <c r="J582" i="11"/>
  <c r="J583" i="11"/>
  <c r="J584" i="11"/>
  <c r="J585" i="11"/>
  <c r="J586" i="11"/>
  <c r="J587" i="11"/>
  <c r="J588" i="11"/>
  <c r="J589" i="11"/>
  <c r="J590" i="11"/>
  <c r="J591" i="11"/>
  <c r="J592" i="11"/>
  <c r="J593" i="11"/>
  <c r="J594" i="11"/>
  <c r="J595" i="11"/>
  <c r="J596" i="11"/>
  <c r="J597" i="11"/>
  <c r="J598" i="11"/>
  <c r="J599" i="11"/>
  <c r="J600" i="11"/>
  <c r="J601" i="11"/>
  <c r="J602" i="11"/>
  <c r="J603" i="11"/>
  <c r="J604" i="11"/>
  <c r="J605" i="11"/>
  <c r="J606" i="11"/>
  <c r="J607" i="11"/>
  <c r="J608" i="11"/>
  <c r="J609" i="11"/>
  <c r="J610" i="11"/>
  <c r="J611" i="11"/>
  <c r="J612" i="11"/>
  <c r="J613" i="11"/>
  <c r="J614" i="11"/>
  <c r="J615" i="11"/>
  <c r="J616" i="11"/>
  <c r="J617" i="11"/>
  <c r="J618" i="11"/>
  <c r="J619" i="11"/>
  <c r="J620" i="11"/>
  <c r="J621" i="11"/>
  <c r="J622" i="11"/>
  <c r="J623" i="11"/>
  <c r="J624" i="11"/>
  <c r="J625" i="11"/>
  <c r="J626" i="11"/>
  <c r="J627" i="11"/>
  <c r="J628" i="11"/>
  <c r="J629" i="11"/>
  <c r="J630" i="11"/>
  <c r="J631" i="11"/>
  <c r="J632" i="11"/>
  <c r="J633" i="11"/>
  <c r="J634" i="11"/>
  <c r="J635" i="11"/>
  <c r="J636" i="11"/>
  <c r="J637" i="11"/>
  <c r="J638" i="11"/>
  <c r="J639" i="11"/>
  <c r="J640" i="11"/>
  <c r="J641" i="11"/>
  <c r="J642" i="11"/>
  <c r="J643" i="11"/>
  <c r="J644" i="11"/>
  <c r="J645" i="11"/>
  <c r="J646" i="11"/>
  <c r="J647" i="11"/>
  <c r="J648" i="11"/>
  <c r="J649" i="11"/>
  <c r="J650" i="11"/>
  <c r="J651" i="11"/>
  <c r="J652" i="11"/>
  <c r="J653" i="11"/>
  <c r="J654" i="11"/>
  <c r="J655" i="11"/>
  <c r="J656" i="11"/>
  <c r="J657" i="11"/>
  <c r="J658" i="11"/>
  <c r="J659" i="11"/>
  <c r="J660" i="11"/>
  <c r="J661" i="11"/>
  <c r="J662" i="11"/>
  <c r="J663" i="11"/>
  <c r="J664" i="11"/>
  <c r="J665" i="11"/>
  <c r="J666" i="11"/>
  <c r="J667" i="11"/>
  <c r="J668" i="11"/>
  <c r="J669" i="11"/>
  <c r="I669" i="11"/>
  <c r="H669" i="11"/>
  <c r="I668" i="11"/>
  <c r="H668" i="11"/>
  <c r="I667" i="11"/>
  <c r="H667" i="11"/>
  <c r="I666" i="11"/>
  <c r="H666" i="11"/>
  <c r="I665" i="11"/>
  <c r="H665" i="11"/>
  <c r="I664" i="11"/>
  <c r="H664" i="11"/>
  <c r="I663" i="11"/>
  <c r="H663" i="11"/>
  <c r="I662" i="11"/>
  <c r="H662" i="11"/>
  <c r="I661" i="11"/>
  <c r="H661" i="11"/>
  <c r="I660" i="11"/>
  <c r="H660" i="11"/>
  <c r="I659" i="11"/>
  <c r="H659" i="11"/>
  <c r="I658" i="11"/>
  <c r="H658" i="11"/>
  <c r="I657" i="11"/>
  <c r="H657" i="11"/>
  <c r="I656" i="11"/>
  <c r="H656" i="11"/>
  <c r="I655" i="11"/>
  <c r="H655" i="11"/>
  <c r="I654" i="11"/>
  <c r="H654" i="11"/>
  <c r="I653" i="11"/>
  <c r="H653" i="11"/>
  <c r="I652" i="11"/>
  <c r="H652" i="11"/>
  <c r="I651" i="11"/>
  <c r="H651" i="11"/>
  <c r="I650" i="11"/>
  <c r="H650" i="11"/>
  <c r="I649" i="11"/>
  <c r="H649" i="11"/>
  <c r="I648" i="11"/>
  <c r="H648" i="11"/>
  <c r="I647" i="11"/>
  <c r="H647" i="11"/>
  <c r="I646" i="11"/>
  <c r="H646" i="11"/>
  <c r="I645" i="11"/>
  <c r="H645" i="11"/>
  <c r="I644" i="11"/>
  <c r="H644" i="11"/>
  <c r="I643" i="11"/>
  <c r="H643" i="11"/>
  <c r="I642" i="11"/>
  <c r="H642" i="11"/>
  <c r="I641" i="11"/>
  <c r="H641" i="11"/>
  <c r="I640" i="11"/>
  <c r="H640" i="11"/>
  <c r="I639" i="11"/>
  <c r="H639" i="11"/>
  <c r="I638" i="11"/>
  <c r="H638" i="11"/>
  <c r="I637" i="11"/>
  <c r="H637" i="11"/>
  <c r="I636" i="11"/>
  <c r="H636" i="11"/>
  <c r="I635" i="11"/>
  <c r="H635" i="11"/>
  <c r="I634" i="11"/>
  <c r="H634" i="11"/>
  <c r="I633" i="11"/>
  <c r="H633" i="11"/>
  <c r="I632" i="11"/>
  <c r="H632" i="11"/>
  <c r="I631" i="11"/>
  <c r="H631" i="11"/>
  <c r="I630" i="11"/>
  <c r="H630" i="11"/>
  <c r="I629" i="11"/>
  <c r="H629" i="11"/>
  <c r="I628" i="11"/>
  <c r="H628" i="11"/>
  <c r="I627" i="11"/>
  <c r="H627" i="11"/>
  <c r="I626" i="11"/>
  <c r="H626" i="11"/>
  <c r="I625" i="11"/>
  <c r="H625" i="11"/>
  <c r="I624" i="11"/>
  <c r="H624" i="11"/>
  <c r="I623" i="11"/>
  <c r="H623" i="11"/>
  <c r="I622" i="11"/>
  <c r="H622" i="11"/>
  <c r="I621" i="11"/>
  <c r="H621" i="11"/>
  <c r="I620" i="11"/>
  <c r="H620" i="11"/>
  <c r="I619" i="11"/>
  <c r="H619" i="11"/>
  <c r="I618" i="11"/>
  <c r="H618" i="11"/>
  <c r="I617" i="11"/>
  <c r="H617" i="11"/>
  <c r="I616" i="11"/>
  <c r="H616" i="11"/>
  <c r="I615" i="11"/>
  <c r="H615" i="11"/>
  <c r="I614" i="11"/>
  <c r="H614" i="11"/>
  <c r="I613" i="11"/>
  <c r="H613" i="11"/>
  <c r="I612" i="11"/>
  <c r="H612" i="11"/>
  <c r="I611" i="11"/>
  <c r="H611" i="11"/>
  <c r="I610" i="11"/>
  <c r="H610" i="11"/>
  <c r="I609" i="11"/>
  <c r="H609" i="11"/>
  <c r="I608" i="11"/>
  <c r="H608" i="11"/>
  <c r="I607" i="11"/>
  <c r="H607" i="11"/>
  <c r="I606" i="11"/>
  <c r="H606" i="11"/>
  <c r="I605" i="11"/>
  <c r="H605" i="11"/>
  <c r="I604" i="11"/>
  <c r="H604" i="11"/>
  <c r="I603" i="11"/>
  <c r="H603" i="11"/>
  <c r="I602" i="11"/>
  <c r="H602" i="11"/>
  <c r="I601" i="11"/>
  <c r="H601" i="11"/>
  <c r="I600" i="11"/>
  <c r="H600" i="11"/>
  <c r="I599" i="11"/>
  <c r="H599" i="11"/>
  <c r="I598" i="11"/>
  <c r="H598" i="11"/>
  <c r="I597" i="11"/>
  <c r="H597" i="11"/>
  <c r="I596" i="11"/>
  <c r="H596" i="11"/>
  <c r="I595" i="11"/>
  <c r="H595" i="11"/>
  <c r="I594" i="11"/>
  <c r="H594" i="11"/>
  <c r="I593" i="11"/>
  <c r="H593" i="11"/>
  <c r="I592" i="11"/>
  <c r="H592" i="11"/>
  <c r="I591" i="11"/>
  <c r="H591" i="11"/>
  <c r="I590" i="11"/>
  <c r="H590" i="11"/>
  <c r="I589" i="11"/>
  <c r="H589" i="11"/>
  <c r="I588" i="11"/>
  <c r="H588" i="11"/>
  <c r="I587" i="11"/>
  <c r="H587" i="11"/>
  <c r="I586" i="11"/>
  <c r="H586" i="11"/>
  <c r="I585" i="11"/>
  <c r="H585" i="11"/>
  <c r="I584" i="11"/>
  <c r="H584" i="11"/>
  <c r="I583" i="11"/>
  <c r="H583" i="11"/>
  <c r="I582" i="11"/>
  <c r="H582" i="11"/>
  <c r="I581" i="11"/>
  <c r="H581" i="11"/>
  <c r="I580" i="11"/>
  <c r="H580" i="11"/>
  <c r="I579" i="11"/>
  <c r="H579" i="11"/>
  <c r="I578" i="11"/>
  <c r="H578" i="11"/>
  <c r="I577" i="11"/>
  <c r="H577" i="11"/>
  <c r="I576" i="11"/>
  <c r="H576" i="11"/>
  <c r="I575" i="11"/>
  <c r="H575" i="11"/>
  <c r="I574" i="11"/>
  <c r="H574" i="11"/>
  <c r="I573" i="11"/>
  <c r="H573" i="11"/>
  <c r="I572" i="11"/>
  <c r="H572" i="11"/>
  <c r="I571" i="11"/>
  <c r="H571" i="11"/>
  <c r="I570" i="11"/>
  <c r="H570" i="11"/>
  <c r="I569" i="11"/>
  <c r="H569" i="11"/>
  <c r="I568" i="11"/>
  <c r="H568" i="11"/>
  <c r="I567" i="11"/>
  <c r="H567" i="11"/>
  <c r="I566" i="11"/>
  <c r="H566" i="11"/>
  <c r="I565" i="11"/>
  <c r="H565" i="11"/>
  <c r="I564" i="11"/>
  <c r="H564" i="11"/>
  <c r="I563" i="11"/>
  <c r="H563" i="11"/>
  <c r="I562" i="11"/>
  <c r="H562" i="11"/>
  <c r="I561" i="11"/>
  <c r="H561" i="11"/>
  <c r="I560" i="11"/>
  <c r="H560" i="11"/>
  <c r="I559" i="11"/>
  <c r="H559" i="11"/>
  <c r="I558" i="11"/>
  <c r="H558" i="11"/>
  <c r="I557" i="11"/>
  <c r="H557" i="11"/>
  <c r="I556" i="11"/>
  <c r="H556" i="11"/>
  <c r="I555" i="11"/>
  <c r="H555" i="11"/>
  <c r="I554" i="11"/>
  <c r="H554" i="11"/>
  <c r="I553" i="11"/>
  <c r="H553" i="11"/>
  <c r="I552" i="11"/>
  <c r="H552" i="11"/>
  <c r="I551" i="11"/>
  <c r="H551" i="11"/>
  <c r="I550" i="11"/>
  <c r="H550" i="11"/>
  <c r="I549" i="11"/>
  <c r="H549" i="11"/>
  <c r="I548" i="11"/>
  <c r="H548" i="11"/>
  <c r="I547" i="11"/>
  <c r="H547" i="11"/>
  <c r="I546" i="11"/>
  <c r="H546" i="11"/>
  <c r="I545" i="11"/>
  <c r="H545" i="11"/>
  <c r="I544" i="11"/>
  <c r="H544" i="11"/>
  <c r="I543" i="11"/>
  <c r="H543" i="11"/>
  <c r="I542" i="11"/>
  <c r="H542" i="11"/>
  <c r="I541" i="11"/>
  <c r="H541" i="11"/>
  <c r="I540" i="11"/>
  <c r="H540" i="11"/>
  <c r="I539" i="11"/>
  <c r="H539" i="11"/>
  <c r="I538" i="11"/>
  <c r="H538" i="11"/>
  <c r="I537" i="11"/>
  <c r="H537" i="11"/>
  <c r="I536" i="11"/>
  <c r="H536" i="11"/>
  <c r="I535" i="11"/>
  <c r="H535" i="11"/>
  <c r="I534" i="11"/>
  <c r="H534" i="11"/>
  <c r="I533" i="11"/>
  <c r="H533" i="11"/>
  <c r="I532" i="11"/>
  <c r="H532" i="11"/>
  <c r="I531" i="11"/>
  <c r="H531" i="11"/>
  <c r="I530" i="11"/>
  <c r="H530" i="11"/>
  <c r="I529" i="11"/>
  <c r="H529" i="11"/>
  <c r="I528" i="11"/>
  <c r="H528" i="11"/>
  <c r="I527" i="11"/>
  <c r="H527" i="11"/>
  <c r="I526" i="11"/>
  <c r="H526" i="11"/>
  <c r="I525" i="11"/>
  <c r="H525" i="11"/>
  <c r="I524" i="11"/>
  <c r="H524" i="11"/>
  <c r="I523" i="11"/>
  <c r="H523" i="11"/>
  <c r="I522" i="11"/>
  <c r="H522" i="11"/>
  <c r="I521" i="11"/>
  <c r="H521" i="11"/>
  <c r="I520" i="11"/>
  <c r="H520" i="11"/>
  <c r="I519" i="11"/>
  <c r="H519" i="11"/>
  <c r="I518" i="11"/>
  <c r="H518" i="11"/>
  <c r="I517" i="11"/>
  <c r="H517" i="11"/>
  <c r="I516" i="11"/>
  <c r="H516" i="11"/>
  <c r="I515" i="11"/>
  <c r="H515" i="11"/>
  <c r="I514" i="11"/>
  <c r="H514" i="11"/>
  <c r="I513" i="11"/>
  <c r="H513" i="11"/>
  <c r="I512" i="11"/>
  <c r="H512" i="11"/>
  <c r="I511" i="11"/>
  <c r="H511" i="11"/>
  <c r="I510" i="11"/>
  <c r="H510" i="11"/>
  <c r="I509" i="11"/>
  <c r="H509" i="11"/>
  <c r="I508" i="11"/>
  <c r="H508" i="11"/>
  <c r="I507" i="11"/>
  <c r="H507" i="11"/>
  <c r="I506" i="11"/>
  <c r="H506" i="11"/>
  <c r="I505" i="11"/>
  <c r="H505" i="11"/>
  <c r="I504" i="11"/>
  <c r="H504" i="11"/>
  <c r="I503" i="11"/>
  <c r="H503" i="11"/>
  <c r="I502" i="11"/>
  <c r="H502" i="11"/>
  <c r="I501" i="11"/>
  <c r="H501" i="11"/>
  <c r="I500" i="11"/>
  <c r="H500" i="11"/>
  <c r="I499" i="11"/>
  <c r="H499" i="11"/>
  <c r="I498" i="11"/>
  <c r="H498" i="11"/>
  <c r="I497" i="11"/>
  <c r="H497" i="11"/>
  <c r="I496" i="11"/>
  <c r="H496" i="11"/>
  <c r="I495" i="11"/>
  <c r="H495" i="11"/>
  <c r="I494" i="11"/>
  <c r="H494" i="11"/>
  <c r="I493" i="11"/>
  <c r="H493" i="11"/>
  <c r="I492" i="11"/>
  <c r="H492" i="11"/>
  <c r="I491" i="11"/>
  <c r="H491" i="11"/>
  <c r="I490" i="11"/>
  <c r="H490" i="11"/>
  <c r="I489" i="11"/>
  <c r="H489" i="11"/>
  <c r="I488" i="11"/>
  <c r="H488" i="11"/>
  <c r="I487" i="11"/>
  <c r="H487" i="11"/>
  <c r="I486" i="11"/>
  <c r="H486" i="11"/>
  <c r="I485" i="11"/>
  <c r="H485" i="11"/>
  <c r="I484" i="11"/>
  <c r="H484" i="11"/>
  <c r="I483" i="11"/>
  <c r="H483" i="11"/>
  <c r="I482" i="11"/>
  <c r="H482" i="11"/>
  <c r="I481" i="11"/>
  <c r="H481" i="11"/>
  <c r="I480" i="11"/>
  <c r="H480" i="11"/>
  <c r="I479" i="11"/>
  <c r="H479" i="11"/>
  <c r="I478" i="11"/>
  <c r="H478" i="11"/>
  <c r="I477" i="11"/>
  <c r="H477" i="11"/>
  <c r="I476" i="11"/>
  <c r="H476" i="11"/>
  <c r="I475" i="11"/>
  <c r="H475" i="11"/>
  <c r="I474" i="11"/>
  <c r="H474" i="11"/>
  <c r="I473" i="11"/>
  <c r="H473" i="11"/>
  <c r="I472" i="11"/>
  <c r="H472" i="11"/>
  <c r="I471" i="11"/>
  <c r="H471" i="11"/>
  <c r="I470" i="11"/>
  <c r="H470" i="11"/>
  <c r="I469" i="11"/>
  <c r="H469" i="11"/>
  <c r="I468" i="11"/>
  <c r="H468" i="11"/>
  <c r="I467" i="11"/>
  <c r="H467" i="11"/>
  <c r="I466" i="11"/>
  <c r="H466" i="11"/>
  <c r="I465" i="11"/>
  <c r="H465" i="11"/>
  <c r="I464" i="11"/>
  <c r="H464" i="11"/>
  <c r="I463" i="11"/>
  <c r="H463" i="11"/>
  <c r="I462" i="11"/>
  <c r="H462" i="11"/>
  <c r="I461" i="11"/>
  <c r="H461" i="11"/>
  <c r="I460" i="11"/>
  <c r="H460" i="11"/>
  <c r="I459" i="11"/>
  <c r="H459" i="11"/>
  <c r="I458" i="11"/>
  <c r="H458" i="11"/>
  <c r="I457" i="11"/>
  <c r="H457" i="11"/>
  <c r="I456" i="11"/>
  <c r="H456" i="11"/>
  <c r="I455" i="11"/>
  <c r="H455" i="11"/>
  <c r="I454" i="11"/>
  <c r="H454" i="11"/>
  <c r="I453" i="11"/>
  <c r="H453" i="11"/>
  <c r="I452" i="11"/>
  <c r="H452" i="11"/>
  <c r="I451" i="11"/>
  <c r="H451" i="11"/>
  <c r="I450" i="11"/>
  <c r="H450" i="11"/>
  <c r="I449" i="11"/>
  <c r="H449" i="11"/>
  <c r="I448" i="11"/>
  <c r="H448" i="11"/>
  <c r="I447" i="11"/>
  <c r="H447" i="11"/>
  <c r="I446" i="11"/>
  <c r="H446" i="11"/>
  <c r="I445" i="11"/>
  <c r="H445" i="11"/>
  <c r="I444" i="11"/>
  <c r="H444" i="11"/>
  <c r="I443" i="11"/>
  <c r="H443" i="11"/>
  <c r="I442" i="11"/>
  <c r="H442" i="11"/>
  <c r="I441" i="11"/>
  <c r="H441" i="11"/>
  <c r="I440" i="11"/>
  <c r="H440" i="11"/>
  <c r="I439" i="11"/>
  <c r="H439" i="11"/>
  <c r="I438" i="11"/>
  <c r="H438" i="11"/>
  <c r="I437" i="11"/>
  <c r="H437" i="11"/>
  <c r="I436" i="11"/>
  <c r="H436" i="11"/>
  <c r="I435" i="11"/>
  <c r="H435" i="11"/>
  <c r="I434" i="11"/>
  <c r="H434" i="11"/>
  <c r="I433" i="11"/>
  <c r="H433" i="11"/>
  <c r="I432" i="11"/>
  <c r="H432" i="11"/>
  <c r="I431" i="11"/>
  <c r="H431" i="11"/>
  <c r="I430" i="11"/>
  <c r="H430" i="11"/>
  <c r="I429" i="11"/>
  <c r="H429" i="11"/>
  <c r="I428" i="11"/>
  <c r="H428" i="11"/>
  <c r="I427" i="11"/>
  <c r="H427" i="11"/>
  <c r="I426" i="11"/>
  <c r="H426" i="11"/>
  <c r="I425" i="11"/>
  <c r="H425" i="11"/>
  <c r="I424" i="11"/>
  <c r="H424" i="11"/>
  <c r="I423" i="11"/>
  <c r="H423" i="11"/>
  <c r="I422" i="11"/>
  <c r="H422" i="11"/>
  <c r="I421" i="11"/>
  <c r="H421" i="11"/>
  <c r="I420" i="11"/>
  <c r="H420" i="11"/>
  <c r="I419" i="11"/>
  <c r="H419" i="11"/>
  <c r="I418" i="11"/>
  <c r="H418" i="11"/>
  <c r="I417" i="11"/>
  <c r="H417" i="11"/>
  <c r="I416" i="11"/>
  <c r="H416" i="11"/>
  <c r="I415" i="11"/>
  <c r="H415" i="11"/>
  <c r="I414" i="11"/>
  <c r="H414" i="11"/>
  <c r="I413" i="11"/>
  <c r="H413" i="11"/>
  <c r="I412" i="11"/>
  <c r="H412" i="11"/>
  <c r="I411" i="11"/>
  <c r="H411" i="11"/>
  <c r="I410" i="11"/>
  <c r="H410" i="11"/>
  <c r="I409" i="11"/>
  <c r="H409" i="11"/>
  <c r="I408" i="11"/>
  <c r="H408" i="11"/>
  <c r="I407" i="11"/>
  <c r="H407" i="11"/>
  <c r="I406" i="11"/>
  <c r="H406" i="11"/>
  <c r="I405" i="11"/>
  <c r="H405" i="11"/>
  <c r="I404" i="11"/>
  <c r="H404" i="11"/>
  <c r="I403" i="11"/>
  <c r="H403" i="11"/>
  <c r="I402" i="11"/>
  <c r="H402" i="11"/>
  <c r="I401" i="11"/>
  <c r="H401" i="11"/>
  <c r="I400" i="11"/>
  <c r="H400" i="11"/>
  <c r="I399" i="11"/>
  <c r="H399" i="11"/>
  <c r="I398" i="11"/>
  <c r="H398" i="11"/>
  <c r="I397" i="11"/>
  <c r="H397" i="11"/>
  <c r="I396" i="11"/>
  <c r="H396" i="11"/>
  <c r="I395" i="11"/>
  <c r="H395" i="11"/>
  <c r="I394" i="11"/>
  <c r="H394" i="11"/>
  <c r="I393" i="11"/>
  <c r="H393" i="11"/>
  <c r="I392" i="11"/>
  <c r="H392" i="11"/>
  <c r="I391" i="11"/>
  <c r="H391" i="11"/>
  <c r="I390" i="11"/>
  <c r="H390" i="11"/>
  <c r="I389" i="11"/>
  <c r="H389" i="11"/>
  <c r="I388" i="11"/>
  <c r="H388" i="11"/>
  <c r="I387" i="11"/>
  <c r="H387" i="11"/>
  <c r="I386" i="11"/>
  <c r="H386" i="11"/>
  <c r="I385" i="11"/>
  <c r="H385" i="11"/>
  <c r="I384" i="11"/>
  <c r="H384" i="11"/>
  <c r="I383" i="11"/>
  <c r="H383" i="11"/>
  <c r="I382" i="11"/>
  <c r="H382" i="11"/>
  <c r="I381" i="11"/>
  <c r="H381" i="11"/>
  <c r="I380" i="11"/>
  <c r="H380" i="11"/>
  <c r="I379" i="11"/>
  <c r="H379" i="11"/>
  <c r="I378" i="11"/>
  <c r="H378" i="11"/>
  <c r="I377" i="11"/>
  <c r="H377" i="11"/>
  <c r="I376" i="11"/>
  <c r="H376" i="11"/>
  <c r="I375" i="11"/>
  <c r="H375" i="11"/>
  <c r="I374" i="11"/>
  <c r="H374" i="11"/>
  <c r="I373" i="11"/>
  <c r="H373" i="11"/>
  <c r="I372" i="11"/>
  <c r="H372" i="11"/>
  <c r="I371" i="11"/>
  <c r="H371" i="11"/>
  <c r="I370" i="11"/>
  <c r="H370" i="11"/>
  <c r="I369" i="11"/>
  <c r="H369" i="11"/>
  <c r="I368" i="11"/>
  <c r="H368" i="11"/>
  <c r="I367" i="11"/>
  <c r="H367" i="11"/>
  <c r="I366" i="11"/>
  <c r="H366" i="11"/>
  <c r="I365" i="11"/>
  <c r="H365" i="11"/>
  <c r="I364" i="11"/>
  <c r="H364" i="11"/>
  <c r="I363" i="11"/>
  <c r="H363" i="11"/>
  <c r="I362" i="11"/>
  <c r="H362" i="11"/>
  <c r="I361" i="11"/>
  <c r="H361" i="11"/>
  <c r="I360" i="11"/>
  <c r="H360" i="11"/>
  <c r="I359" i="11"/>
  <c r="H359" i="11"/>
  <c r="I358" i="11"/>
  <c r="H358" i="11"/>
  <c r="I357" i="11"/>
  <c r="H357" i="11"/>
  <c r="I356" i="11"/>
  <c r="H356" i="11"/>
  <c r="I355" i="11"/>
  <c r="H355" i="11"/>
  <c r="I354" i="11"/>
  <c r="H354" i="11"/>
  <c r="I353" i="11"/>
  <c r="H353" i="11"/>
  <c r="I352" i="11"/>
  <c r="H352" i="11"/>
  <c r="I351" i="11"/>
  <c r="H351" i="11"/>
  <c r="I350" i="11"/>
  <c r="H350" i="11"/>
  <c r="I349" i="11"/>
  <c r="H349" i="11"/>
  <c r="I348" i="11"/>
  <c r="H348" i="11"/>
  <c r="I347" i="11"/>
  <c r="H347" i="11"/>
  <c r="I346" i="11"/>
  <c r="H346" i="11"/>
  <c r="I345" i="11"/>
  <c r="H345" i="11"/>
  <c r="I344" i="11"/>
  <c r="H344" i="11"/>
  <c r="I343" i="11"/>
  <c r="H343" i="11"/>
  <c r="I342" i="11"/>
  <c r="H342" i="11"/>
  <c r="I341" i="11"/>
  <c r="H341" i="11"/>
  <c r="I340" i="11"/>
  <c r="H340" i="11"/>
  <c r="I339" i="11"/>
  <c r="H339" i="11"/>
  <c r="I338" i="11"/>
  <c r="H338" i="11"/>
  <c r="I337" i="11"/>
  <c r="H337" i="11"/>
  <c r="I336" i="11"/>
  <c r="H336" i="11"/>
  <c r="I335" i="11"/>
  <c r="H335" i="11"/>
  <c r="I334" i="11"/>
  <c r="H334" i="11"/>
  <c r="I333" i="11"/>
  <c r="H333" i="11"/>
  <c r="I332" i="11"/>
  <c r="H332" i="11"/>
  <c r="I331" i="11"/>
  <c r="H331" i="11"/>
  <c r="I330" i="11"/>
  <c r="H330" i="11"/>
  <c r="I329" i="11"/>
  <c r="H329" i="11"/>
  <c r="I328" i="11"/>
  <c r="H328" i="11"/>
  <c r="I327" i="11"/>
  <c r="H327" i="11"/>
  <c r="I326" i="11"/>
  <c r="H326" i="11"/>
  <c r="I325" i="11"/>
  <c r="H325" i="11"/>
  <c r="I324" i="11"/>
  <c r="H324" i="11"/>
  <c r="I323" i="11"/>
  <c r="H323" i="11"/>
  <c r="I322" i="11"/>
  <c r="H322" i="11"/>
  <c r="I321" i="11"/>
  <c r="H321" i="11"/>
  <c r="I320" i="11"/>
  <c r="H320" i="11"/>
  <c r="I319" i="11"/>
  <c r="H319" i="11"/>
  <c r="I318" i="11"/>
  <c r="H318" i="11"/>
  <c r="I317" i="11"/>
  <c r="H317" i="11"/>
  <c r="I316" i="11"/>
  <c r="H316" i="11"/>
  <c r="I315" i="11"/>
  <c r="H315" i="11"/>
  <c r="I314" i="11"/>
  <c r="H314" i="11"/>
  <c r="I313" i="11"/>
  <c r="H313" i="11"/>
  <c r="I312" i="11"/>
  <c r="H312" i="11"/>
  <c r="I311" i="11"/>
  <c r="H311" i="11"/>
  <c r="I310" i="11"/>
  <c r="H310" i="11"/>
  <c r="I309" i="11"/>
  <c r="H309" i="11"/>
  <c r="I308" i="11"/>
  <c r="H308" i="11"/>
  <c r="I307" i="11"/>
  <c r="H307" i="11"/>
  <c r="I306" i="11"/>
  <c r="H306" i="11"/>
  <c r="I305" i="11"/>
  <c r="H305" i="11"/>
  <c r="I304" i="11"/>
  <c r="H304" i="11"/>
  <c r="I303" i="11"/>
  <c r="H303" i="11"/>
  <c r="I302" i="11"/>
  <c r="H302" i="11"/>
  <c r="I301" i="11"/>
  <c r="H301" i="11"/>
  <c r="I300" i="11"/>
  <c r="H300" i="11"/>
  <c r="I299" i="11"/>
  <c r="H299" i="11"/>
  <c r="I298" i="11"/>
  <c r="H298" i="11"/>
  <c r="I297" i="11"/>
  <c r="H297" i="11"/>
  <c r="I296" i="11"/>
  <c r="H296" i="11"/>
  <c r="I295" i="11"/>
  <c r="H295" i="11"/>
  <c r="I294" i="11"/>
  <c r="H294" i="11"/>
  <c r="I293" i="11"/>
  <c r="H293" i="11"/>
  <c r="I292" i="11"/>
  <c r="H292" i="11"/>
  <c r="I291" i="11"/>
  <c r="H291" i="11"/>
  <c r="I290" i="11"/>
  <c r="H290" i="11"/>
  <c r="I289" i="11"/>
  <c r="H289" i="11"/>
  <c r="I288" i="11"/>
  <c r="H288" i="11"/>
  <c r="I287" i="11"/>
  <c r="H287" i="11"/>
  <c r="I286" i="11"/>
  <c r="H286" i="11"/>
  <c r="I285" i="11"/>
  <c r="H285" i="11"/>
  <c r="I284" i="11"/>
  <c r="H284" i="11"/>
  <c r="I283" i="11"/>
  <c r="H283" i="11"/>
  <c r="I282" i="11"/>
  <c r="H282" i="11"/>
  <c r="I281" i="11"/>
  <c r="H281" i="11"/>
  <c r="I280" i="11"/>
  <c r="H280" i="11"/>
  <c r="I279" i="11"/>
  <c r="H279" i="11"/>
  <c r="I278" i="11"/>
  <c r="H278" i="11"/>
  <c r="I277" i="11"/>
  <c r="H277" i="11"/>
  <c r="I276" i="11"/>
  <c r="H276" i="11"/>
  <c r="I275" i="11"/>
  <c r="H275" i="11"/>
  <c r="I274" i="11"/>
  <c r="H274" i="11"/>
  <c r="I273" i="11"/>
  <c r="H273" i="11"/>
  <c r="I272" i="11"/>
  <c r="H272" i="11"/>
  <c r="I271" i="11"/>
  <c r="H271" i="11"/>
  <c r="I270" i="11"/>
  <c r="H270" i="11"/>
  <c r="I269" i="11"/>
  <c r="H269" i="11"/>
  <c r="I268" i="11"/>
  <c r="H268" i="11"/>
  <c r="I267" i="11"/>
  <c r="H267" i="11"/>
  <c r="I266" i="11"/>
  <c r="H266" i="11"/>
  <c r="I265" i="11"/>
  <c r="H265" i="11"/>
  <c r="I264" i="11"/>
  <c r="H264" i="11"/>
  <c r="I263" i="11"/>
  <c r="H263" i="11"/>
  <c r="I262" i="11"/>
  <c r="H262" i="11"/>
  <c r="I261" i="11"/>
  <c r="H261" i="11"/>
  <c r="I260" i="11"/>
  <c r="H260" i="11"/>
  <c r="I259" i="11"/>
  <c r="H259" i="11"/>
  <c r="I258" i="11"/>
  <c r="H258" i="11"/>
  <c r="I257" i="11"/>
  <c r="H257" i="11"/>
  <c r="I256" i="11"/>
  <c r="H256" i="11"/>
  <c r="I255" i="11"/>
  <c r="H255" i="11"/>
  <c r="I254" i="11"/>
  <c r="H254" i="11"/>
  <c r="I253" i="11"/>
  <c r="H253" i="11"/>
  <c r="I252" i="11"/>
  <c r="H252" i="11"/>
  <c r="I251" i="11"/>
  <c r="H251" i="11"/>
  <c r="I250" i="11"/>
  <c r="H250" i="11"/>
  <c r="I249" i="11"/>
  <c r="H249" i="11"/>
  <c r="I248" i="11"/>
  <c r="H248" i="11"/>
  <c r="I247" i="11"/>
  <c r="H247" i="11"/>
  <c r="I246" i="11"/>
  <c r="H246" i="11"/>
  <c r="I245" i="11"/>
  <c r="H245" i="11"/>
  <c r="I244" i="11"/>
  <c r="H244" i="11"/>
  <c r="I243" i="11"/>
  <c r="H243" i="11"/>
  <c r="I242" i="11"/>
  <c r="H242" i="11"/>
  <c r="I241" i="11"/>
  <c r="H241" i="11"/>
  <c r="I240" i="11"/>
  <c r="H240" i="11"/>
  <c r="I239" i="11"/>
  <c r="H239" i="11"/>
  <c r="I238" i="11"/>
  <c r="H238" i="11"/>
  <c r="I237" i="11"/>
  <c r="H237" i="11"/>
  <c r="I236" i="11"/>
  <c r="H236" i="11"/>
  <c r="I235" i="11"/>
  <c r="H235" i="11"/>
  <c r="I234" i="11"/>
  <c r="H234" i="11"/>
  <c r="I233" i="11"/>
  <c r="H233" i="11"/>
  <c r="I232" i="11"/>
  <c r="H232" i="11"/>
  <c r="I231" i="11"/>
  <c r="H231" i="11"/>
  <c r="I230" i="11"/>
  <c r="H230" i="11"/>
  <c r="I229" i="11"/>
  <c r="H229" i="11"/>
  <c r="I228" i="11"/>
  <c r="H228" i="11"/>
  <c r="I227" i="11"/>
  <c r="H227" i="11"/>
  <c r="I226" i="11"/>
  <c r="H226" i="11"/>
  <c r="I225" i="11"/>
  <c r="H225" i="11"/>
  <c r="I224" i="11"/>
  <c r="H224" i="11"/>
  <c r="I223" i="11"/>
  <c r="H223" i="11"/>
  <c r="I222" i="11"/>
  <c r="H222" i="11"/>
  <c r="I221" i="11"/>
  <c r="H221" i="11"/>
  <c r="I220" i="11"/>
  <c r="H220" i="11"/>
  <c r="I219" i="11"/>
  <c r="H219" i="11"/>
  <c r="I218" i="11"/>
  <c r="H218" i="11"/>
  <c r="I217" i="11"/>
  <c r="H217" i="11"/>
  <c r="I216" i="11"/>
  <c r="H216" i="11"/>
  <c r="I215" i="11"/>
  <c r="H215" i="11"/>
  <c r="I214" i="11"/>
  <c r="H214" i="11"/>
  <c r="I213" i="11"/>
  <c r="H213" i="11"/>
  <c r="I212" i="11"/>
  <c r="H212" i="11"/>
  <c r="I211" i="11"/>
  <c r="H211" i="11"/>
  <c r="I210" i="11"/>
  <c r="H210" i="11"/>
  <c r="I209" i="11"/>
  <c r="H209" i="11"/>
  <c r="I208" i="11"/>
  <c r="H208" i="11"/>
  <c r="I207" i="11"/>
  <c r="H207" i="11"/>
  <c r="I206" i="11"/>
  <c r="H206" i="11"/>
  <c r="I205" i="11"/>
  <c r="H205" i="11"/>
  <c r="I204" i="11"/>
  <c r="H204" i="11"/>
  <c r="I203" i="11"/>
  <c r="H203" i="11"/>
  <c r="I202" i="11"/>
  <c r="H202" i="11"/>
  <c r="I201" i="11"/>
  <c r="H201" i="11"/>
  <c r="I200" i="11"/>
  <c r="H200" i="11"/>
  <c r="I199" i="11"/>
  <c r="H199" i="11"/>
  <c r="I198" i="11"/>
  <c r="H198" i="11"/>
  <c r="I197" i="11"/>
  <c r="H197" i="11"/>
  <c r="I196" i="11"/>
  <c r="H196" i="11"/>
  <c r="I195" i="11"/>
  <c r="H195" i="11"/>
  <c r="I194" i="11"/>
  <c r="H194" i="11"/>
  <c r="I193" i="11"/>
  <c r="H193" i="11"/>
  <c r="I192" i="11"/>
  <c r="H192" i="11"/>
  <c r="I191" i="11"/>
  <c r="H191" i="11"/>
  <c r="I190" i="11"/>
  <c r="H190" i="11"/>
  <c r="I189" i="11"/>
  <c r="H189" i="11"/>
  <c r="I188" i="11"/>
  <c r="H188" i="11"/>
  <c r="I187" i="11"/>
  <c r="H187" i="11"/>
  <c r="I186" i="11"/>
  <c r="H186" i="11"/>
  <c r="I185" i="11"/>
  <c r="H185" i="11"/>
  <c r="I184" i="11"/>
  <c r="H184" i="11"/>
  <c r="I183" i="11"/>
  <c r="H183" i="11"/>
  <c r="I182" i="11"/>
  <c r="H182" i="11"/>
  <c r="I181" i="11"/>
  <c r="H181" i="11"/>
  <c r="I180" i="11"/>
  <c r="H180" i="11"/>
  <c r="I179" i="11"/>
  <c r="H179" i="11"/>
  <c r="I178" i="11"/>
  <c r="H178" i="11"/>
  <c r="I177" i="11"/>
  <c r="H177" i="11"/>
  <c r="I176" i="11"/>
  <c r="H176" i="11"/>
  <c r="I175" i="11"/>
  <c r="H175" i="11"/>
  <c r="I174" i="11"/>
  <c r="H174" i="11"/>
  <c r="I173" i="11"/>
  <c r="H173" i="11"/>
  <c r="I172" i="11"/>
  <c r="H172" i="11"/>
  <c r="I171" i="11"/>
  <c r="H171" i="11"/>
  <c r="I170" i="11"/>
  <c r="H170" i="11"/>
  <c r="I169" i="11"/>
  <c r="H169" i="11"/>
  <c r="I168" i="11"/>
  <c r="H168" i="11"/>
  <c r="I167" i="11"/>
  <c r="H167" i="11"/>
  <c r="I166" i="11"/>
  <c r="H166" i="11"/>
  <c r="I165" i="11"/>
  <c r="H165" i="11"/>
  <c r="I164" i="11"/>
  <c r="H164" i="11"/>
  <c r="I163" i="11"/>
  <c r="H163" i="11"/>
  <c r="I162" i="11"/>
  <c r="H162" i="11"/>
  <c r="I161" i="11"/>
  <c r="H161" i="11"/>
  <c r="I160" i="11"/>
  <c r="H160" i="11"/>
  <c r="I159" i="11"/>
  <c r="H159" i="11"/>
  <c r="I158" i="11"/>
  <c r="H158" i="11"/>
  <c r="I157" i="11"/>
  <c r="H157" i="11"/>
  <c r="I156" i="11"/>
  <c r="H156" i="11"/>
  <c r="I155" i="11"/>
  <c r="H155" i="11"/>
  <c r="I154" i="11"/>
  <c r="H154" i="11"/>
  <c r="I153" i="11"/>
  <c r="H153" i="11"/>
  <c r="I152" i="11"/>
  <c r="H152" i="11"/>
  <c r="I151" i="11"/>
  <c r="H151" i="11"/>
  <c r="I150" i="11"/>
  <c r="H150" i="11"/>
  <c r="I149" i="11"/>
  <c r="H149" i="11"/>
  <c r="I148" i="11"/>
  <c r="H148" i="11"/>
  <c r="I147" i="11"/>
  <c r="H147" i="11"/>
  <c r="I146" i="11"/>
  <c r="H146" i="11"/>
  <c r="I145" i="11"/>
  <c r="H145" i="11"/>
  <c r="I144" i="11"/>
  <c r="H144" i="11"/>
  <c r="I143" i="11"/>
  <c r="H143" i="11"/>
  <c r="I142" i="11"/>
  <c r="H142" i="11"/>
  <c r="I141" i="11"/>
  <c r="H141" i="11"/>
  <c r="I140" i="11"/>
  <c r="H140" i="11"/>
  <c r="I139" i="11"/>
  <c r="H139" i="11"/>
  <c r="I138" i="11"/>
  <c r="H138" i="11"/>
  <c r="I137" i="11"/>
  <c r="H137" i="11"/>
  <c r="I136" i="11"/>
  <c r="H136" i="11"/>
  <c r="I135" i="11"/>
  <c r="H135" i="11"/>
  <c r="I134" i="11"/>
  <c r="H134" i="11"/>
  <c r="I133" i="11"/>
  <c r="H133" i="11"/>
  <c r="I132" i="11"/>
  <c r="H132" i="11"/>
  <c r="I131" i="11"/>
  <c r="H131" i="11"/>
  <c r="I130" i="11"/>
  <c r="H130" i="11"/>
  <c r="I129" i="11"/>
  <c r="H129" i="11"/>
  <c r="I128" i="11"/>
  <c r="H128" i="11"/>
  <c r="I127" i="11"/>
  <c r="H127" i="11"/>
  <c r="I126" i="11"/>
  <c r="H126" i="11"/>
  <c r="I125" i="11"/>
  <c r="H125" i="11"/>
  <c r="I124" i="11"/>
  <c r="H124" i="11"/>
  <c r="I123" i="11"/>
  <c r="H123" i="11"/>
  <c r="I122" i="11"/>
  <c r="H122" i="11"/>
  <c r="I121" i="11"/>
  <c r="H121" i="11"/>
  <c r="I120" i="11"/>
  <c r="H120" i="11"/>
  <c r="I119" i="11"/>
  <c r="H119" i="11"/>
  <c r="I118" i="11"/>
  <c r="H118" i="11"/>
  <c r="I117" i="11"/>
  <c r="H117" i="11"/>
  <c r="I116" i="11"/>
  <c r="H116" i="11"/>
  <c r="I115" i="11"/>
  <c r="H115" i="11"/>
  <c r="I114" i="11"/>
  <c r="H114" i="11"/>
  <c r="I113" i="11"/>
  <c r="H113" i="11"/>
  <c r="I112" i="11"/>
  <c r="H112" i="11"/>
  <c r="I111" i="11"/>
  <c r="H111" i="11"/>
  <c r="I110" i="11"/>
  <c r="H110" i="11"/>
  <c r="I109" i="11"/>
  <c r="H109" i="11"/>
  <c r="I108" i="11"/>
  <c r="H108" i="11"/>
  <c r="I107" i="11"/>
  <c r="H107" i="11"/>
  <c r="I106" i="11"/>
  <c r="H106" i="11"/>
  <c r="I105" i="11"/>
  <c r="H105" i="11"/>
  <c r="I104" i="11"/>
  <c r="H104" i="11"/>
  <c r="I103" i="11"/>
  <c r="H103" i="11"/>
  <c r="I102" i="11"/>
  <c r="H102" i="11"/>
  <c r="I101" i="11"/>
  <c r="H101" i="11"/>
  <c r="I100" i="11"/>
  <c r="H100" i="11"/>
  <c r="I99" i="11"/>
  <c r="H99" i="11"/>
  <c r="I98" i="11"/>
  <c r="H98" i="11"/>
  <c r="I97" i="11"/>
  <c r="H97" i="11"/>
  <c r="I96" i="11"/>
  <c r="H96" i="11"/>
  <c r="I95" i="11"/>
  <c r="H95" i="11"/>
  <c r="I94" i="11"/>
  <c r="H94" i="11"/>
  <c r="I93" i="11"/>
  <c r="H93" i="11"/>
  <c r="I92" i="11"/>
  <c r="H92" i="11"/>
  <c r="I91" i="11"/>
  <c r="H91" i="11"/>
  <c r="I90" i="11"/>
  <c r="H90" i="11"/>
  <c r="I89" i="11"/>
  <c r="H89" i="11"/>
  <c r="I88" i="11"/>
  <c r="H88" i="11"/>
  <c r="I87" i="11"/>
  <c r="H87" i="11"/>
  <c r="I86" i="11"/>
  <c r="H86" i="11"/>
  <c r="I85" i="11"/>
  <c r="H85" i="11"/>
  <c r="I84" i="11"/>
  <c r="H84" i="11"/>
  <c r="I83" i="11"/>
  <c r="H83" i="11"/>
  <c r="I82" i="11"/>
  <c r="H82" i="11"/>
  <c r="I81" i="11"/>
  <c r="H81" i="11"/>
  <c r="I80" i="11"/>
  <c r="H80" i="11"/>
  <c r="I79" i="11"/>
  <c r="H79" i="11"/>
  <c r="I78" i="11"/>
  <c r="H78" i="11"/>
  <c r="I77" i="11"/>
  <c r="H77" i="11"/>
  <c r="I76" i="11"/>
  <c r="H76" i="11"/>
  <c r="I75" i="11"/>
  <c r="H75" i="11"/>
  <c r="I74" i="11"/>
  <c r="H74" i="11"/>
  <c r="I73" i="11"/>
  <c r="H73" i="11"/>
  <c r="I72" i="11"/>
  <c r="H72" i="11"/>
  <c r="I71" i="11"/>
  <c r="H71" i="11"/>
  <c r="I70" i="11"/>
  <c r="H70" i="11"/>
  <c r="I69" i="11"/>
  <c r="H69" i="11"/>
  <c r="I68" i="11"/>
  <c r="H68" i="11"/>
  <c r="I67" i="11"/>
  <c r="H67" i="11"/>
  <c r="I66" i="11"/>
  <c r="H66" i="11"/>
  <c r="I65" i="11"/>
  <c r="H65" i="11"/>
  <c r="I64" i="11"/>
  <c r="H64" i="11"/>
  <c r="I63" i="11"/>
  <c r="H63" i="11"/>
  <c r="I62" i="11"/>
  <c r="H62" i="11"/>
  <c r="I61" i="11"/>
  <c r="H61" i="11"/>
  <c r="I60" i="11"/>
  <c r="H60" i="11"/>
  <c r="I59" i="11"/>
  <c r="H59" i="11"/>
  <c r="I58" i="11"/>
  <c r="H58" i="11"/>
  <c r="I57" i="11"/>
  <c r="H57" i="11"/>
  <c r="I56" i="11"/>
  <c r="H56" i="11"/>
  <c r="I55" i="11"/>
  <c r="H55" i="11"/>
  <c r="I54" i="11"/>
  <c r="H54" i="11"/>
  <c r="I53" i="11"/>
  <c r="H53" i="11"/>
  <c r="I52" i="11"/>
  <c r="H52" i="11"/>
  <c r="I51" i="11"/>
  <c r="H51" i="11"/>
  <c r="I50" i="11"/>
  <c r="H50" i="11"/>
  <c r="I49" i="11"/>
  <c r="H49" i="11"/>
  <c r="I48" i="11"/>
  <c r="H48" i="11"/>
  <c r="I47" i="11"/>
  <c r="H47" i="11"/>
  <c r="I46" i="11"/>
  <c r="H46" i="11"/>
  <c r="I45" i="11"/>
  <c r="H45" i="11"/>
  <c r="I44" i="11"/>
  <c r="H44" i="11"/>
  <c r="I43" i="11"/>
  <c r="H43" i="11"/>
  <c r="I42" i="11"/>
  <c r="H42" i="11"/>
  <c r="I41" i="11"/>
  <c r="H41" i="11"/>
  <c r="I40" i="11"/>
  <c r="H40" i="11"/>
  <c r="I39" i="11"/>
  <c r="H39" i="11"/>
  <c r="I38" i="11"/>
  <c r="H38" i="11"/>
  <c r="I37" i="11"/>
  <c r="H37" i="11"/>
  <c r="I36" i="11"/>
  <c r="H36" i="11"/>
  <c r="I35" i="11"/>
  <c r="H35" i="11"/>
  <c r="I34" i="11"/>
  <c r="H34" i="11"/>
  <c r="I33" i="11"/>
  <c r="H33" i="11"/>
  <c r="I32" i="11"/>
  <c r="H32" i="11"/>
  <c r="I31" i="11"/>
  <c r="H31" i="11"/>
  <c r="I30" i="11"/>
  <c r="H30" i="11"/>
  <c r="I29" i="11"/>
  <c r="H29" i="11"/>
  <c r="I28" i="11"/>
  <c r="H28" i="11"/>
  <c r="I27" i="11"/>
  <c r="H27" i="11"/>
  <c r="I26" i="11"/>
  <c r="H26" i="11"/>
  <c r="I25" i="11"/>
  <c r="H25" i="11"/>
  <c r="I24" i="11"/>
  <c r="H24" i="11"/>
  <c r="I23" i="11"/>
  <c r="H23" i="11"/>
  <c r="I22" i="11"/>
  <c r="H22" i="11"/>
  <c r="I21" i="11"/>
  <c r="H21" i="11"/>
  <c r="I20" i="11"/>
  <c r="H20" i="11"/>
  <c r="I19" i="11"/>
  <c r="H19" i="11"/>
  <c r="I18" i="11"/>
  <c r="H18" i="11"/>
  <c r="I17" i="11"/>
  <c r="H17" i="11"/>
  <c r="I16" i="11"/>
  <c r="H16" i="11"/>
  <c r="I15" i="11"/>
  <c r="H15" i="11"/>
  <c r="I14" i="11"/>
  <c r="H14" i="11"/>
  <c r="I13" i="11"/>
  <c r="H13" i="11"/>
  <c r="I12" i="11"/>
  <c r="H12" i="11"/>
  <c r="I11" i="11"/>
  <c r="H11" i="11"/>
  <c r="I10" i="11"/>
  <c r="H10" i="11"/>
  <c r="I9" i="11"/>
  <c r="H9" i="11"/>
  <c r="I8" i="11"/>
  <c r="H8" i="11"/>
  <c r="I7" i="11"/>
  <c r="H7" i="11"/>
  <c r="I6" i="11"/>
  <c r="H6" i="11"/>
  <c r="I5" i="11"/>
  <c r="H5" i="11"/>
  <c r="I4" i="11"/>
  <c r="H4" i="11"/>
  <c r="I3" i="11"/>
  <c r="H3" i="11"/>
  <c r="I2" i="11"/>
  <c r="H2" i="11"/>
  <c r="H2" i="9"/>
  <c r="I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36" i="9"/>
  <c r="I437" i="9"/>
  <c r="I438" i="9"/>
  <c r="I439" i="9"/>
  <c r="I440" i="9"/>
  <c r="I441" i="9"/>
  <c r="I442" i="9"/>
  <c r="I443" i="9"/>
  <c r="I444" i="9"/>
  <c r="I445" i="9"/>
  <c r="I446" i="9"/>
  <c r="I447" i="9"/>
  <c r="I448" i="9"/>
  <c r="I449" i="9"/>
  <c r="I450" i="9"/>
  <c r="I451" i="9"/>
  <c r="I452" i="9"/>
  <c r="I453" i="9"/>
  <c r="I454" i="9"/>
  <c r="I455" i="9"/>
  <c r="I456" i="9"/>
  <c r="I457" i="9"/>
  <c r="I458" i="9"/>
  <c r="I459" i="9"/>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89" i="9"/>
  <c r="I490" i="9"/>
  <c r="I491" i="9"/>
  <c r="I492" i="9"/>
  <c r="I493" i="9"/>
  <c r="I494" i="9"/>
  <c r="I495" i="9"/>
  <c r="I496" i="9"/>
  <c r="I497" i="9"/>
  <c r="I498" i="9"/>
  <c r="I499" i="9"/>
  <c r="I500" i="9"/>
  <c r="I501" i="9"/>
  <c r="I502" i="9"/>
  <c r="I503" i="9"/>
  <c r="I504" i="9"/>
  <c r="I505" i="9"/>
  <c r="I506" i="9"/>
  <c r="I507" i="9"/>
  <c r="I508" i="9"/>
  <c r="I509" i="9"/>
  <c r="I510" i="9"/>
  <c r="I511" i="9"/>
  <c r="I512" i="9"/>
  <c r="I513" i="9"/>
  <c r="I514" i="9"/>
  <c r="I515" i="9"/>
  <c r="I516" i="9"/>
  <c r="I517" i="9"/>
  <c r="I518" i="9"/>
  <c r="I519" i="9"/>
  <c r="I520" i="9"/>
  <c r="I521" i="9"/>
  <c r="I522" i="9"/>
  <c r="I523" i="9"/>
  <c r="I524" i="9"/>
  <c r="I525" i="9"/>
  <c r="I526" i="9"/>
  <c r="I527" i="9"/>
  <c r="I528" i="9"/>
  <c r="I529" i="9"/>
  <c r="I530" i="9"/>
  <c r="I531" i="9"/>
  <c r="I532" i="9"/>
  <c r="I533" i="9"/>
  <c r="I534" i="9"/>
  <c r="I535" i="9"/>
  <c r="I536" i="9"/>
  <c r="I537" i="9"/>
  <c r="I538" i="9"/>
  <c r="I539" i="9"/>
  <c r="I540" i="9"/>
  <c r="I541" i="9"/>
  <c r="I542" i="9"/>
  <c r="I543" i="9"/>
  <c r="I544" i="9"/>
  <c r="I545" i="9"/>
  <c r="I546" i="9"/>
  <c r="I547" i="9"/>
  <c r="I548" i="9"/>
  <c r="I549" i="9"/>
  <c r="I550" i="9"/>
  <c r="I551" i="9"/>
  <c r="I552" i="9"/>
  <c r="I553" i="9"/>
  <c r="I554" i="9"/>
  <c r="I555" i="9"/>
  <c r="I556" i="9"/>
  <c r="I557" i="9"/>
  <c r="I558" i="9"/>
  <c r="I559" i="9"/>
  <c r="I560" i="9"/>
  <c r="I561" i="9"/>
  <c r="I562" i="9"/>
  <c r="I563" i="9"/>
  <c r="I564" i="9"/>
  <c r="I565" i="9"/>
  <c r="I566" i="9"/>
  <c r="I567" i="9"/>
  <c r="I568" i="9"/>
  <c r="I569" i="9"/>
  <c r="I570" i="9"/>
  <c r="I571" i="9"/>
  <c r="I572" i="9"/>
  <c r="I573" i="9"/>
  <c r="I574" i="9"/>
  <c r="I575" i="9"/>
  <c r="I576" i="9"/>
  <c r="I577" i="9"/>
  <c r="I578" i="9"/>
  <c r="I579" i="9"/>
  <c r="I580" i="9"/>
  <c r="I581" i="9"/>
  <c r="I582" i="9"/>
  <c r="I583" i="9"/>
  <c r="I584" i="9"/>
  <c r="I585" i="9"/>
  <c r="I586" i="9"/>
  <c r="I587" i="9"/>
  <c r="I588" i="9"/>
  <c r="I589" i="9"/>
  <c r="I590" i="9"/>
  <c r="I591" i="9"/>
  <c r="I592" i="9"/>
  <c r="I593" i="9"/>
  <c r="I594" i="9"/>
  <c r="I595" i="9"/>
  <c r="I596" i="9"/>
  <c r="I597" i="9"/>
  <c r="I598" i="9"/>
  <c r="I599" i="9"/>
  <c r="I600" i="9"/>
  <c r="I601" i="9"/>
  <c r="I602" i="9"/>
  <c r="I603" i="9"/>
  <c r="I604" i="9"/>
  <c r="I605" i="9"/>
  <c r="I606" i="9"/>
  <c r="I607" i="9"/>
  <c r="I608" i="9"/>
  <c r="I609" i="9"/>
  <c r="I610" i="9"/>
  <c r="I611" i="9"/>
  <c r="I612" i="9"/>
  <c r="I613" i="9"/>
  <c r="I614" i="9"/>
  <c r="I615" i="9"/>
  <c r="I616" i="9"/>
  <c r="I617" i="9"/>
  <c r="I618" i="9"/>
  <c r="I619" i="9"/>
  <c r="I620" i="9"/>
  <c r="I621" i="9"/>
  <c r="I622" i="9"/>
  <c r="I623" i="9"/>
  <c r="I624" i="9"/>
  <c r="I625" i="9"/>
  <c r="I626" i="9"/>
  <c r="I627" i="9"/>
  <c r="I628" i="9"/>
  <c r="I629" i="9"/>
  <c r="I630" i="9"/>
  <c r="I631" i="9"/>
  <c r="I632" i="9"/>
  <c r="I633" i="9"/>
  <c r="I634" i="9"/>
  <c r="I635" i="9"/>
  <c r="I636" i="9"/>
  <c r="I637" i="9"/>
  <c r="I638" i="9"/>
  <c r="I639" i="9"/>
  <c r="I640" i="9"/>
  <c r="I641" i="9"/>
  <c r="I642" i="9"/>
  <c r="I643" i="9"/>
  <c r="I644" i="9"/>
  <c r="I645" i="9"/>
  <c r="I646" i="9"/>
  <c r="I647" i="9"/>
  <c r="I648" i="9"/>
  <c r="I649" i="9"/>
  <c r="I650" i="9"/>
  <c r="I651" i="9"/>
  <c r="I652" i="9"/>
  <c r="I653" i="9"/>
  <c r="I654" i="9"/>
  <c r="I655" i="9"/>
  <c r="I656" i="9"/>
  <c r="I657" i="9"/>
  <c r="I658" i="9"/>
  <c r="I659" i="9"/>
  <c r="I660" i="9"/>
  <c r="I661" i="9"/>
  <c r="I662" i="9"/>
  <c r="I663" i="9"/>
  <c r="I664" i="9"/>
  <c r="I665" i="9"/>
  <c r="I666" i="9"/>
  <c r="I667" i="9"/>
  <c r="I668" i="9"/>
  <c r="I669" i="9"/>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H279" i="9"/>
  <c r="H280" i="9"/>
  <c r="H281" i="9"/>
  <c r="H282" i="9"/>
  <c r="H283" i="9"/>
  <c r="H284" i="9"/>
  <c r="H285" i="9"/>
  <c r="H286" i="9"/>
  <c r="H287" i="9"/>
  <c r="H288" i="9"/>
  <c r="H289" i="9"/>
  <c r="H290" i="9"/>
  <c r="H291" i="9"/>
  <c r="H292" i="9"/>
  <c r="H293" i="9"/>
  <c r="H294" i="9"/>
  <c r="H295" i="9"/>
  <c r="H296" i="9"/>
  <c r="H297" i="9"/>
  <c r="H298" i="9"/>
  <c r="H299" i="9"/>
  <c r="H300" i="9"/>
  <c r="H301" i="9"/>
  <c r="H302" i="9"/>
  <c r="H303" i="9"/>
  <c r="H304" i="9"/>
  <c r="H305" i="9"/>
  <c r="H306" i="9"/>
  <c r="H307" i="9"/>
  <c r="H308" i="9"/>
  <c r="H309" i="9"/>
  <c r="H310" i="9"/>
  <c r="H311" i="9"/>
  <c r="H312" i="9"/>
  <c r="H313" i="9"/>
  <c r="H314" i="9"/>
  <c r="H315" i="9"/>
  <c r="H316" i="9"/>
  <c r="H317" i="9"/>
  <c r="H318" i="9"/>
  <c r="H319" i="9"/>
  <c r="H320" i="9"/>
  <c r="H321" i="9"/>
  <c r="H322" i="9"/>
  <c r="H323" i="9"/>
  <c r="H324" i="9"/>
  <c r="H325" i="9"/>
  <c r="H326" i="9"/>
  <c r="H327" i="9"/>
  <c r="H328" i="9"/>
  <c r="H329" i="9"/>
  <c r="H330" i="9"/>
  <c r="H331" i="9"/>
  <c r="H332" i="9"/>
  <c r="H333" i="9"/>
  <c r="H334" i="9"/>
  <c r="H335" i="9"/>
  <c r="H336" i="9"/>
  <c r="H337" i="9"/>
  <c r="H338" i="9"/>
  <c r="H339" i="9"/>
  <c r="H340" i="9"/>
  <c r="H341" i="9"/>
  <c r="H342" i="9"/>
  <c r="H343" i="9"/>
  <c r="H344" i="9"/>
  <c r="H345" i="9"/>
  <c r="H346" i="9"/>
  <c r="H347" i="9"/>
  <c r="H348" i="9"/>
  <c r="H349" i="9"/>
  <c r="H350" i="9"/>
  <c r="H351" i="9"/>
  <c r="H352" i="9"/>
  <c r="H353" i="9"/>
  <c r="H354" i="9"/>
  <c r="H355" i="9"/>
  <c r="H356" i="9"/>
  <c r="H357" i="9"/>
  <c r="H358" i="9"/>
  <c r="H359" i="9"/>
  <c r="H360" i="9"/>
  <c r="H361" i="9"/>
  <c r="H362" i="9"/>
  <c r="H363" i="9"/>
  <c r="H364" i="9"/>
  <c r="H365" i="9"/>
  <c r="H366" i="9"/>
  <c r="H367" i="9"/>
  <c r="H368" i="9"/>
  <c r="H369" i="9"/>
  <c r="H370" i="9"/>
  <c r="H371" i="9"/>
  <c r="H372" i="9"/>
  <c r="H373" i="9"/>
  <c r="H374" i="9"/>
  <c r="H375" i="9"/>
  <c r="H376" i="9"/>
  <c r="H377" i="9"/>
  <c r="H378" i="9"/>
  <c r="H379" i="9"/>
  <c r="H380" i="9"/>
  <c r="H381" i="9"/>
  <c r="H382" i="9"/>
  <c r="H383" i="9"/>
  <c r="H384" i="9"/>
  <c r="H385" i="9"/>
  <c r="H386" i="9"/>
  <c r="H387" i="9"/>
  <c r="H388" i="9"/>
  <c r="H389" i="9"/>
  <c r="H390" i="9"/>
  <c r="H391" i="9"/>
  <c r="H392" i="9"/>
  <c r="H393" i="9"/>
  <c r="H394" i="9"/>
  <c r="H395" i="9"/>
  <c r="H396" i="9"/>
  <c r="H397" i="9"/>
  <c r="H398" i="9"/>
  <c r="H399" i="9"/>
  <c r="H400" i="9"/>
  <c r="H401" i="9"/>
  <c r="H402" i="9"/>
  <c r="H403" i="9"/>
  <c r="H404" i="9"/>
  <c r="H405" i="9"/>
  <c r="H406" i="9"/>
  <c r="H407" i="9"/>
  <c r="H408" i="9"/>
  <c r="H409" i="9"/>
  <c r="H410" i="9"/>
  <c r="H411" i="9"/>
  <c r="H412" i="9"/>
  <c r="H413" i="9"/>
  <c r="H414" i="9"/>
  <c r="H415" i="9"/>
  <c r="H416" i="9"/>
  <c r="H417" i="9"/>
  <c r="H418" i="9"/>
  <c r="H419" i="9"/>
  <c r="H420" i="9"/>
  <c r="H421" i="9"/>
  <c r="H422" i="9"/>
  <c r="H423" i="9"/>
  <c r="H424" i="9"/>
  <c r="H425" i="9"/>
  <c r="H426" i="9"/>
  <c r="H427" i="9"/>
  <c r="H428" i="9"/>
  <c r="H429" i="9"/>
  <c r="H430" i="9"/>
  <c r="H431" i="9"/>
  <c r="H432" i="9"/>
  <c r="H433" i="9"/>
  <c r="H434" i="9"/>
  <c r="H435" i="9"/>
  <c r="H436" i="9"/>
  <c r="H437" i="9"/>
  <c r="H438" i="9"/>
  <c r="H439" i="9"/>
  <c r="H440" i="9"/>
  <c r="H441" i="9"/>
  <c r="H442" i="9"/>
  <c r="H443" i="9"/>
  <c r="H444" i="9"/>
  <c r="H445" i="9"/>
  <c r="H446" i="9"/>
  <c r="H447" i="9"/>
  <c r="H448" i="9"/>
  <c r="H449" i="9"/>
  <c r="H450" i="9"/>
  <c r="H451" i="9"/>
  <c r="H452" i="9"/>
  <c r="H453" i="9"/>
  <c r="H454" i="9"/>
  <c r="H455" i="9"/>
  <c r="H456" i="9"/>
  <c r="H457" i="9"/>
  <c r="H458" i="9"/>
  <c r="H459" i="9"/>
  <c r="H460" i="9"/>
  <c r="H461" i="9"/>
  <c r="H462" i="9"/>
  <c r="H463" i="9"/>
  <c r="H464" i="9"/>
  <c r="H465" i="9"/>
  <c r="H466" i="9"/>
  <c r="H467" i="9"/>
  <c r="H468" i="9"/>
  <c r="H469" i="9"/>
  <c r="H470" i="9"/>
  <c r="H471" i="9"/>
  <c r="H472" i="9"/>
  <c r="H473" i="9"/>
  <c r="H474" i="9"/>
  <c r="H475" i="9"/>
  <c r="H476" i="9"/>
  <c r="H477" i="9"/>
  <c r="H478" i="9"/>
  <c r="H479" i="9"/>
  <c r="H480" i="9"/>
  <c r="H481" i="9"/>
  <c r="H482" i="9"/>
  <c r="H483" i="9"/>
  <c r="H484" i="9"/>
  <c r="H485" i="9"/>
  <c r="H486" i="9"/>
  <c r="H487" i="9"/>
  <c r="H488" i="9"/>
  <c r="H489" i="9"/>
  <c r="H490" i="9"/>
  <c r="H491" i="9"/>
  <c r="H492" i="9"/>
  <c r="H493" i="9"/>
  <c r="H494" i="9"/>
  <c r="H495" i="9"/>
  <c r="H496" i="9"/>
  <c r="H497" i="9"/>
  <c r="H498" i="9"/>
  <c r="H499" i="9"/>
  <c r="H500" i="9"/>
  <c r="H501" i="9"/>
  <c r="H502" i="9"/>
  <c r="H503" i="9"/>
  <c r="H504" i="9"/>
  <c r="H505" i="9"/>
  <c r="H506" i="9"/>
  <c r="H507" i="9"/>
  <c r="H508" i="9"/>
  <c r="H509" i="9"/>
  <c r="H510" i="9"/>
  <c r="H511" i="9"/>
  <c r="H512" i="9"/>
  <c r="H513" i="9"/>
  <c r="H514" i="9"/>
  <c r="H515" i="9"/>
  <c r="H516" i="9"/>
  <c r="H517" i="9"/>
  <c r="H518" i="9"/>
  <c r="H519" i="9"/>
  <c r="H520" i="9"/>
  <c r="H521" i="9"/>
  <c r="H522" i="9"/>
  <c r="H523" i="9"/>
  <c r="H524" i="9"/>
  <c r="H525" i="9"/>
  <c r="H526" i="9"/>
  <c r="H527" i="9"/>
  <c r="H528" i="9"/>
  <c r="H529" i="9"/>
  <c r="H530" i="9"/>
  <c r="H531" i="9"/>
  <c r="H532" i="9"/>
  <c r="H533" i="9"/>
  <c r="H534" i="9"/>
  <c r="H535" i="9"/>
  <c r="H536" i="9"/>
  <c r="H537" i="9"/>
  <c r="H538" i="9"/>
  <c r="H539" i="9"/>
  <c r="H540" i="9"/>
  <c r="H541" i="9"/>
  <c r="H542" i="9"/>
  <c r="H543" i="9"/>
  <c r="H544" i="9"/>
  <c r="H545" i="9"/>
  <c r="H546" i="9"/>
  <c r="H547" i="9"/>
  <c r="H548" i="9"/>
  <c r="H549" i="9"/>
  <c r="H550" i="9"/>
  <c r="H551" i="9"/>
  <c r="H552" i="9"/>
  <c r="H553" i="9"/>
  <c r="H554" i="9"/>
  <c r="H555" i="9"/>
  <c r="H556" i="9"/>
  <c r="H557" i="9"/>
  <c r="H558" i="9"/>
  <c r="H559" i="9"/>
  <c r="H560" i="9"/>
  <c r="H561" i="9"/>
  <c r="H562" i="9"/>
  <c r="H563" i="9"/>
  <c r="H564" i="9"/>
  <c r="H565" i="9"/>
  <c r="H566" i="9"/>
  <c r="H567" i="9"/>
  <c r="H568" i="9"/>
  <c r="H569" i="9"/>
  <c r="H570" i="9"/>
  <c r="H571" i="9"/>
  <c r="H572" i="9"/>
  <c r="H573" i="9"/>
  <c r="H574" i="9"/>
  <c r="H575" i="9"/>
  <c r="H576" i="9"/>
  <c r="H577" i="9"/>
  <c r="H578" i="9"/>
  <c r="H579" i="9"/>
  <c r="H580" i="9"/>
  <c r="H581" i="9"/>
  <c r="H582" i="9"/>
  <c r="H583" i="9"/>
  <c r="H584" i="9"/>
  <c r="H585" i="9"/>
  <c r="H586" i="9"/>
  <c r="H587" i="9"/>
  <c r="H588" i="9"/>
  <c r="H589" i="9"/>
  <c r="H590" i="9"/>
  <c r="H591" i="9"/>
  <c r="H592" i="9"/>
  <c r="H593" i="9"/>
  <c r="H594" i="9"/>
  <c r="H595" i="9"/>
  <c r="H596" i="9"/>
  <c r="H597" i="9"/>
  <c r="H598" i="9"/>
  <c r="H599" i="9"/>
  <c r="H600" i="9"/>
  <c r="H601" i="9"/>
  <c r="H602" i="9"/>
  <c r="H603" i="9"/>
  <c r="H604" i="9"/>
  <c r="H605" i="9"/>
  <c r="H606" i="9"/>
  <c r="H607" i="9"/>
  <c r="H608" i="9"/>
  <c r="H609" i="9"/>
  <c r="H610" i="9"/>
  <c r="H611" i="9"/>
  <c r="H612" i="9"/>
  <c r="H613" i="9"/>
  <c r="H614" i="9"/>
  <c r="H615" i="9"/>
  <c r="H616" i="9"/>
  <c r="H617" i="9"/>
  <c r="H618" i="9"/>
  <c r="H619" i="9"/>
  <c r="H620" i="9"/>
  <c r="H621" i="9"/>
  <c r="H622" i="9"/>
  <c r="H623" i="9"/>
  <c r="H624" i="9"/>
  <c r="H625" i="9"/>
  <c r="H626" i="9"/>
  <c r="H627" i="9"/>
  <c r="H628" i="9"/>
  <c r="H629" i="9"/>
  <c r="H630" i="9"/>
  <c r="H631" i="9"/>
  <c r="H632" i="9"/>
  <c r="H633" i="9"/>
  <c r="H634" i="9"/>
  <c r="H635" i="9"/>
  <c r="H636" i="9"/>
  <c r="H637" i="9"/>
  <c r="H638" i="9"/>
  <c r="H639" i="9"/>
  <c r="H640" i="9"/>
  <c r="H641" i="9"/>
  <c r="H642" i="9"/>
  <c r="H643" i="9"/>
  <c r="H644" i="9"/>
  <c r="H645" i="9"/>
  <c r="H646" i="9"/>
  <c r="H647" i="9"/>
  <c r="H648" i="9"/>
  <c r="H649" i="9"/>
  <c r="H650" i="9"/>
  <c r="H651" i="9"/>
  <c r="H652" i="9"/>
  <c r="H653" i="9"/>
  <c r="H654" i="9"/>
  <c r="H655" i="9"/>
  <c r="H656" i="9"/>
  <c r="H657" i="9"/>
  <c r="H658" i="9"/>
  <c r="H659" i="9"/>
  <c r="H660" i="9"/>
  <c r="H661" i="9"/>
  <c r="H662" i="9"/>
  <c r="H663" i="9"/>
  <c r="H664" i="9"/>
  <c r="H665" i="9"/>
  <c r="H666" i="9"/>
  <c r="H667" i="9"/>
  <c r="H668" i="9"/>
  <c r="H669" i="9"/>
  <c r="A531" i="1" l="1" a="1"/>
  <c r="A531" i="1" s="1"/>
  <c r="C430" i="1" a="1"/>
  <c r="C430" i="1" s="1"/>
  <c r="B388" i="1"/>
  <c r="B371" i="1"/>
  <c r="B370" i="1"/>
  <c r="B369" i="1"/>
  <c r="B368" i="1"/>
  <c r="B372"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<sst xmlns="http://schemas.openxmlformats.org/spreadsheetml/2006/main" count="6382" uniqueCount="1374">
  <si>
    <t>1 Introduction</t>
  </si>
  <si>
    <t>The sinking of the RMS Titanic is one of the most infamous shipwrecks in history. On April 15th, 1912, during her maiden voyage, the widely considered “unsinkable” RMS Titanic sank after colliding with an iceberg. Unfortunately, there weren’t enough lifeboats for everyone on board, resulting in the death of 1502 out of 2224 passengers and crew.</t>
  </si>
  <si>
    <t>While there was some element of luck involved in surviving, it seems some groups of people were more likely to survive than others.</t>
  </si>
  <si>
    <t>In this challenge, we ask you to work to answer the question: “what sorts of people were more likely to survive?” using data about the passengers on board.</t>
  </si>
  <si>
    <t>1.1 Data</t>
  </si>
  <si>
    <t>We have been given a dataset that includes passenger information such as name, age, gender, socio-economic class, etc. for a sample of the passengers onboard (668 passengers to be exact). Importantly for your analysis, this dataset also reveals whether these passengers survived or not.</t>
  </si>
  <si>
    <t>1.1.1 Read in the data</t>
  </si>
  <si>
    <t>1.1.2 Data dictionary</t>
  </si>
  <si>
    <t>We have been given a dictionary and some extra information so that we can interpret the meaning of this.</t>
  </si>
  <si>
    <t>Each row in the data represents one passenger.</t>
  </si>
  <si>
    <t>Column</t>
  </si>
  <si>
    <t>Definition</t>
  </si>
  <si>
    <t>PassengerId</t>
  </si>
  <si>
    <t>Unique ID for the passenger.</t>
  </si>
  <si>
    <t>Survived</t>
  </si>
  <si>
    <t>Whether the passenger survived; 0=No, 1=Yes.</t>
  </si>
  <si>
    <t>Pclass</t>
  </si>
  <si>
    <t>The passenger's ticket class; 1=Upper, 2=Middle, 3=Lower. This is a proxy for socio-economic status.</t>
  </si>
  <si>
    <t>Name</t>
  </si>
  <si>
    <t>The passenger's name.</t>
  </si>
  <si>
    <t>Sex</t>
  </si>
  <si>
    <t>The passenger's sex.</t>
  </si>
  <si>
    <t>Age</t>
  </si>
  <si>
    <t>The passenger's age in years. When the passenger is younger than one year old, then the age is fractional. If the age is unknown but estimated then it is of the form "n.5", for example "15.5" indicates an estimated passenger age of 15.</t>
  </si>
  <si>
    <t>Ticket</t>
  </si>
  <si>
    <t>The passenger's ticket number.</t>
  </si>
  <si>
    <t>2 Data Exploration</t>
  </si>
  <si>
    <t>Let's take a look at first 5 rows of the data.</t>
  </si>
  <si>
    <t>Frauenthal, Dr. Henry William</t>
  </si>
  <si>
    <t>male</t>
  </si>
  <si>
    <t>PC 17611</t>
  </si>
  <si>
    <t>Devaney, Miss. Margaret Delia</t>
  </si>
  <si>
    <t>female</t>
  </si>
  <si>
    <t>Gavey, Mr. Lawrence</t>
  </si>
  <si>
    <t>Harris, Mrs. Henry Birkhardt (Irene Wallach)</t>
  </si>
  <si>
    <t>Goodwin, Master. William Frederick</t>
  </si>
  <si>
    <t>CA 2144</t>
  </si>
  <si>
    <t>To guide and structure your analysis into this data, we'll pose some questions like the one below. Often this will require writing some formulas or drawing some conclusions from the data.</t>
  </si>
  <si>
    <t>Remember you can seek the help of the D3 instructors at any time, but at least try to give the questions an initial attempt first.</t>
  </si>
  <si>
    <r>
      <rPr>
        <b/>
        <i/>
        <sz val="12"/>
        <color theme="1"/>
        <rFont val="Calibri"/>
        <family val="2"/>
        <scheme val="minor"/>
      </rPr>
      <t>Question 1:</t>
    </r>
    <r>
      <rPr>
        <i/>
        <sz val="12"/>
        <color theme="1"/>
        <rFont val="Calibri"/>
        <family val="2"/>
        <scheme val="minor"/>
      </rPr>
      <t xml:space="preserve"> Is this sample of 668 passengers representative of the total population (i.e. all passengers on the Titanic)? In other words, is the survival rate of this sample similar to the survival rate of the entire population?</t>
    </r>
  </si>
  <si>
    <t>Some Guidance</t>
  </si>
  <si>
    <t>- What is the survival rate of the total population? Reading the introduction should help find this information.
- To find the total of a given numeric column, you can use the SUM() function as follows.</t>
  </si>
  <si>
    <t xml:space="preserve">    =SUM(passengers[column_name])</t>
  </si>
  <si>
    <t>Cell intentionally left empty for your solution to question 1.</t>
  </si>
  <si>
    <t>2.1 Correlation</t>
  </si>
  <si>
    <t>Ultimately we want to find some variables/columns in the data that are correlated with whether the passenger survived or not. For example, we may see that older passengers were less likely to survive.</t>
  </si>
  <si>
    <t>2.1.1 Numerical Variables</t>
  </si>
  <si>
    <t>Row Labels</t>
  </si>
  <si>
    <t>Average of Survived</t>
  </si>
  <si>
    <t>Visualising this data can help draw some conclusions. Click anywhere inside the pivot table and go to Pivot Table Analyse &gt; Pivot Chart. With the chart created, you can customise the aesthetic to serve the story the data is telling you.</t>
  </si>
  <si>
    <r>
      <rPr>
        <b/>
        <i/>
        <sz val="12"/>
        <color theme="1"/>
        <rFont val="Calibri"/>
        <family val="2"/>
        <scheme val="minor"/>
      </rPr>
      <t>Question 2:</t>
    </r>
    <r>
      <rPr>
        <i/>
        <sz val="12"/>
        <color theme="1"/>
        <rFont val="Calibri"/>
        <family val="2"/>
        <scheme val="minor"/>
      </rPr>
      <t xml:space="preserve"> What does this plot suggest about the correlation between socio-economic status and a passenger's chance of survival?</t>
    </r>
  </si>
  <si>
    <t>Cell intentionally left empty for your answer to question 2.</t>
  </si>
  <si>
    <t>Creating the same kind of plot as the one above but for age (i.e. survival rate against age) produces the following.</t>
  </si>
  <si>
    <r>
      <rPr>
        <b/>
        <i/>
        <sz val="12"/>
        <color theme="1"/>
        <rFont val="Calibri"/>
        <family val="2"/>
        <scheme val="minor"/>
      </rPr>
      <t>Question 3:</t>
    </r>
    <r>
      <rPr>
        <i/>
        <sz val="12"/>
        <color theme="1"/>
        <rFont val="Calibri"/>
        <family val="2"/>
        <scheme val="minor"/>
      </rPr>
      <t xml:space="preserve"> Why is this graph hard to interpret?</t>
    </r>
  </si>
  <si>
    <t>Cell intentionally left empty for your answer to question 3.</t>
  </si>
  <si>
    <t>To make the relationship between age and survival rate clearer, we can plot the histogram of ages with respect to whether passengers survived or not. To do so, we avail of the fact that each passenger has a unique PassengerId, allowing us to count the number of passengers in each age that survived and didn't survive. Creating a pivot table with Columns=Survived, Rows=Age, and Values=Count of PassengerId allows us to create the following chart.</t>
  </si>
  <si>
    <t>Count of PassengerId</t>
  </si>
  <si>
    <t>Column Labels</t>
  </si>
  <si>
    <t>Survived=0</t>
  </si>
  <si>
    <t>Survived=1</t>
  </si>
  <si>
    <t>Note that, even on reasonably rudementory analysis such as this, we're starting to hit limitations in Excel's functionality. More complex analysis often requires more feature rich and flexible tools.</t>
  </si>
  <si>
    <r>
      <rPr>
        <b/>
        <i/>
        <sz val="12"/>
        <color theme="1"/>
        <rFont val="Calibri"/>
        <family val="2"/>
        <scheme val="minor"/>
      </rPr>
      <t>Question 4:</t>
    </r>
    <r>
      <rPr>
        <i/>
        <sz val="12"/>
        <color theme="1"/>
        <rFont val="Calibri"/>
        <family val="2"/>
        <scheme val="minor"/>
      </rPr>
      <t xml:space="preserve"> What does this plot suggest about the correlation between age and surivability?</t>
    </r>
  </si>
  <si>
    <t>Cell intentionally left empty for your answer to question 4.</t>
  </si>
  <si>
    <t>2.1.2 Categorical Variables</t>
  </si>
  <si>
    <t>We can do some simple aggregation to start to describe the relationship between sex and survivability, again using a pivot table.</t>
  </si>
  <si>
    <r>
      <rPr>
        <b/>
        <i/>
        <sz val="12"/>
        <color theme="1"/>
        <rFont val="Calibri"/>
        <family val="2"/>
        <scheme val="minor"/>
      </rPr>
      <t>Question 5:</t>
    </r>
    <r>
      <rPr>
        <i/>
        <sz val="12"/>
        <color theme="1"/>
        <rFont val="Calibri"/>
        <family val="2"/>
        <scheme val="minor"/>
      </rPr>
      <t xml:space="preserve"> What does this aggregation suggest about the relationship between a passenger's sex and their survivability?</t>
    </r>
  </si>
  <si>
    <t>Cell intentionally left empty for your answer to question 5.</t>
  </si>
  <si>
    <r>
      <rPr>
        <b/>
        <i/>
        <sz val="12"/>
        <color theme="1"/>
        <rFont val="Calibri"/>
        <family val="2"/>
        <scheme val="minor"/>
      </rPr>
      <t>Question 6:</t>
    </r>
    <r>
      <rPr>
        <i/>
        <sz val="12"/>
        <color theme="1"/>
        <rFont val="Calibri"/>
        <family val="2"/>
        <scheme val="minor"/>
      </rPr>
      <t xml:space="preserve"> Does it make sense to perform aggregations like this for any of other variables in the passengers dataset? Are there other aggregations other than the mean that you would want to calculate for each category? If so, go ahead and produce them below. You can use the examples above as a guide.</t>
    </r>
  </si>
  <si>
    <t>Cell intentionally left empty for your solution to question 6.</t>
  </si>
  <si>
    <t>2.2 Joins</t>
  </si>
  <si>
    <t>In addition to the passenger dataset, we've been given two other datasets that might be helpful to examine.</t>
  </si>
  <si>
    <t>2.2.1 Family Info</t>
  </si>
  <si>
    <t>This dataset contains information about other family members that each passenger also had aboard the Titanic.</t>
  </si>
  <si>
    <t>SibSp</t>
  </si>
  <si>
    <t>Number of siblings/spouses the passenger had aboard the Titanic. Siblings include brothers, sisters, stepbrothers, and stepsisters. Spouses include husbands and wives, but not mistresses or fiances.</t>
  </si>
  <si>
    <t>Parch</t>
  </si>
  <si>
    <t>Number of parents/children the passenger had aboard the Titanic. Parents include mothers and fathers. Children include daughters, sons, stepdaughters, and stepsons. Children travelling with only a nanny have Parch=0.</t>
  </si>
  <si>
    <t>The first 5 rows look like the following.</t>
  </si>
  <si>
    <t>However, this dataset, by itself, gives no indication as to whether the passenger survived or not. Therefore, for it to be useful for our purposes of examining which variables correlate with survival rate, it needs to be paired with the existing passengers dataset.</t>
  </si>
  <si>
    <t>As you can see, both the family info and passengers datasets contain the PassengerId variable, meaning that a connection between them should be possible.</t>
  </si>
  <si>
    <r>
      <rPr>
        <b/>
        <i/>
        <sz val="12"/>
        <color theme="1"/>
        <rFont val="Calibri"/>
        <family val="2"/>
        <scheme val="minor"/>
      </rPr>
      <t>Question 7:</t>
    </r>
    <r>
      <rPr>
        <i/>
        <sz val="12"/>
        <color theme="1"/>
        <rFont val="Calibri"/>
        <family val="2"/>
        <scheme val="minor"/>
      </rPr>
      <t xml:space="preserve"> Are there any conclusions we can draw regarding correlation between these additional columns (SibSp and Parch) and the survival rate of passengers?</t>
    </r>
  </si>
  <si>
    <t>Cell intentionally left empty for your solution to question 7.</t>
  </si>
  <si>
    <t>2.2.2 Tickets</t>
  </si>
  <si>
    <t>This dataset contains information about the tickets that passengers held. Each row represents one ticket and gives information such as the cabin assigned to the ticket and the port the passenger embarked from. The expectation is that each passenger will have a ticket, but that multiple passengers may share a single ticket.</t>
  </si>
  <si>
    <t>Fare</t>
  </si>
  <si>
    <t>The passenger's fare.</t>
  </si>
  <si>
    <t>Cabin</t>
  </si>
  <si>
    <t>The cabin the passenger traveled in.</t>
  </si>
  <si>
    <t>Embarked</t>
  </si>
  <si>
    <t>The port the passenger embarked from; C=Cherbourg, Q=Queenstown, S=Southampton.</t>
  </si>
  <si>
    <t>S</t>
  </si>
  <si>
    <t>B51 B53 B55</t>
  </si>
  <si>
    <t>C</t>
  </si>
  <si>
    <t>To merge this with the passengers_and_family_info dataset, we follow a similar process as given in 2.2.1, creating the complete_data sheet. However, this time we wrap each XLOOKUP in an IF check to determine if the value looked up ISBLANK. Thus, the whole fomula becomes IF(ISBLANK(XLOOKUP(...)),"",XLOOKUP(...)) meaning that empty cells are preserved during the lookup process.</t>
  </si>
  <si>
    <r>
      <rPr>
        <b/>
        <i/>
        <sz val="12"/>
        <color theme="1"/>
        <rFont val="Calibri"/>
        <family val="2"/>
        <scheme val="minor"/>
      </rPr>
      <t>Question 8:</t>
    </r>
    <r>
      <rPr>
        <i/>
        <sz val="12"/>
        <color theme="1"/>
        <rFont val="Calibri"/>
        <family val="2"/>
        <scheme val="minor"/>
      </rPr>
      <t xml:space="preserve"> Why was this IF ISBLANK check not required in the 2.2.1 join?</t>
    </r>
  </si>
  <si>
    <t>Cell intentionally left empty for your answer to question 8.</t>
  </si>
  <si>
    <r>
      <rPr>
        <b/>
        <i/>
        <sz val="12"/>
        <color theme="1"/>
        <rFont val="Calibri"/>
        <family val="2"/>
        <scheme val="minor"/>
      </rPr>
      <t>Question 9:</t>
    </r>
    <r>
      <rPr>
        <i/>
        <sz val="12"/>
        <color theme="1"/>
        <rFont val="Calibri"/>
        <family val="2"/>
        <scheme val="minor"/>
      </rPr>
      <t xml:space="preserve"> Are there any conclusions we can draw regarding the correlation between these additional columns (Fare, Cabin, and Embarked) and the survival rate of passengers?</t>
    </r>
  </si>
  <si>
    <t>Cell intentionally left empty for your solution to question 9.</t>
  </si>
  <si>
    <t>3 Data Manipulation</t>
  </si>
  <si>
    <t>3.1 Null Imputation</t>
  </si>
  <si>
    <t>To do this in Excel, we use a combination of the COUNTBLANK and COUNTIF functions. The first checks for and counts empty cells. The second can be used to check for and count cells containing #N/A.</t>
  </si>
  <si>
    <t>Null count</t>
  </si>
  <si>
    <t>Sibsp</t>
  </si>
  <si>
    <t>Depending on what we want to use this data for, it may be better to replace these null values with more meaningful/standard values. This process is called "Null Imputation".</t>
  </si>
  <si>
    <t>Q</t>
  </si>
  <si>
    <t>We can go ahead and make that change to our dataset, adding a new column called Embarked_filled using the following formula.</t>
  </si>
  <si>
    <t xml:space="preserve">    IF(ISNA([@Embarked]),"S",IF([@Embarked]="","S",[@Embarked]))</t>
  </si>
  <si>
    <t>Notice that this formula first checks for the presence of #N/A (since these would obscure the second check for empty strings) and replaces any found with "S". Notice also that it doesn't check for ISBLANK but for equality with "" in the second check. Technically, empty values in the Embarked column contain a formula, but that formula returns "". When "" is found, again, "S" is substituted, otherwise the original value is preserved.</t>
  </si>
  <si>
    <t>Embarked_filled</t>
  </si>
  <si>
    <t>In general, there are many strategies available for performing null imputation.</t>
  </si>
  <si>
    <t>In some cases, it's appropriate to set null values to some discrete value that's unrelated to the observed values in that variable. For example, we may decide to fill nulls in the Age column with -1 (minus one). This would ensure that the data type of the imputed value does not clash with the types of the recorded values that already exist in the column. It would also be easy to identify, after the imputation has occurred, which values have been imputed since -1 is not a legitimate age and therefore we would never expect actual observations to have age of -1.</t>
  </si>
  <si>
    <r>
      <rPr>
        <b/>
        <i/>
        <sz val="12"/>
        <color theme="1"/>
        <rFont val="Calibri"/>
        <family val="2"/>
        <scheme val="minor"/>
      </rPr>
      <t xml:space="preserve">Question 10: </t>
    </r>
    <r>
      <rPr>
        <i/>
        <sz val="12"/>
        <color theme="1"/>
        <rFont val="Calibri"/>
        <family val="2"/>
        <scheme val="minor"/>
      </rPr>
      <t>What potentially harmful side-effects might arise after imputing nulls to -1 in the age variable?</t>
    </r>
  </si>
  <si>
    <t>Cell intentionally left empty for your answer to question 10.</t>
  </si>
  <si>
    <t>In other cases, it's appropriate not to perform null imuputation at all, in order to preserve the fact that the data is indeed missing. Doing so may allow for additional inferrences that may be missed if we filled in the null values. For example, we may hypothesise that the reason for the missing Embarked information above is due to the fact that these passengers were actually crew and therefore didn't embark along with the normal passengers. If this theory is true, then filling the null values with "S" like we did above would be misleading and potentially remove any ability to identify crew from passengers.</t>
  </si>
  <si>
    <t>At the end of the day, what you decide to do (or not do) with missing data is a choice that you have to make based on what you know about the data already, your knowledge or assumptions regarding the reason for the missing data, and an appreciation for what the data is being used for.</t>
  </si>
  <si>
    <r>
      <rPr>
        <b/>
        <i/>
        <sz val="12"/>
        <color theme="1"/>
        <rFont val="Calibri"/>
        <family val="2"/>
        <scheme val="minor"/>
      </rPr>
      <t>Question 11:</t>
    </r>
    <r>
      <rPr>
        <i/>
        <sz val="12"/>
        <color theme="1"/>
        <rFont val="Calibri"/>
        <family val="2"/>
        <scheme val="minor"/>
      </rPr>
      <t xml:space="preserve"> Can you suggest suitable strategies for null imputation (which may include to leave the nulls as they are and not impute them) for the remaining columns that contain null values? If you decide to impute nulls in these columns, go ahead and create new columns in the complete_data sheet.</t>
    </r>
  </si>
  <si>
    <t>- To find the mean of a numeric variable, you can execute the following formula</t>
  </si>
  <si>
    <t xml:space="preserve">    AVERAGE(complete_data[column_name])</t>
  </si>
  <si>
    <t>- To find the median of a numeric variable, you can execute the following formula</t>
  </si>
  <si>
    <t xml:space="preserve">    MEDIAN(complete_data[column_name])</t>
  </si>
  <si>
    <t>Cell intentionally left empty for your solution to question 11.</t>
  </si>
  <si>
    <t>3.2 Feature Engineering</t>
  </si>
  <si>
    <t>Consider the Cabin variable.</t>
  </si>
  <si>
    <t>C83</t>
  </si>
  <si>
    <t>C7</t>
  </si>
  <si>
    <t>E77</t>
  </si>
  <si>
    <t>From the analysis above, we know that it has 505 null values. We can use a combination of SUMPRODUCT and COUNTIF functions to find the number of distinct values in that column.</t>
  </si>
  <si>
    <t xml:space="preserve">Number of distinct values in Cabin: </t>
  </si>
  <si>
    <t>We have two problems with that column in its current form.</t>
  </si>
  <si>
    <t>1. The data is sparse; assuming you decided not to perform null imputation on it in question 11, the majority of the rows have no data available for this variable.
2. When the variable is populated, it is often a unique value specific to one individual passenger.</t>
  </si>
  <si>
    <t>We would like some way to extract any useful information from this column.</t>
  </si>
  <si>
    <t>According to https://www.encyclopedia-titanica.org/cabins.html, the alphabetical prefix that we see on the passenger's cabin corresponds to deck where the cabin resided. For example, cabin "C83" was on deck C. This may be helpful information to extract since we might suspect that passengers on lower decks were less able to reach the available lifeboats and would be affected soonest by the rising waters as the ship sank.</t>
  </si>
  <si>
    <t>We create a new column called Deck, appending it to complete_data, using the LEFT function to retrieve the first character of the Cabin value after first using TRIM to remove any leading or trailing whitespace. When the Cabin value is not present or #N/A, then we fill "Unknown" for the Deck column. The complete fomula looks like the following.</t>
  </si>
  <si>
    <t xml:space="preserve">    IF(ISNA([@Cabin]),"Unknown",IF([@Cabin]="","Unknown",TRIM(LEFT([@Cabin],1))))</t>
  </si>
  <si>
    <t>We can think of this formula in terms of example inputs and outputs.</t>
  </si>
  <si>
    <t>Input row</t>
  </si>
  <si>
    <t>Output</t>
  </si>
  <si>
    <t>…, Cabin=#N/A, …</t>
  </si>
  <si>
    <t>Unknown</t>
  </si>
  <si>
    <t>…, Cabin="", …</t>
  </si>
  <si>
    <t>…, Cabin="A123", …</t>
  </si>
  <si>
    <t>A</t>
  </si>
  <si>
    <t>…, Cabin="  B 30 ", …</t>
  </si>
  <si>
    <t>B</t>
  </si>
  <si>
    <t>Performing tasks such as this, where we create a new variable based on the information found in one or more existing variables is commonly called "Feature Engineering".</t>
  </si>
  <si>
    <t>Time to test our original theory by checking for correlation between the new deck variable and the Survived variable.</t>
  </si>
  <si>
    <t>D</t>
  </si>
  <si>
    <t>E</t>
  </si>
  <si>
    <t>F</t>
  </si>
  <si>
    <t>G</t>
  </si>
  <si>
    <t>T</t>
  </si>
  <si>
    <r>
      <rPr>
        <b/>
        <i/>
        <sz val="12"/>
        <color theme="1"/>
        <rFont val="Calibri"/>
        <family val="2"/>
        <scheme val="minor"/>
      </rPr>
      <t>Question 12:</t>
    </r>
    <r>
      <rPr>
        <i/>
        <sz val="12"/>
        <color theme="1"/>
        <rFont val="Calibri"/>
        <family val="2"/>
        <scheme val="minor"/>
      </rPr>
      <t xml:space="preserve"> What does this plot suggest about the correlation between the passenger's deck and their survival rate? Does it prove or disprove our theory?</t>
    </r>
  </si>
  <si>
    <t>Cell intentionally left empty for your answer to question 12.</t>
  </si>
  <si>
    <t>The lowermost decks, G and T are very interesting since it seems that everyone in deck G survived yet everyone in deck T perished.</t>
  </si>
  <si>
    <r>
      <rPr>
        <b/>
        <i/>
        <sz val="12"/>
        <color theme="1"/>
        <rFont val="Calibri"/>
        <family val="2"/>
        <scheme val="minor"/>
      </rPr>
      <t>Question 13:</t>
    </r>
    <r>
      <rPr>
        <i/>
        <sz val="12"/>
        <color theme="1"/>
        <rFont val="Calibri"/>
        <family val="2"/>
        <scheme val="minor"/>
      </rPr>
      <t xml:space="preserve"> What might be the cause of this odd behaviour observered in the two lowest decks?</t>
    </r>
  </si>
  <si>
    <t>Cell intentionally left empty for your answer to question 13.</t>
  </si>
  <si>
    <r>
      <rPr>
        <b/>
        <i/>
        <sz val="12"/>
        <color theme="1"/>
        <rFont val="Calibri"/>
        <family val="2"/>
        <scheme val="minor"/>
      </rPr>
      <t>Question 14:</t>
    </r>
    <r>
      <rPr>
        <i/>
        <sz val="12"/>
        <color theme="1"/>
        <rFont val="Calibri"/>
        <family val="2"/>
        <scheme val="minor"/>
      </rPr>
      <t xml:space="preserve"> The survival rate for passengers with "Unknown" deck information is significantly lower than the survival rate of passengers for which we can engineer deck information. What might be the reason for this?</t>
    </r>
  </si>
  <si>
    <t>Cell intentionally left empty for your answer to question 14.</t>
  </si>
  <si>
    <t>4 Make predictions</t>
  </si>
  <si>
    <t>So far we've made a number of interesting observations about the data and the factors that seem to impact the passenger's chance of survival. Let's put some of them to the test.</t>
  </si>
  <si>
    <t>For example, one of our first observations was that passengers with lower Pclass were much more likely to survive. Therefore, we could use the Pclass variable for the passengers that we don't have survival information about, to predict whether they survived or not.</t>
  </si>
  <si>
    <t>One way of doing so is using a statistical model called Logistic Regression. This states that the probability of some event occurring, called P(x) (survival of a passenger in our case) which depends on some variable x (in this example, the passenger's Pclass) is given by the following formula.</t>
  </si>
  <si>
    <t>There are a few noteworthy aspects to this function.</t>
  </si>
  <si>
    <t>Firstly, constants m and s are introduced. These are known as parameters. The exact values for them are unknown. Machine learning models exist to determine appropriate parameter values that seem to "fit" the observed data well. There is a great deal of skill involved in picking the correct statistical model for the data, determining an appropriate metric to measure the goodness of fit in order to compare one set of parameter values to another set, and narrowing down to the best set of parameters effectively.</t>
  </si>
  <si>
    <t>For now though, since this type of model is relatively simple, requiring only two parameters to be tuned, we will do so by hand. More complex machine learning algorithms involve more sophisticated methods than Excel will allow.</t>
  </si>
  <si>
    <t>Secondly, observe that the function P(x) is monotonically increasing, meaning that bigger values of x always lead to bigger values of P(x). Indeed, we can show this graphically by plotting P(x) for some range of x values and where m=0, and s=1.</t>
  </si>
  <si>
    <t>x</t>
  </si>
  <si>
    <t>P(x)</t>
  </si>
  <si>
    <t>Reciprocal(Pclass)</t>
  </si>
  <si>
    <t>Survival Rate</t>
  </si>
  <si>
    <t>The final observation is that the P(x) values are probabilities of survival, meaning that they are real numbers between 0 and 1. While this can be helpful for some situations, for example, if we wanted to determine if one passenger was more likely to survive than another, in this case actually want to be able to predict a passengers survival (a discrete 1 or 0) rather than their probability of survival. An easy way of doing this is to just round the probabilities such that any &lt; 0.5 become 0 and ≥ 0.5 become 1.</t>
  </si>
  <si>
    <t>m</t>
  </si>
  <si>
    <t>s</t>
  </si>
  <si>
    <t>I have provided the following formula which will calculate how well your predictions match with the actual truth of what happened to these passengers. It will return what percent of the predictions were correct.</t>
  </si>
  <si>
    <t>Correct</t>
  </si>
  <si>
    <t>Can you do better? See if you can tweak the values of m and s above to get more accurate predictions. The % correct calculation above should automatically update to show your progress.</t>
  </si>
  <si>
    <t>Below is a list of some further ideas that might be interesting to attempt, along with your own.</t>
  </si>
  <si>
    <t>General ideas</t>
  </si>
  <si>
    <t>1. At the moment, P(x) depends only on the passenger's Pclass. Instead of calculating the P(x) for every passenger, could we calculate P(x) for all three possible Pclass values? If our logistic regression model model was fit perfectly, what should the values of P(x) for each Pclass approximate?
2. What is the maximum accuracy that is possible to achieve using logistic regression on the Pclass variable?
3. Is it possible to recreate the prediction using if-else logic?
4. It's possible to apply the prediction function to the complete_data dataset which contains passengers for whom we know the survive/did not survive outcome. Doing so would allow a deeper analysis into what types of passengers the predictions could be improved for. For example, is the prediction less accurate for children? Or how accurate is the prediction for males vs. females? This information could inform what direction our modelling needs to take in order to be more accurate.
    a. What potentially dangerous side effect may arise from over-analysing the predictions made for complete_data?
    b. How could we prevent or reduce the risk of this side effect?
5. Can you apply logistic regression to any other variables other than Pclass? Does the use of any other column improve the overall prediction accuracy? Remember that we have more than just the columns inside the test_passengers dataset available to make predictions; we also have test_family_info and test_tickets, but using them requires joining as described in 2.2.
6. Logistic regression expects x values to be numeric. How can you deal with non-numeric variables to predict if a passenger survived or not?
7. Are there strategies for making predictions using more than just one variable? For example, we also know from previous analysis that females had significantly higher survival rates than males. How could we use both Pclass and Sex variables to come up with a prediction?</t>
  </si>
  <si>
    <t>Some feature engineering ideas</t>
  </si>
  <si>
    <r>
      <t>The following </t>
    </r>
    <r>
      <rPr>
        <i/>
        <sz val="12"/>
        <color theme="1"/>
        <rFont val="Calibri"/>
        <family val="2"/>
        <scheme val="minor"/>
      </rPr>
      <t>may</t>
    </r>
    <r>
      <rPr>
        <sz val="12"/>
        <color theme="1"/>
        <rFont val="Calibri"/>
        <family val="2"/>
        <scheme val="minor"/>
      </rPr>
      <t> produce variables that can be shown to correlate with the survival rate of passengers, and therefore could be included in the formula for your predictions.</t>
    </r>
  </si>
  <si>
    <t>8. The SibSp and Parch columns could be used to create a boolean indicator telling us if the passenger was travelling alone or not.
9. The passenger's surname could be extracted from the Name column.
10. The passenger's title (e.g. Mr., Miss., etc.) could be extracted from the Name column.
11. The result of (10) could be used to determine the passenger's marital status.
12. The combination of (9), (10), and SibSp could be used to determine if the passenger is travelling with their spouse.
13. Are there any other family connections that we can make within the data?
14. Does binning the Age variable allow for an improvement in prediction accuracy? For example, engineering an "adult" variable for the data, an "over 50" variable, and so on. Are there other variables that we could bin?
15. Considering the Titanic deck plans https://www.encyclopedia-titanica.org/titanic-deckplans/, is there more information we can extract from the passenger's Cabin variable?</t>
  </si>
  <si>
    <t>Other areas to investigate</t>
  </si>
  <si>
    <t>16. What impact on the prediction accuracy, if any, can be observed if you changed some of your null imputation strategies from question 11?
17. Is there anything noticeably different to the passengers with estimated age? I.e. those with Age in n.5 format.
18. What information can we extract from the passenger's Ticket variable?
19. How would you explain how your predictions were calculated to someone from a non-technical background?
20. If you were aboard the Titanic when it sank, what would be your probability of surviving?
21. Are there other pieces of data outside of the passenger, family info and ticket datasets provided, that might be helpful to improve your prediction?
22. Instead of tuning the parameters of a statistical model by hand, can we apply machine learning to this problem and allow an algorithm to "learn" the correlations in the data and make predictions? For example, can you replicate the logistic regression model demonstrated here, but using machine learned parameters? Unfortunately, to do so will require writing some code. Python is a good place to start and there are lots of guides online to help you get started.
    a. How does the accuracy of a machine learning model compare to your best prediction formula?</t>
  </si>
  <si>
    <t>Wick, Miss. Mary Natalie</t>
  </si>
  <si>
    <t>Goodwin, Mr. Charles Edward</t>
  </si>
  <si>
    <t>Mudd, Mr. Thomas Charles</t>
  </si>
  <si>
    <t>S.O./P.P. 3</t>
  </si>
  <si>
    <t>Dean, Mr. Bertram Frank</t>
  </si>
  <si>
    <t>C.A. 2315</t>
  </si>
  <si>
    <t>Harris, Mr. Henry Birkhardt</t>
  </si>
  <si>
    <t>Warren, Mrs. Frank Manley (Anna Sophia Atkinson)</t>
  </si>
  <si>
    <t>Christy, Miss. Julie Rachel</t>
  </si>
  <si>
    <t>Moor, Master. Meier</t>
  </si>
  <si>
    <t>Olsson, Mr. Nils Johan Goransson</t>
  </si>
  <si>
    <t>Flynn, Mr. John Irwin ("Irving")</t>
  </si>
  <si>
    <t>PC 17474</t>
  </si>
  <si>
    <t>Youseff, Mr. Gerious</t>
  </si>
  <si>
    <t>Moore, Mr. Leonard Charles</t>
  </si>
  <si>
    <t>A4. 54510</t>
  </si>
  <si>
    <t>Holverson, Mrs. Alexander Oskar (Mary Aline Towner)</t>
  </si>
  <si>
    <t>Fortune, Miss. Alice Elizabeth</t>
  </si>
  <si>
    <t>Baclini, Miss. Marie Catherine</t>
  </si>
  <si>
    <t>Stanley, Miss. Amy Zillah Elsie</t>
  </si>
  <si>
    <t>CA. 2314</t>
  </si>
  <si>
    <t>Troupiansky, Mr. Moses Aaron</t>
  </si>
  <si>
    <t>Hansen, Mr. Claus Peter</t>
  </si>
  <si>
    <t>Leeni, Mr. Fahim ("Philip Zenni")</t>
  </si>
  <si>
    <t>Elias, Mr. Joseph Jr</t>
  </si>
  <si>
    <t>Ekstrom, Mr. Johan</t>
  </si>
  <si>
    <t>Bradley, Mr. George ("George Arthur Brayton")</t>
  </si>
  <si>
    <t>Lobb, Mr. William Arthur</t>
  </si>
  <si>
    <t>A/5. 3336</t>
  </si>
  <si>
    <t>Serepeca, Miss. Augusta</t>
  </si>
  <si>
    <t>Gustafsson, Mr. Karl Gideon</t>
  </si>
  <si>
    <t>Sage, Mr. George John Jr</t>
  </si>
  <si>
    <t>CA. 2343</t>
  </si>
  <si>
    <t>Fortune, Miss. Mabel Helen</t>
  </si>
  <si>
    <t>Arnold-Franchi, Mrs. Josef (Josefine Franchi)</t>
  </si>
  <si>
    <t>Rice, Master. George Hugh</t>
  </si>
  <si>
    <t>Ling, Mr. Lee</t>
  </si>
  <si>
    <t>Ford, Mrs. Edward (Margaret Ann Watson)</t>
  </si>
  <si>
    <t>W./C. 6608</t>
  </si>
  <si>
    <t>Yousif, Mr. Wazli</t>
  </si>
  <si>
    <t>Lemberopolous, Mr. Peter L</t>
  </si>
  <si>
    <t>Hoyt, Mr. Frederick Maxfield</t>
  </si>
  <si>
    <t>Maenpaa, Mr. Matti Alexanteri</t>
  </si>
  <si>
    <t>STON/O 2. 3101275</t>
  </si>
  <si>
    <t>Alhomaki, Mr. Ilmari Rudolf</t>
  </si>
  <si>
    <t>SOTON/O2 3101287</t>
  </si>
  <si>
    <t>Penasco y Castellana, Mrs. Victor de Satode (Maria Josefa Perez de Soto y Vallejo)</t>
  </si>
  <si>
    <t>PC 17758</t>
  </si>
  <si>
    <t>Chapman, Mr. Charles Henry</t>
  </si>
  <si>
    <t>Betros, Mr. Tannous</t>
  </si>
  <si>
    <t>van Billiard, Mr. Austin Blyler</t>
  </si>
  <si>
    <t>A/5. 851</t>
  </si>
  <si>
    <t>Adams, Mr. John</t>
  </si>
  <si>
    <t>Stankovic, Mr. Ivan</t>
  </si>
  <si>
    <t>Dahlberg, Miss. Gerda Ulrika</t>
  </si>
  <si>
    <t>Harper, Rev. John</t>
  </si>
  <si>
    <t>Goodwin, Miss. Lillian Amy</t>
  </si>
  <si>
    <t>Drazenoic, Mr. Jozef</t>
  </si>
  <si>
    <t>Flynn, Mr. John</t>
  </si>
  <si>
    <t>Lines, Miss. Mary Conover</t>
  </si>
  <si>
    <t>PC 17592</t>
  </si>
  <si>
    <t>Nicholls, Mr. Joseph Charles</t>
  </si>
  <si>
    <t>C.A. 33112</t>
  </si>
  <si>
    <t>Oreskovic, Mr. Luka</t>
  </si>
  <si>
    <t>Stead, Mr. William Thomas</t>
  </si>
  <si>
    <t>Brown, Mrs. James Joseph (Margaret Tobin)</t>
  </si>
  <si>
    <t>PC 17610</t>
  </si>
  <si>
    <t>Sinkkonen, Miss. Anna</t>
  </si>
  <si>
    <t>Carbines, Mr. William</t>
  </si>
  <si>
    <t>Hanna, Mr. Mansour</t>
  </si>
  <si>
    <t>Simonius-Blumer, Col. Oberst Alfons</t>
  </si>
  <si>
    <t>Richards, Master. George Sibley</t>
  </si>
  <si>
    <t>Bjornstrom-Steffansson, Mr. Mauritz Hakan</t>
  </si>
  <si>
    <t>Ball, Mrs. (Ada E Hall)</t>
  </si>
  <si>
    <t>Persson, Mr. Ernst Ulrik</t>
  </si>
  <si>
    <t>Braund, Mr. Lewis Richard</t>
  </si>
  <si>
    <t>Navratil, Master. Edmond Roger</t>
  </si>
  <si>
    <t>Petterson, Mr. Johan Emil</t>
  </si>
  <si>
    <t>Wilhelms, Mr. Charles</t>
  </si>
  <si>
    <t>Moutal, Mr. Rahamin Haim</t>
  </si>
  <si>
    <t>Landergren, Miss. Aurora Adelia</t>
  </si>
  <si>
    <t>C 7077</t>
  </si>
  <si>
    <t>Funk, Miss. Annie Clemmer</t>
  </si>
  <si>
    <t>Nosworthy, Mr. Richard Cater</t>
  </si>
  <si>
    <t>A/4. 39886</t>
  </si>
  <si>
    <t>Heininen, Miss. Wendla Maria</t>
  </si>
  <si>
    <t>STON/O2. 3101290</t>
  </si>
  <si>
    <t>Simmons, Mr. John</t>
  </si>
  <si>
    <t>SOTON/OQ 392082</t>
  </si>
  <si>
    <t>Davison, Mrs. Thomas Henry (Mary E Finck)</t>
  </si>
  <si>
    <t>Calderhead, Mr. Edward Pennington</t>
  </si>
  <si>
    <t>PC 17476</t>
  </si>
  <si>
    <t>McMahon, Mr. Martin</t>
  </si>
  <si>
    <t>Brocklebank, Mr. William Alfred</t>
  </si>
  <si>
    <t>Jerwan, Mrs. Amin S (Marie Marthe Thuillard)</t>
  </si>
  <si>
    <t>SC/AH Basle 541</t>
  </si>
  <si>
    <t>Farthing, Mr. John</t>
  </si>
  <si>
    <t>PC 17483</t>
  </si>
  <si>
    <t>Healy, Miss. Hanora "Nora"</t>
  </si>
  <si>
    <t>Olsen, Mr. Ole Martin</t>
  </si>
  <si>
    <t>Fa 265302</t>
  </si>
  <si>
    <t>Watt, Mrs. James (Elizabeth "Bessie" Inglis Milne)</t>
  </si>
  <si>
    <t>C.A. 33595</t>
  </si>
  <si>
    <t>Kassem, Mr. Fared</t>
  </si>
  <si>
    <t>Davies, Mr. Charles Henry</t>
  </si>
  <si>
    <t>S.O.C. 14879</t>
  </si>
  <si>
    <t>Widener, Mr. Harry Elkins</t>
  </si>
  <si>
    <t>Cleaver, Miss. Alice</t>
  </si>
  <si>
    <t>Hendekovic, Mr. Ignjac</t>
  </si>
  <si>
    <t>Sunderland, Mr. Victor Francis</t>
  </si>
  <si>
    <t>SOTON/OQ 392089</t>
  </si>
  <si>
    <t>Ponesell, Mr. Martin</t>
  </si>
  <si>
    <t>Boulos, Mr. Hanna</t>
  </si>
  <si>
    <t>Rothes, the Countess. of (Lucy Noel Martha Dyer-Edwards)</t>
  </si>
  <si>
    <t>Horgan, Mr. John</t>
  </si>
  <si>
    <t>Staneff, Mr. Ivan</t>
  </si>
  <si>
    <t>Watson, Mr. Ennis Hastings</t>
  </si>
  <si>
    <t>Perreault, Miss. Anne</t>
  </si>
  <si>
    <t>Kent, Mr. Edward Austin</t>
  </si>
  <si>
    <t>Clifford, Mr. George Quincy</t>
  </si>
  <si>
    <t>Sundman, Mr. Johan Julian</t>
  </si>
  <si>
    <t>STON/O 2. 3101269</t>
  </si>
  <si>
    <t>Kantor, Mrs. Sinai (Miriam Sternin)</t>
  </si>
  <si>
    <t>Attalah, Miss. Malake</t>
  </si>
  <si>
    <t>White, Mr. Richard Frasar</t>
  </si>
  <si>
    <t>Elias, Mr. Dibo</t>
  </si>
  <si>
    <t>Wick, Mrs. George Dennick (Mary Hitchcock)</t>
  </si>
  <si>
    <t>Andrews, Miss. Kornelia Theodosia</t>
  </si>
  <si>
    <t>O'Connor, Mr. Maurice</t>
  </si>
  <si>
    <t>Keefe, Mr. Arthur</t>
  </si>
  <si>
    <t>O'Brien, Mr. Timothy</t>
  </si>
  <si>
    <t>Jensen, Mr. Niels Peder</t>
  </si>
  <si>
    <t>Gee, Mr. Arthur H</t>
  </si>
  <si>
    <t>Markun, Mr. Johann</t>
  </si>
  <si>
    <t>McCoy, Mr. Bernard</t>
  </si>
  <si>
    <t>Dantcheff, Mr. Ristiu</t>
  </si>
  <si>
    <t>Andrews, Mr. Thomas Jr</t>
  </si>
  <si>
    <t>Tobin, Mr. Roger</t>
  </si>
  <si>
    <t>Andersson, Miss. Ebba Iris Alfrida</t>
  </si>
  <si>
    <t>Barah, Mr. Hanna Assi</t>
  </si>
  <si>
    <t>Hamalainen, Mrs. William (Anna)</t>
  </si>
  <si>
    <t>Dowdell, Miss. Elizabeth</t>
  </si>
  <si>
    <t>Ross, Mr. John Hugo</t>
  </si>
  <si>
    <t>Andersson, Mr. August Edvard ("Wennerstrom")</t>
  </si>
  <si>
    <t>Reed, Mr. James George</t>
  </si>
  <si>
    <t>Abbott, Mrs. Stanton (Rosa Hunt)</t>
  </si>
  <si>
    <t>C.A. 2673</t>
  </si>
  <si>
    <t>Goldenberg, Mr. Samuel L</t>
  </si>
  <si>
    <t>Kelly, Miss. Mary</t>
  </si>
  <si>
    <t>Futrelle, Mrs. Jacques Heath (Lily May Peel)</t>
  </si>
  <si>
    <t>Rothschild, Mrs. Martin (Elizabeth L. Barrett)</t>
  </si>
  <si>
    <t>PC 17603</t>
  </si>
  <si>
    <t>Ryerson, Miss. Susan Parker "Suzette"</t>
  </si>
  <si>
    <t>PC 17608</t>
  </si>
  <si>
    <t>Icard, Miss. Amelie</t>
  </si>
  <si>
    <t>Ridsdale, Miss. Lucy</t>
  </si>
  <si>
    <t>W./C. 14258</t>
  </si>
  <si>
    <t>Osen, Mr. Olaf Elon</t>
  </si>
  <si>
    <t>Petranec, Miss. Matilda</t>
  </si>
  <si>
    <t>Hocking, Mrs. Elizabeth (Eliza Needs)</t>
  </si>
  <si>
    <t>Weir, Col. John</t>
  </si>
  <si>
    <t>Coleff, Mr. Satio</t>
  </si>
  <si>
    <t>Robbins, Mr. Victor</t>
  </si>
  <si>
    <t>PC 17757</t>
  </si>
  <si>
    <t>O'Connell, Mr. Patrick D</t>
  </si>
  <si>
    <t>Hogeboom, Mrs. John C (Anna Andrews)</t>
  </si>
  <si>
    <t>Nankoff, Mr. Minko</t>
  </si>
  <si>
    <t>Garfirth, Mr. John</t>
  </si>
  <si>
    <t>Asim, Mr. Adola</t>
  </si>
  <si>
    <t>SOTON/O.Q. 3101310</t>
  </si>
  <si>
    <t>Culumovic, Mr. Jeso</t>
  </si>
  <si>
    <t>Sdycoff, Mr. Todor</t>
  </si>
  <si>
    <t>Moen, Mr. Sigurd Hansen</t>
  </si>
  <si>
    <t>Bazzani, Miss. Albina</t>
  </si>
  <si>
    <t>Calic, Mr. Petar</t>
  </si>
  <si>
    <t>Asplund, Mrs. Carl Oscar (Selma Augusta Emilia Johansson)</t>
  </si>
  <si>
    <t>Nicholson, Mr. Arthur Ernest</t>
  </si>
  <si>
    <t>Mullens, Miss. Katherine "Katie"</t>
  </si>
  <si>
    <t>Christmann, Mr. Emil</t>
  </si>
  <si>
    <t>Hays, Mrs. Charles Melville (Clara Jennings Gregg)</t>
  </si>
  <si>
    <t>Butler, Mr. Reginald Fenton</t>
  </si>
  <si>
    <t>Corn, Mr. Harry</t>
  </si>
  <si>
    <t>SOTON/OQ 392090</t>
  </si>
  <si>
    <t>Taylor, Mr. Elmer Zebley</t>
  </si>
  <si>
    <t>Pickard, Mr. Berk (Berk Trembisky)</t>
  </si>
  <si>
    <t>SOTON/O.Q. 392078</t>
  </si>
  <si>
    <t>Windelov, Mr. Einar</t>
  </si>
  <si>
    <t>SOTON/OQ 3101317</t>
  </si>
  <si>
    <t>Walker, Mr. William Anderson</t>
  </si>
  <si>
    <t>Yasbeck, Mrs. Antoni (Selini Alexander)</t>
  </si>
  <si>
    <t>Richards, Mrs. Sidney (Emily Hocking)</t>
  </si>
  <si>
    <t>Honkanen, Miss. Eliina</t>
  </si>
  <si>
    <t>STON/O2. 3101283</t>
  </si>
  <si>
    <t>Penasco y Castellana, Mr. Victor de Satode</t>
  </si>
  <si>
    <t>Mitchell, Mr. Henry Michael</t>
  </si>
  <si>
    <t>C.A. 24580</t>
  </si>
  <si>
    <t>O'Dwyer, Miss. Ellen "Nellie"</t>
  </si>
  <si>
    <t>Duran y More, Miss. Asuncion</t>
  </si>
  <si>
    <t>SC/PARIS 2149</t>
  </si>
  <si>
    <t>Larsson, Mr. August Viktor</t>
  </si>
  <si>
    <t>Brewe, Dr. Arthur Jackson</t>
  </si>
  <si>
    <t>Thorneycroft, Mr. Percival</t>
  </si>
  <si>
    <t>Padro y Manent, Mr. Julian</t>
  </si>
  <si>
    <t>SC/PARIS 2146</t>
  </si>
  <si>
    <t>Kirkland, Rev. Charles Leonard</t>
  </si>
  <si>
    <t>Markoff, Mr. Marin</t>
  </si>
  <si>
    <t>Gheorgheff, Mr. Stanio</t>
  </si>
  <si>
    <t>Baxter, Mr. Quigg Edmond</t>
  </si>
  <si>
    <t>PC 17558</t>
  </si>
  <si>
    <t>Palsson, Master. Gosta Leonard</t>
  </si>
  <si>
    <t>Duff Gordon, Sir. Cosmo Edmund ("Mr Morgan")</t>
  </si>
  <si>
    <t>PC 17485</t>
  </si>
  <si>
    <t>Dick, Mr. Albert Adrian</t>
  </si>
  <si>
    <t>Frolicher-Stehli, Mr. Maxmillian</t>
  </si>
  <si>
    <t>Lefebre, Miss. Jeannie</t>
  </si>
  <si>
    <t>Milling, Mr. Jacob Christian</t>
  </si>
  <si>
    <t>Vanden Steen, Mr. Leo Peter</t>
  </si>
  <si>
    <t>Ibrahim Shawah, Mr. Yousseff</t>
  </si>
  <si>
    <t>O'Leary, Miss. Hanora "Norah"</t>
  </si>
  <si>
    <t>Lemore, Mrs. (Amelia Milley)</t>
  </si>
  <si>
    <t>C.A. 34260</t>
  </si>
  <si>
    <t>Lurette, Miss. Elise</t>
  </si>
  <si>
    <t>PC 17569</t>
  </si>
  <si>
    <t>Abbing, Mr. Anthony</t>
  </si>
  <si>
    <t>C.A. 5547</t>
  </si>
  <si>
    <t>Mellors, Mr. William John</t>
  </si>
  <si>
    <t>SW/PP 751</t>
  </si>
  <si>
    <t>Bourke, Mrs. John (Catherine)</t>
  </si>
  <si>
    <t>Rice, Master. Eugene</t>
  </si>
  <si>
    <t>Kiernan, Mr. Philip</t>
  </si>
  <si>
    <t>Hoyt, Mrs. Frederick Maxfield (Jane Anne Forby)</t>
  </si>
  <si>
    <t>Sage, Mr. Douglas Bullen</t>
  </si>
  <si>
    <t>Doharr, Mr. Tannous</t>
  </si>
  <si>
    <t>Lam, Mr. Ali</t>
  </si>
  <si>
    <t>Baclini, Mrs. Solomon (Latifa Qurban)</t>
  </si>
  <si>
    <t>Collyer, Miss. Marjorie "Lottie"</t>
  </si>
  <si>
    <t>C.A. 31921</t>
  </si>
  <si>
    <t>Goldenberg, Mrs. Samuel L (Edwiga Grabowska)</t>
  </si>
  <si>
    <t>Connaghton, Mr. Michael</t>
  </si>
  <si>
    <t>Goldsmith, Mrs. Frank John (Emily Alice Brown)</t>
  </si>
  <si>
    <t>Young, Miss. Marie Grice</t>
  </si>
  <si>
    <t>PC 17760</t>
  </si>
  <si>
    <t>Nicola-Yarred, Master. Elias</t>
  </si>
  <si>
    <t>Taussig, Miss. Ruth</t>
  </si>
  <si>
    <t>Coelho, Mr. Domingos Fernandeo</t>
  </si>
  <si>
    <t>SOTON/O.Q. 3101307</t>
  </si>
  <si>
    <t>Goldsmith, Master. Frank John William "Frankie"</t>
  </si>
  <si>
    <t>Banfield, Mr. Frederick James</t>
  </si>
  <si>
    <t>C.A./SOTON 34068</t>
  </si>
  <si>
    <t>Andersson, Miss. Sigrid Elisabeth</t>
  </si>
  <si>
    <t>Alexander, Mr. William</t>
  </si>
  <si>
    <t>Barton, Mr. David John</t>
  </si>
  <si>
    <t>Hunt, Mr. George Henry</t>
  </si>
  <si>
    <t>SCO/W 1585</t>
  </si>
  <si>
    <t>Shutes, Miss. Elizabeth W</t>
  </si>
  <si>
    <t>PC 17582</t>
  </si>
  <si>
    <t>McCarthy, Mr. Timothy J</t>
  </si>
  <si>
    <t>Ostby, Mr. Engelhart Cornelius</t>
  </si>
  <si>
    <t>Gillespie, Mr. William Henry</t>
  </si>
  <si>
    <t>Chibnall, Mrs. (Edith Martha Bowerman)</t>
  </si>
  <si>
    <t>Ilett, Miss. Bertha</t>
  </si>
  <si>
    <t>SO/C 14885</t>
  </si>
  <si>
    <t>Henry, Miss. Delia</t>
  </si>
  <si>
    <t>Oreskovic, Miss. Marija</t>
  </si>
  <si>
    <t>Meyer, Mr. Edgar Joseph</t>
  </si>
  <si>
    <t>PC 17604</t>
  </si>
  <si>
    <t>Canavan, Miss. Mary</t>
  </si>
  <si>
    <t>Collyer, Mr. Harvey</t>
  </si>
  <si>
    <t>Peter, Miss. Anna</t>
  </si>
  <si>
    <t>Vander Planke, Mr. Leo Edmondus</t>
  </si>
  <si>
    <t>Nasser, Mrs. Nicholas (Adele Achem)</t>
  </si>
  <si>
    <t>Aubart, Mme. Leontine Pauline</t>
  </si>
  <si>
    <t>PC 17477</t>
  </si>
  <si>
    <t>McNamee, Mr. Neal</t>
  </si>
  <si>
    <t>Nye, Mrs. (Elizabeth Ramell)</t>
  </si>
  <si>
    <t>C.A. 29395</t>
  </si>
  <si>
    <t>Crosby, Capt. Edward Gifford</t>
  </si>
  <si>
    <t>WE/P 5735</t>
  </si>
  <si>
    <t>Chambers, Mrs. Norman Campbell (Bertha Griggs)</t>
  </si>
  <si>
    <t>Homer, Mr. Harry ("Mr E Haven")</t>
  </si>
  <si>
    <t>Carlsson, Mr. August Sigfrid</t>
  </si>
  <si>
    <t>Hamalainen, Master. Viljo</t>
  </si>
  <si>
    <t>Razi, Mr. Raihed</t>
  </si>
  <si>
    <t>Hoyt, Mr. William Fisher</t>
  </si>
  <si>
    <t>PC 17600</t>
  </si>
  <si>
    <t>Vande Walle, Mr. Nestor Cyriel</t>
  </si>
  <si>
    <t>Wright, Mr. George</t>
  </si>
  <si>
    <t>Otter, Mr. Richard</t>
  </si>
  <si>
    <t>Taussig, Mrs. Emil (Tillie Mandelbaum)</t>
  </si>
  <si>
    <t>Taussig, Mr. Emil</t>
  </si>
  <si>
    <t>Pengelly, Mr. Frederick William</t>
  </si>
  <si>
    <t>Newell, Miss. Marjorie</t>
  </si>
  <si>
    <t>Chronopoulos, Mr. Apostolos</t>
  </si>
  <si>
    <t>Stanley, Mr. Edward Roland</t>
  </si>
  <si>
    <t>A/4 45380</t>
  </si>
  <si>
    <t>Perkin, Mr. John Henry</t>
  </si>
  <si>
    <t>A/5 21174</t>
  </si>
  <si>
    <t>Becker, Master. Richard F</t>
  </si>
  <si>
    <t>Webber, Miss. Susan</t>
  </si>
  <si>
    <t>Maioni, Miss. Roberta</t>
  </si>
  <si>
    <t>Cacic, Mr. Luka</t>
  </si>
  <si>
    <t>Sage, Mr. Frederick</t>
  </si>
  <si>
    <t>Paulner, Mr. Uscher</t>
  </si>
  <si>
    <t>Karlsson, Mr. Nils August</t>
  </si>
  <si>
    <t>Cann, Mr. Ernest Charles</t>
  </si>
  <si>
    <t>A./5. 2152</t>
  </si>
  <si>
    <t>Beavan, Mr. William Thomas</t>
  </si>
  <si>
    <t>Allison, Miss. Helen Loraine</t>
  </si>
  <si>
    <t>West, Mrs. Edwy Arthur (Ada Mary Worth)</t>
  </si>
  <si>
    <t>C.A. 34651</t>
  </si>
  <si>
    <t>O'Brien, Mr. Thomas</t>
  </si>
  <si>
    <t>Hedman, Mr. Oskar Arvid</t>
  </si>
  <si>
    <t>Nakid, Miss. Maria ("Mary")</t>
  </si>
  <si>
    <t>Madigan, Miss. Margaret "Maggie"</t>
  </si>
  <si>
    <t>Eklund, Mr. Hans Linus</t>
  </si>
  <si>
    <t>Reeves, Mr. David</t>
  </si>
  <si>
    <t>C.A. 17248</t>
  </si>
  <si>
    <t>Najib, Miss. Adele Kiamie "Jane"</t>
  </si>
  <si>
    <t>Goodwin, Master. Harold Victor</t>
  </si>
  <si>
    <t>Somerton, Mr. Francis William</t>
  </si>
  <si>
    <t>A.5. 18509</t>
  </si>
  <si>
    <t>Coleff, Mr. Peju</t>
  </si>
  <si>
    <t>Roebling, Mr. Washington Augustus II</t>
  </si>
  <si>
    <t>PC 17590</t>
  </si>
  <si>
    <t>Niskanen, Mr. Juha</t>
  </si>
  <si>
    <t>STON/O 2. 3101289</t>
  </si>
  <si>
    <t>Svensson, Mr. Olof</t>
  </si>
  <si>
    <t>Smith, Mr. Richard William</t>
  </si>
  <si>
    <t>Davies, Master. John Morgan Jr</t>
  </si>
  <si>
    <t>West, Miss. Constance Mirium</t>
  </si>
  <si>
    <t>Rosblom, Mrs. Viktor (Helena Wilhelmina)</t>
  </si>
  <si>
    <t>Abbott, Mr. Rossmore Edward</t>
  </si>
  <si>
    <t>Montvila, Rev. Juozas</t>
  </si>
  <si>
    <t>Nilsson, Miss. Helmina Josefina</t>
  </si>
  <si>
    <t>Saundercock, Mr. William Henry</t>
  </si>
  <si>
    <t>A/5. 2151</t>
  </si>
  <si>
    <t>Lewy, Mr. Ervin G</t>
  </si>
  <si>
    <t>PC 17612</t>
  </si>
  <si>
    <t>Moran, Mr. James</t>
  </si>
  <si>
    <t>Peuchen, Major. Arthur Godfrey</t>
  </si>
  <si>
    <t>Collander, Mr. Erik Gustaf</t>
  </si>
  <si>
    <t>Bing, Mr. Lee</t>
  </si>
  <si>
    <t>Jussila, Miss. Mari Aina</t>
  </si>
  <si>
    <t>Panula, Mr. Jaako Arnold</t>
  </si>
  <si>
    <t>Kelly, Mrs. Florence "Fannie"</t>
  </si>
  <si>
    <t>Braund, Mr. Owen Harris</t>
  </si>
  <si>
    <t>A/5 21171</t>
  </si>
  <si>
    <t>Leinonen, Mr. Antti Gustaf</t>
  </si>
  <si>
    <t>STON/O 2. 3101292</t>
  </si>
  <si>
    <t>Lahtinen, Mrs. William (Anna Sylfven)</t>
  </si>
  <si>
    <t>Jalsevac, Mr. Ivan</t>
  </si>
  <si>
    <t>Minahan, Miss. Daisy E</t>
  </si>
  <si>
    <t>Bidois, Miss. Rosalie</t>
  </si>
  <si>
    <t>Blackwell, Mr. Stephen Weart</t>
  </si>
  <si>
    <t>Lester, Mr. James</t>
  </si>
  <si>
    <t>A/4 48871</t>
  </si>
  <si>
    <t>Cumings, Mrs. John Bradley (Florence Briggs Thayer)</t>
  </si>
  <si>
    <t>PC 17599</t>
  </si>
  <si>
    <t>Coleridge, Mr. Reginald Charles</t>
  </si>
  <si>
    <t>W./C. 14263</t>
  </si>
  <si>
    <t>Spedden, Mrs. Frederic Oakley (Margaretta Corning Stone)</t>
  </si>
  <si>
    <t>Stoytcheff, Mr. Ilia</t>
  </si>
  <si>
    <t>Garside, Miss. Ethel</t>
  </si>
  <si>
    <t>Newell, Miss. Madeleine</t>
  </si>
  <si>
    <t>Masselmani, Mrs. Fatima</t>
  </si>
  <si>
    <t>Hood, Mr. Ambrose Jr</t>
  </si>
  <si>
    <t>Silvey, Mr. William Baird</t>
  </si>
  <si>
    <t>Chambers, Mr. Norman Campbell</t>
  </si>
  <si>
    <t>Webber, Mr. James</t>
  </si>
  <si>
    <t>SOTON/OQ 3101316</t>
  </si>
  <si>
    <t>Dimic, Mr. Jovan</t>
  </si>
  <si>
    <t>Navratil, Master. Michel M</t>
  </si>
  <si>
    <t>Cook, Mr. Jacob</t>
  </si>
  <si>
    <t>A/5 3536</t>
  </si>
  <si>
    <t>Isham, Miss. Ann Elizabeth</t>
  </si>
  <si>
    <t>PC 17595</t>
  </si>
  <si>
    <t>Rommetvedt, Mr. Knud Paust</t>
  </si>
  <si>
    <t>van Melkebeke, Mr. Philemon</t>
  </si>
  <si>
    <t>Louch, Mrs. Charles Alexander (Alice Adelaide Slow)</t>
  </si>
  <si>
    <t>SC/AH 3085</t>
  </si>
  <si>
    <t>Widegren, Mr. Carl/Charles Peter</t>
  </si>
  <si>
    <t>Lehmann, Miss. Bertha</t>
  </si>
  <si>
    <t>SC 1748</t>
  </si>
  <si>
    <t>Smith, Miss. Marion Elsie</t>
  </si>
  <si>
    <t>Mallet, Master. Andre</t>
  </si>
  <si>
    <t>S.C./PARIS 2079</t>
  </si>
  <si>
    <t>Svensson, Mr. Johan</t>
  </si>
  <si>
    <t>Burns, Miss. Elizabeth Margaret</t>
  </si>
  <si>
    <t>Bourke, Mr. John</t>
  </si>
  <si>
    <t>Sadlier, Mr. Matthew</t>
  </si>
  <si>
    <t>Kalvik, Mr. Johannes Halvorsen</t>
  </si>
  <si>
    <t>Nasser, Mr. Nicholas</t>
  </si>
  <si>
    <t>Petroff, Mr. Pastcho ("Pentcho")</t>
  </si>
  <si>
    <t>Williams, Mr. Howard Hugh "Harry"</t>
  </si>
  <si>
    <t>A/5 2466</t>
  </si>
  <si>
    <t>Leonard, Mr. Lionel</t>
  </si>
  <si>
    <t>LINE</t>
  </si>
  <si>
    <t>Emanuel, Miss. Virginia Ethel</t>
  </si>
  <si>
    <t>Lefebre, Miss. Ida</t>
  </si>
  <si>
    <t>Kraeff, Mr. Theodor</t>
  </si>
  <si>
    <t>Panula, Master. Urho Abraham</t>
  </si>
  <si>
    <t>Fischer, Mr. Eberhard Thelander</t>
  </si>
  <si>
    <t>Ringhini, Mr. Sante</t>
  </si>
  <si>
    <t>Smart, Mr. John Montgomery</t>
  </si>
  <si>
    <t>Theobald, Mr. Thomas Leonard</t>
  </si>
  <si>
    <t>Beckwith, Mrs. Richard Leonard (Sallie Monypeny)</t>
  </si>
  <si>
    <t>Giles, Mr. Frederick Edward</t>
  </si>
  <si>
    <t>Pinsky, Mrs. (Rosa)</t>
  </si>
  <si>
    <t>Crosby, Miss. Harriet R</t>
  </si>
  <si>
    <t>Fleming, Miss. Margaret</t>
  </si>
  <si>
    <t>Abelson, Mr. Samuel</t>
  </si>
  <si>
    <t>P/PP 3381</t>
  </si>
  <si>
    <t>Andersson, Miss. Ellis Anna Maria</t>
  </si>
  <si>
    <t>Rekic, Mr. Tido</t>
  </si>
  <si>
    <t>Silven, Miss. Lyyli Karoliina</t>
  </si>
  <si>
    <t>Attalah, Mr. Sleiman</t>
  </si>
  <si>
    <t>O'Driscoll, Miss. Bridget</t>
  </si>
  <si>
    <t>Coutts, Master. Eden Leslie "Neville"</t>
  </si>
  <si>
    <t>C.A. 37671</t>
  </si>
  <si>
    <t>Leader, Dr. Alice (Farnham)</t>
  </si>
  <si>
    <t>Giglio, Mr. Victor</t>
  </si>
  <si>
    <t>PC 17593</t>
  </si>
  <si>
    <t>Silverthorne, Mr. Spencer Victor</t>
  </si>
  <si>
    <t>PC 17475</t>
  </si>
  <si>
    <t>Madsen, Mr. Fridtjof Arne</t>
  </si>
  <si>
    <t>C 17369</t>
  </si>
  <si>
    <t>Butt, Major. Archibald Willingham</t>
  </si>
  <si>
    <t>Graham, Mrs. William Thompson (Edith Junkins)</t>
  </si>
  <si>
    <t>Allen, Mr. William Henry</t>
  </si>
  <si>
    <t>Patchett, Mr. George</t>
  </si>
  <si>
    <t>Andersson, Miss. Ingeborg Constanzia</t>
  </si>
  <si>
    <t>Sharp, Mr. Percival James R</t>
  </si>
  <si>
    <t>Lesurer, Mr. Gustave J</t>
  </si>
  <si>
    <t>PC 17755</t>
  </si>
  <si>
    <t>Gaskell, Mr. Alfred</t>
  </si>
  <si>
    <t>Barbara, Mrs. (Catherine David)</t>
  </si>
  <si>
    <t>Hart, Miss. Eva Miriam</t>
  </si>
  <si>
    <t>F.C.C. 13529</t>
  </si>
  <si>
    <t>Harper, Miss. Annie Jessie "Nina"</t>
  </si>
  <si>
    <t>Panula, Mr. Ernesti Arvid</t>
  </si>
  <si>
    <t>Greenberg, Mr. Samuel</t>
  </si>
  <si>
    <t>Backstrom, Mr. Karl Alfred</t>
  </si>
  <si>
    <t>Stahelin-Maeglin, Dr. Max</t>
  </si>
  <si>
    <t>Hansen, Mr. Henrik Juul</t>
  </si>
  <si>
    <t>Gill, Mr. John William</t>
  </si>
  <si>
    <t>Jansson, Mr. Carl Olof</t>
  </si>
  <si>
    <t>Allum, Mr. Owen George</t>
  </si>
  <si>
    <t>Carter, Mrs. William Ernest (Lucile Polk)</t>
  </si>
  <si>
    <t>Meyer, Mrs. Edgar Joseph (Leila Saks)</t>
  </si>
  <si>
    <t>Herman, Mrs. Samuel (Jane Laver)</t>
  </si>
  <si>
    <t>Laroche, Mrs. Joseph (Juliette Marie Louise Lafargue)</t>
  </si>
  <si>
    <t>SC/Paris 2123</t>
  </si>
  <si>
    <t>Johnson, Miss. Eleanor Ileen</t>
  </si>
  <si>
    <t>Duff Gordon, Lady. (Lucille Christiana Sutherland) ("Mrs Morgan")</t>
  </si>
  <si>
    <t>Gale, Mr. Shadrach</t>
  </si>
  <si>
    <t>Waelens, Mr. Achille</t>
  </si>
  <si>
    <t>Nirva, Mr. Iisakki Antino Aijo</t>
  </si>
  <si>
    <t>SOTON/O2 3101272</t>
  </si>
  <si>
    <t>Compton, Miss. Sara Rebecca</t>
  </si>
  <si>
    <t>PC 17756</t>
  </si>
  <si>
    <t>Kimball, Mr. Edwin Nelson Jr</t>
  </si>
  <si>
    <t>Mernagh, Mr. Robert</t>
  </si>
  <si>
    <t>Parkes, Mr. Francis "Frank"</t>
  </si>
  <si>
    <t>Johansson, Mr. Gustaf Joel</t>
  </si>
  <si>
    <t>Jacobsohn, Mr. Sidney Samuel</t>
  </si>
  <si>
    <t>Norman, Mr. Robert Douglas</t>
  </si>
  <si>
    <t>Kink, Mr. Vincenz</t>
  </si>
  <si>
    <t>Osman, Mrs. Mara</t>
  </si>
  <si>
    <t>Bateman, Rev. Robert James</t>
  </si>
  <si>
    <t>S.O.P. 1166</t>
  </si>
  <si>
    <t>Mallet, Mr. Albert</t>
  </si>
  <si>
    <t>Bishop, Mrs. Dickinson H (Helen Walton)</t>
  </si>
  <si>
    <t>Kink-Heilmann, Miss. Luise Gretchen</t>
  </si>
  <si>
    <t>Cor, Mr. Liudevit</t>
  </si>
  <si>
    <t>Green, Mr. George Henry</t>
  </si>
  <si>
    <t>Kallio, Mr. Nikolai Erland</t>
  </si>
  <si>
    <t>STON/O 2. 3101274</t>
  </si>
  <si>
    <t>Reynaldo, Ms. Encarnacion</t>
  </si>
  <si>
    <t>Greenfield, Mr. William Bertram</t>
  </si>
  <si>
    <t>PC 17759</t>
  </si>
  <si>
    <t>Zimmerman, Mr. Leo</t>
  </si>
  <si>
    <t>Hocking, Mr. Richard George</t>
  </si>
  <si>
    <t>Murdlin, Mr. Joseph</t>
  </si>
  <si>
    <t>A./5. 3235</t>
  </si>
  <si>
    <t>Gustafsson, Mr. Anders Vilhelm</t>
  </si>
  <si>
    <t>Newell, Mr. Arthur Webster</t>
  </si>
  <si>
    <t>Morley, Mr. William</t>
  </si>
  <si>
    <t>Glynn, Miss. Mary Agatha</t>
  </si>
  <si>
    <t>Renouf, Mr. Peter Henry</t>
  </si>
  <si>
    <t>Mellinger, Miss. Madeleine Violet</t>
  </si>
  <si>
    <t>Johnston, Mr. Andrew G</t>
  </si>
  <si>
    <t>W./C. 6607</t>
  </si>
  <si>
    <t>Uruchurtu, Don. Manuel E</t>
  </si>
  <si>
    <t>PC 17601</t>
  </si>
  <si>
    <t>Peduzzi, Mr. Joseph</t>
  </si>
  <si>
    <t>A/5 2817</t>
  </si>
  <si>
    <t>Andersson, Master. Sigvard Harald Elias</t>
  </si>
  <si>
    <t>Skoog, Master. Karl Thorsten</t>
  </si>
  <si>
    <t>Thayer, Mr. John Borland Jr</t>
  </si>
  <si>
    <t>Bracken, Mr. James H</t>
  </si>
  <si>
    <t>Fynney, Mr. Joseph J</t>
  </si>
  <si>
    <t>Vande Velde, Mr. Johannes Joseph</t>
  </si>
  <si>
    <t>Moss, Mr. Albert Johan</t>
  </si>
  <si>
    <t>Hippach, Mrs. Louis Albert (Ida Sophia Fischer)</t>
  </si>
  <si>
    <t>Eitemiller, Mr. George Floyd</t>
  </si>
  <si>
    <t>Gilinski, Mr. Eliezer</t>
  </si>
  <si>
    <t>Carter, Mrs. Ernest Courtenay (Lilian Hughes)</t>
  </si>
  <si>
    <t>Carter, Miss. Lucile Polk</t>
  </si>
  <si>
    <t>Van Impe, Mr. Jean Baptiste</t>
  </si>
  <si>
    <t>Aks, Mrs. Sam (Leah Rosen)</t>
  </si>
  <si>
    <t>Meyer, Mr. August</t>
  </si>
  <si>
    <t>Shellard, Mr. Frederick William</t>
  </si>
  <si>
    <t>C.A. 6212</t>
  </si>
  <si>
    <t>Moussa, Mrs. (Mantoura Boulos)</t>
  </si>
  <si>
    <t>LeRoy, Miss. Bertha</t>
  </si>
  <si>
    <t>PC 17761</t>
  </si>
  <si>
    <t>Morrow, Mr. Thomas Rowan</t>
  </si>
  <si>
    <t>Asplund, Master. Clarence Gustaf Hugo</t>
  </si>
  <si>
    <t>Mitkoff, Mr. Mito</t>
  </si>
  <si>
    <t>Pears, Mrs. Thomas (Edith Wearne)</t>
  </si>
  <si>
    <t>Cribb, Mr. John Hatfield</t>
  </si>
  <si>
    <t>Goldschmidt, Mr. George B</t>
  </si>
  <si>
    <t>PC 17754</t>
  </si>
  <si>
    <t>Fry, Mr. Richard</t>
  </si>
  <si>
    <t>Calic, Mr. Jovo</t>
  </si>
  <si>
    <t>Bishop, Mr. Dickinson H</t>
  </si>
  <si>
    <t>Fortune, Mr. Charles Alexander</t>
  </si>
  <si>
    <t>Richards, Master. William Rowe</t>
  </si>
  <si>
    <t>Hosono, Mr. Masabumi</t>
  </si>
  <si>
    <t>Slocovski, Mr. Selman Francis</t>
  </si>
  <si>
    <t>SOTON/OQ 392086</t>
  </si>
  <si>
    <t>Lindqvist, Mr. Eino William</t>
  </si>
  <si>
    <t>STON/O 2. 3101285</t>
  </si>
  <si>
    <t>Ohman, Miss. Velin</t>
  </si>
  <si>
    <t>Beckwith, Mr. Richard Leonard</t>
  </si>
  <si>
    <t>Futrelle, Mr. Jacques Heath</t>
  </si>
  <si>
    <t>Romaine, Mr. Charles Hallace ("Mr C Rolmane")</t>
  </si>
  <si>
    <t>Laroche, Mr. Joseph Philippe Lemercier</t>
  </si>
  <si>
    <t>Novel, Mr. Mansouer</t>
  </si>
  <si>
    <t>Richard, Mr. Emile</t>
  </si>
  <si>
    <t>SC/PARIS 2133</t>
  </si>
  <si>
    <t>Andersson, Mr. Anders Johan</t>
  </si>
  <si>
    <t>Lefebre, Master. Henry Forbes</t>
  </si>
  <si>
    <t>Turpin, Mrs. William John Robert (Dorothy Ann Wonnacott)</t>
  </si>
  <si>
    <t>Hickman, Mr. Stanley George</t>
  </si>
  <si>
    <t>West, Mr. Edwy Arthur</t>
  </si>
  <si>
    <t>Carter, Master. William Thornton II</t>
  </si>
  <si>
    <t>Gustafsson, Mr. Alfred Ossian</t>
  </si>
  <si>
    <t>Nenkoff, Mr. Christo</t>
  </si>
  <si>
    <t>Klaber, Mr. Herman</t>
  </si>
  <si>
    <t>Rice, Master. Arthur</t>
  </si>
  <si>
    <t>Doling, Miss. Elsie</t>
  </si>
  <si>
    <t>Goodwin, Mrs. Frederick (Augusta Tyler)</t>
  </si>
  <si>
    <t>Newsom, Miss. Helen Monypeny</t>
  </si>
  <si>
    <t>Salkjelsvik, Miss. Anna Kristine</t>
  </si>
  <si>
    <t>Flynn, Mr. James</t>
  </si>
  <si>
    <t>Johnson, Mr. Alfred</t>
  </si>
  <si>
    <t>Laleff, Mr. Kristo</t>
  </si>
  <si>
    <t>Thomas, Master. Assad Alexander</t>
  </si>
  <si>
    <t>Sobey, Mr. Samuel James Hayden</t>
  </si>
  <si>
    <t>C.A. 29178</t>
  </si>
  <si>
    <t>Bengtsson, Mr. John Viktor</t>
  </si>
  <si>
    <t>Ali, Mr. William</t>
  </si>
  <si>
    <t>SOTON/O.Q. 3101312</t>
  </si>
  <si>
    <t>Mannion, Miss. Margareth</t>
  </si>
  <si>
    <t>McDermott, Miss. Brigdet Delia</t>
  </si>
  <si>
    <t>Allen, Miss. Elisabeth Walton</t>
  </si>
  <si>
    <t>Mineff, Mr. Ivan</t>
  </si>
  <si>
    <t>Hodges, Mr. Henry Price</t>
  </si>
  <si>
    <t>Spencer, Mrs. William Augustus (Marie Eugenie)</t>
  </si>
  <si>
    <t>Larsson, Mr. Bengt Edvin</t>
  </si>
  <si>
    <t>Williams, Mr. Charles Duane</t>
  </si>
  <si>
    <t>PC 17597</t>
  </si>
  <si>
    <t>Elias, Mr. Tannous</t>
  </si>
  <si>
    <t>Goldsmith, Mr. Frank John</t>
  </si>
  <si>
    <t>Chip, Mr. Chang</t>
  </si>
  <si>
    <t>Cavendish, Mr. Tyrell William</t>
  </si>
  <si>
    <t>Pears, Mr. Thomas Clinton</t>
  </si>
  <si>
    <t>Burke, Mr. Jeremiah</t>
  </si>
  <si>
    <t>Daniel, Mr. Robert Williams</t>
  </si>
  <si>
    <t>Mamee, Mr. Hanna</t>
  </si>
  <si>
    <t>Carr, Miss. Helen "Ellen"</t>
  </si>
  <si>
    <t>Dahl, Mr. Karl Edwart</t>
  </si>
  <si>
    <t>Risien, Mr. Samuel Beard</t>
  </si>
  <si>
    <t>Colley, Mr. Edward Pomeroy</t>
  </si>
  <si>
    <t>Connors, Mr. Patrick</t>
  </si>
  <si>
    <t>Caldwell, Mrs. Albert Francis (Sylvia Mae Harbaugh)</t>
  </si>
  <si>
    <t>Vander Planke, Miss. Augusta Maria</t>
  </si>
  <si>
    <t>Renouf, Mrs. Peter Henry (Lillian Jefferys)</t>
  </si>
  <si>
    <t>de Messemaeker, Mrs. Guillaume Joseph (Emma)</t>
  </si>
  <si>
    <t>Shelley, Mrs. William (Imanita Parrish Hall)</t>
  </si>
  <si>
    <t>Bryhl, Mr. Kurt Arnold Gottfrid</t>
  </si>
  <si>
    <t>Olsvigen, Mr. Thor Anderson</t>
  </si>
  <si>
    <t>Harris, Mr. Walter</t>
  </si>
  <si>
    <t>W/C 14208</t>
  </si>
  <si>
    <t>Stephenson, Mrs. Walter Bertram (Martha Eustis)</t>
  </si>
  <si>
    <t>de Mulder, Mr. Theodore</t>
  </si>
  <si>
    <t>Smiljanic, Mr. Mile</t>
  </si>
  <si>
    <t>Behr, Mr. Karl Howell</t>
  </si>
  <si>
    <t>Emir, Mr. Farred Chehab</t>
  </si>
  <si>
    <t>Coutts, Master. William Loch "William"</t>
  </si>
  <si>
    <t>Silvey, Mrs. William Baird (Alice Munger)</t>
  </si>
  <si>
    <t>Connolly, Miss. Kate</t>
  </si>
  <si>
    <t>Slayter, Miss. Hilda Mary</t>
  </si>
  <si>
    <t>Harrington, Mr. Charles H</t>
  </si>
  <si>
    <t>Smith, Mr. Thomas</t>
  </si>
  <si>
    <t>Asplund, Master. Edvin Rojj Felix</t>
  </si>
  <si>
    <t>Johannesen-Bratthammer, Mr. Bernt</t>
  </si>
  <si>
    <t>Bailey, Mr. Percy Andrew</t>
  </si>
  <si>
    <t>McCoy, Miss. Agnes</t>
  </si>
  <si>
    <t>Olsen, Mr. Henry Margido</t>
  </si>
  <si>
    <t>C 4001</t>
  </si>
  <si>
    <t>Fortune, Mr. Mark</t>
  </si>
  <si>
    <t>Radeff, Mr. Alexander</t>
  </si>
  <si>
    <t>Holm, Mr. John Fredrik Alexander</t>
  </si>
  <si>
    <t>C 7075</t>
  </si>
  <si>
    <t>Lindblom, Miss. Augusta Charlotta</t>
  </si>
  <si>
    <t>Mellinger, Mrs. (Elizabeth Anne Maidment)</t>
  </si>
  <si>
    <t>Potter, Mrs. Thomas Jr (Lily Alexenia Wilson)</t>
  </si>
  <si>
    <t>Skoog, Mrs. William (Anna Bernhardina Karlsson)</t>
  </si>
  <si>
    <t>Quick, Mrs. Frederick Charles (Jane Richards)</t>
  </si>
  <si>
    <t>Skoog, Mr. Wilhelm</t>
  </si>
  <si>
    <t>Johnston, Miss. Catherine Helen "Carrie"</t>
  </si>
  <si>
    <t>Sagesser, Mlle. Emma</t>
  </si>
  <si>
    <t>Williams-Lambert, Mr. Fletcher Fellows</t>
  </si>
  <si>
    <t>Cacic, Miss. Marija</t>
  </si>
  <si>
    <t>Beesley, Mr. Lawrence</t>
  </si>
  <si>
    <t>Morley, Mr. Henry Samuel ("Mr Henry Marshall")</t>
  </si>
  <si>
    <t>Dick, Mrs. Albert Adrian (Vera Gillespie)</t>
  </si>
  <si>
    <t>Lundahl, Mr. Johan Svensson</t>
  </si>
  <si>
    <t>Wiseman, Mr. Phillippe</t>
  </si>
  <si>
    <t>A/4. 34244</t>
  </si>
  <si>
    <t>Asplund, Miss. Lillian Gertrud</t>
  </si>
  <si>
    <t>Slemen, Mr. Richard James</t>
  </si>
  <si>
    <t>Myhrman, Mr. Pehr Fabian Oliver Malkolm</t>
  </si>
  <si>
    <t>Laroche, Miss. Simonne Marie Anne Andree</t>
  </si>
  <si>
    <t>Thorne, Mrs. Gertrude Maybelle</t>
  </si>
  <si>
    <t>PC 17585</t>
  </si>
  <si>
    <t>Coxon, Mr. Daniel</t>
  </si>
  <si>
    <t>Byles, Rev. Thomas Roussel Davids</t>
  </si>
  <si>
    <t>Rouse, Mr. Richard Henry</t>
  </si>
  <si>
    <t>A/5 3594</t>
  </si>
  <si>
    <t>Frauenthal, Mrs. Henry William (Clara Heinsheimer)</t>
  </si>
  <si>
    <t>Olsson, Miss. Elina</t>
  </si>
  <si>
    <t>Duane, Mr. Frank</t>
  </si>
  <si>
    <t>Wiklund, Mr. Jakob Alfred</t>
  </si>
  <si>
    <t>Hampe, Mr. Leon</t>
  </si>
  <si>
    <t>McGovern, Miss. Mary</t>
  </si>
  <si>
    <t>del Carlo, Mr. Sebastiano</t>
  </si>
  <si>
    <t>SC/PARIS 2167</t>
  </si>
  <si>
    <t>Buss, Miss. Kate</t>
  </si>
  <si>
    <t>Moraweck, Dr. Ernest</t>
  </si>
  <si>
    <t>Becker, Miss. Marion Louise</t>
  </si>
  <si>
    <t>Ryan, Mr. Patrick</t>
  </si>
  <si>
    <t>Cameron, Miss. Clear Annie</t>
  </si>
  <si>
    <t>F.C.C. 13528</t>
  </si>
  <si>
    <t>Harder, Mr. George Achilles</t>
  </si>
  <si>
    <t>Jenkin, Mr. Stephen Curnow</t>
  </si>
  <si>
    <t>C.A. 33111</t>
  </si>
  <si>
    <t>Lam, Mr. Len</t>
  </si>
  <si>
    <t>Faunthorpe, Mrs. Lizzie (Elizabeth Anne Wilkinson)</t>
  </si>
  <si>
    <t>Stewart, Mr. Albert A</t>
  </si>
  <si>
    <t>PC 17605</t>
  </si>
  <si>
    <t>Downton, Mr. William James</t>
  </si>
  <si>
    <t>Turja, Miss. Anna Sofia</t>
  </si>
  <si>
    <t>Allison, Mrs. Hudson J C (Bessie Waldo Daniels)</t>
  </si>
  <si>
    <t>Nakid, Mr. Sahid</t>
  </si>
  <si>
    <t>Ford, Mr. William Neal</t>
  </si>
  <si>
    <t>Carrau, Mr. Francisco M</t>
  </si>
  <si>
    <t>McKane, Mr. Peter David</t>
  </si>
  <si>
    <t>Blank, Mr. Henry</t>
  </si>
  <si>
    <t>Foreman, Mr. Benjamin Laventall</t>
  </si>
  <si>
    <t>Kvillner, Mr. Johan Henrik Johannesson</t>
  </si>
  <si>
    <t>C.A. 18723</t>
  </si>
  <si>
    <t>Shorney, Mr. Charles Joseph</t>
  </si>
  <si>
    <t>Taylor, Mrs. Elmer Zebley (Juliet Cummins Wright)</t>
  </si>
  <si>
    <t>Nicola-Yarred, Miss. Jamila</t>
  </si>
  <si>
    <t>Madill, Miss. Georgette Alexandra</t>
  </si>
  <si>
    <t>Naidenoff, Mr. Penko</t>
  </si>
  <si>
    <t>Boulos, Miss. Nourelain</t>
  </si>
  <si>
    <t>Jensen, Mr. Svend Lauritz</t>
  </si>
  <si>
    <t>Robert, Mrs. Edward Scott (Elisabeth Walton McMillan)</t>
  </si>
  <si>
    <t>McCormack, Mr. Thomas Joseph</t>
  </si>
  <si>
    <t>Bissette, Miss. Amelia</t>
  </si>
  <si>
    <t>Thorneycroft, Mrs. Percival (Florence Kate White)</t>
  </si>
  <si>
    <t>Sage, Miss. Constance Gladys</t>
  </si>
  <si>
    <t>Jonsson, Mr. Carl</t>
  </si>
  <si>
    <t>Seward, Mr. Frederic Kimber</t>
  </si>
  <si>
    <t>White, Mr. Percival Wayland</t>
  </si>
  <si>
    <t>Dodge, Master. Washington</t>
  </si>
  <si>
    <t>Carlsson, Mr. Frans Olof</t>
  </si>
  <si>
    <t>Bonnell, Miss. Elizabeth</t>
  </si>
  <si>
    <t>Stranden, Mr. Juho</t>
  </si>
  <si>
    <t>STON/O 2. 3101288</t>
  </si>
  <si>
    <t>Sivic, Mr. Husein</t>
  </si>
  <si>
    <t>Caram, Mrs. Joseph (Maria Elias)</t>
  </si>
  <si>
    <t>Arnold-Franchi, Mr. Josef</t>
  </si>
  <si>
    <t>Harper, Mr. Henry Sleeper</t>
  </si>
  <si>
    <t>PC 17572</t>
  </si>
  <si>
    <t>Barbara, Miss. Saiide</t>
  </si>
  <si>
    <t>Hansen, Mr. Henry Damsgaard</t>
  </si>
  <si>
    <t>Mayne, Mlle. Berthe Antonine ("Mrs de Villiers")</t>
  </si>
  <si>
    <t>PC 17482</t>
  </si>
  <si>
    <t>Cunningham, Mr. Alfred Fleming</t>
  </si>
  <si>
    <t>Meanwell, Miss. (Marion Ogden)</t>
  </si>
  <si>
    <t>SOTON/O.Q. 392087</t>
  </si>
  <si>
    <t>Lulic, Mr. Nikola</t>
  </si>
  <si>
    <t>Johnson, Mr. William Cahoone Jr</t>
  </si>
  <si>
    <t>Graham, Mr. George Edward</t>
  </si>
  <si>
    <t>Porter, Mr. Walter Chamberlain</t>
  </si>
  <si>
    <t>Rosblom, Mr. Viktor Richard</t>
  </si>
  <si>
    <t>Mack, Mrs. (Mary)</t>
  </si>
  <si>
    <t>Sandstrom, Mrs. Hjalmar (Agnes Charlotta Bengtsson)</t>
  </si>
  <si>
    <t>PP 9549</t>
  </si>
  <si>
    <t>Campbell, Mr. William</t>
  </si>
  <si>
    <t>Davies, Mr. Alfred J</t>
  </si>
  <si>
    <t>Moran, Mr. Daniel J</t>
  </si>
  <si>
    <t>Parr, Mr. William Henry Marsh</t>
  </si>
  <si>
    <t>Johanson, Mr. Jakob Alfred</t>
  </si>
  <si>
    <t>Brown, Mr. Thomas William Solomon</t>
  </si>
  <si>
    <t>Wheadon, Mr. Edward H</t>
  </si>
  <si>
    <t>C.A. 24579</t>
  </si>
  <si>
    <t>McGough, Mr. James Robert</t>
  </si>
  <si>
    <t>PC 17473</t>
  </si>
  <si>
    <t>Johansson, Mr. Karl Johan</t>
  </si>
  <si>
    <t>Johnson, Mr. Malkolm Joackim</t>
  </si>
  <si>
    <t>Nysveen, Mr. Johan Hansen</t>
  </si>
  <si>
    <t>Heikkinen, Miss. Laina</t>
  </si>
  <si>
    <t>STON/O2. 3101282</t>
  </si>
  <si>
    <t>Sivola, Mr. Antti Wilhelm</t>
  </si>
  <si>
    <t>STON/O 2. 3101280</t>
  </si>
  <si>
    <t>Mionoff, Mr. Stoytcho</t>
  </si>
  <si>
    <t>Lennon, Mr. Denis</t>
  </si>
  <si>
    <t>Fahlstrom, Mr. Arne Jonas</t>
  </si>
  <si>
    <t>Guggenheim, Mr. Benjamin</t>
  </si>
  <si>
    <t>Baumann, Mr. John D</t>
  </si>
  <si>
    <t>PC 17318</t>
  </si>
  <si>
    <t>Pasic, Mr. Jakob</t>
  </si>
  <si>
    <t>Karun, Miss. Manca</t>
  </si>
  <si>
    <t>Dorking, Mr. Edward Arthur</t>
  </si>
  <si>
    <t>A/5. 10482</t>
  </si>
  <si>
    <t>Harknett, Miss. Alice Phoebe</t>
  </si>
  <si>
    <t>W./C. 6609</t>
  </si>
  <si>
    <t>Astor, Mrs. John Jacob (Madeleine Talmadge Force)</t>
  </si>
  <si>
    <t>Carter, Mr. William Ernest</t>
  </si>
  <si>
    <t>Olsen, Mr. Karl Siegwart Andreas</t>
  </si>
  <si>
    <t>Laitinen, Miss. Kristina Sofia</t>
  </si>
  <si>
    <t>Levy, Mr. Rene Jacques</t>
  </si>
  <si>
    <t>SC/Paris 2163</t>
  </si>
  <si>
    <t>Swift, Mrs. Frederick Joel (Margaret Welles Barron)</t>
  </si>
  <si>
    <t>Longley, Miss. Gretchen Fiske</t>
  </si>
  <si>
    <t>Hegarty, Miss. Hanora "Nora"</t>
  </si>
  <si>
    <t>Brown, Miss. Amelia "Mildred"</t>
  </si>
  <si>
    <t>Hold, Mr. Stephen</t>
  </si>
  <si>
    <t>Stone, Mrs. George Nelson (Martha Evelyn)</t>
  </si>
  <si>
    <t>Sandstrom, Miss. Marguerite Rut</t>
  </si>
  <si>
    <t>Rice, Mrs. William (Margaret Norton)</t>
  </si>
  <si>
    <t>Weisz, Mrs. Leopold (Mathilde Francoise Pede)</t>
  </si>
  <si>
    <t>Beane, Mr. Edward</t>
  </si>
  <si>
    <t>Lefebre, Miss. Mathilde</t>
  </si>
  <si>
    <t>Mangan, Miss. Mary</t>
  </si>
  <si>
    <t>McGowan, Miss. Anna "Annie"</t>
  </si>
  <si>
    <t>Hart, Mr. Benjamin</t>
  </si>
  <si>
    <t>Sjostedt, Mr. Ernst Adolf</t>
  </si>
  <si>
    <t>Jermyn, Miss. Annie</t>
  </si>
  <si>
    <t>Frolicher, Miss. Hedwig Margaritha</t>
  </si>
  <si>
    <t>Beane, Mrs. Edward (Ethel Clarke)</t>
  </si>
  <si>
    <t>Pekoniemi, Mr. Edvard</t>
  </si>
  <si>
    <t>STON/O 2. 3101294</t>
  </si>
  <si>
    <t>Bowerman, Miss. Elsie Edith</t>
  </si>
  <si>
    <t>Graham, Miss. Margaret Edith</t>
  </si>
  <si>
    <t>Allison, Master. Hudson Trevor</t>
  </si>
  <si>
    <t>Drew, Mrs. James Vivian (Lulu Thorne Christian)</t>
  </si>
  <si>
    <t>Chapman, Mr. John Henry</t>
  </si>
  <si>
    <t>SC/AH 29037</t>
  </si>
  <si>
    <t>Sage, Miss. Dorothy Edith "Dolly"</t>
  </si>
  <si>
    <t>Carter, Rev. Ernest Courtenay</t>
  </si>
  <si>
    <t>Strandberg, Miss. Ida Sofia</t>
  </si>
  <si>
    <t>Barber, Miss. Ellen "Nellie"</t>
  </si>
  <si>
    <t>Bourke, Miss. Mary</t>
  </si>
  <si>
    <t>Marechal, Mr. Pierre</t>
  </si>
  <si>
    <t>Harmer, Mr. Abraham (David Lishin)</t>
  </si>
  <si>
    <t>Ayoub, Miss. Banoura</t>
  </si>
  <si>
    <t>Smith, Mr. James Clinch</t>
  </si>
  <si>
    <t>Cairns, Mr. Alexander</t>
  </si>
  <si>
    <t>Gilnagh, Miss. Katherine "Katie"</t>
  </si>
  <si>
    <t>Ryerson, Miss. Emily Borie</t>
  </si>
  <si>
    <t>Baclini, Miss. Helene Barbara</t>
  </si>
  <si>
    <t>Wells, Miss. Joan</t>
  </si>
  <si>
    <t>Skoog, Miss. Margit Elizabeth</t>
  </si>
  <si>
    <t>Haas, Miss. Aloisia</t>
  </si>
  <si>
    <t>Hickman, Mr. Lewis</t>
  </si>
  <si>
    <t>Charters, Mr. David</t>
  </si>
  <si>
    <t>A/5. 13032</t>
  </si>
  <si>
    <t>Artagaveytia, Mr. Ramon</t>
  </si>
  <si>
    <t>PC 17609</t>
  </si>
  <si>
    <t>Pernot, Mr. Rene</t>
  </si>
  <si>
    <t>SC/PARIS 2131</t>
  </si>
  <si>
    <t>Tikkanen, Mr. Juho</t>
  </si>
  <si>
    <t>STON/O 2. 3101293</t>
  </si>
  <si>
    <t>F E69</t>
  </si>
  <si>
    <t>E58</t>
  </si>
  <si>
    <t>D35</t>
  </si>
  <si>
    <t>D47</t>
  </si>
  <si>
    <t>D19</t>
  </si>
  <si>
    <t>A16</t>
  </si>
  <si>
    <t>E50</t>
  </si>
  <si>
    <t>C50</t>
  </si>
  <si>
    <t>B37</t>
  </si>
  <si>
    <t>C47</t>
  </si>
  <si>
    <t>D15</t>
  </si>
  <si>
    <t>B69 B73</t>
  </si>
  <si>
    <t>A10</t>
  </si>
  <si>
    <t>A26</t>
  </si>
  <si>
    <t>B50</t>
  </si>
  <si>
    <t>D7 D9 D11</t>
  </si>
  <si>
    <t>E44</t>
  </si>
  <si>
    <t>B41</t>
  </si>
  <si>
    <t>B39</t>
  </si>
  <si>
    <t>E34 E40</t>
  </si>
  <si>
    <t>C92</t>
  </si>
  <si>
    <t>E46</t>
  </si>
  <si>
    <t>D17</t>
  </si>
  <si>
    <t>B20</t>
  </si>
  <si>
    <t>A7</t>
  </si>
  <si>
    <t>C46</t>
  </si>
  <si>
    <t>C78</t>
  </si>
  <si>
    <t>C93</t>
  </si>
  <si>
    <t>C23 C25 C27</t>
  </si>
  <si>
    <t>C126</t>
  </si>
  <si>
    <t>B3 B5</t>
  </si>
  <si>
    <t>E101</t>
  </si>
  <si>
    <t>A34</t>
  </si>
  <si>
    <t>D36 D48</t>
  </si>
  <si>
    <t>D26</t>
  </si>
  <si>
    <t>D20</t>
  </si>
  <si>
    <t>D46</t>
  </si>
  <si>
    <t>B77 B79</t>
  </si>
  <si>
    <t>E67 E68</t>
  </si>
  <si>
    <t>A14 C110</t>
  </si>
  <si>
    <t>C52</t>
  </si>
  <si>
    <t>D37</t>
  </si>
  <si>
    <t>E63</t>
  </si>
  <si>
    <t>B18</t>
  </si>
  <si>
    <t>C148</t>
  </si>
  <si>
    <t>A36</t>
  </si>
  <si>
    <t>B42</t>
  </si>
  <si>
    <t>B102</t>
  </si>
  <si>
    <t>A31</t>
  </si>
  <si>
    <t>C124</t>
  </si>
  <si>
    <t>B38</t>
  </si>
  <si>
    <t>C111</t>
  </si>
  <si>
    <t>A19</t>
  </si>
  <si>
    <t>C82</t>
  </si>
  <si>
    <t>E33</t>
  </si>
  <si>
    <t>B30</t>
  </si>
  <si>
    <t>C128</t>
  </si>
  <si>
    <t>C87</t>
  </si>
  <si>
    <t>B28</t>
  </si>
  <si>
    <t>B96 B98</t>
  </si>
  <si>
    <t>C2</t>
  </si>
  <si>
    <t>C22 C26</t>
  </si>
  <si>
    <t>C104</t>
  </si>
  <si>
    <t>C123</t>
  </si>
  <si>
    <t>E8</t>
  </si>
  <si>
    <t>F2</t>
  </si>
  <si>
    <t>F4</t>
  </si>
  <si>
    <t>D56</t>
  </si>
  <si>
    <t>F33</t>
  </si>
  <si>
    <t>F G73</t>
  </si>
  <si>
    <t>F38</t>
  </si>
  <si>
    <t>E121</t>
  </si>
  <si>
    <t>E25</t>
  </si>
  <si>
    <t>E24</t>
  </si>
  <si>
    <t>B35</t>
  </si>
  <si>
    <t>C90</t>
  </si>
  <si>
    <t>C95</t>
  </si>
  <si>
    <t>A20</t>
  </si>
  <si>
    <t>B58 B60</t>
  </si>
  <si>
    <t>B78 B80</t>
  </si>
  <si>
    <t>D33</t>
  </si>
  <si>
    <t>C91 C125</t>
  </si>
  <si>
    <t>A24</t>
  </si>
  <si>
    <t>D28</t>
  </si>
  <si>
    <t>B82 B84 B86</t>
  </si>
  <si>
    <t>C49</t>
  </si>
  <si>
    <t>C85</t>
  </si>
  <si>
    <t>B57 B59 B63 B66</t>
  </si>
  <si>
    <t>A5</t>
  </si>
  <si>
    <t>B101</t>
  </si>
  <si>
    <t>E49</t>
  </si>
  <si>
    <t>C62 C64</t>
  </si>
  <si>
    <t>C65</t>
  </si>
  <si>
    <t>D10 D12</t>
  </si>
  <si>
    <t>C32 C99</t>
  </si>
  <si>
    <t>G6</t>
  </si>
  <si>
    <t>E10</t>
  </si>
  <si>
    <t>B22</t>
  </si>
  <si>
    <t>Deck</t>
  </si>
  <si>
    <t>prediction</t>
  </si>
  <si>
    <t>Johnson, Mrs. Oscar W (Elisabeth Vilhelmina Berg)</t>
  </si>
  <si>
    <t>Vestrom, Miss. Hulda Amanda Adolfina</t>
  </si>
  <si>
    <t xml:space="preserve">Hewlett, Mrs. (Mary D Kingcome) </t>
  </si>
  <si>
    <t>Williams, Mr. Charles Eugene</t>
  </si>
  <si>
    <t>Vander Planke, Mrs. Julius (Emelia Maria Vandemoortele)</t>
  </si>
  <si>
    <t>Sloper, Mr. William Thompson</t>
  </si>
  <si>
    <t>Palsson, Miss. Torborg Danira</t>
  </si>
  <si>
    <t>Todoroff, Mr. Lalio</t>
  </si>
  <si>
    <t>Holverson, Mr. Alexander Oskar</t>
  </si>
  <si>
    <t>Ahlin, Mrs. Johan (Johanna Persdotter Larsson)</t>
  </si>
  <si>
    <t>Rogers, Mr. William John</t>
  </si>
  <si>
    <t>S.C./A.4. 23567</t>
  </si>
  <si>
    <t>Samaan, Mr. Youssef</t>
  </si>
  <si>
    <t>Panula, Master. Juha Niilo</t>
  </si>
  <si>
    <t>Harper, Mrs. Henry Sleeper (Myna Haxtun)</t>
  </si>
  <si>
    <t>Woolner, Mr. Hugh</t>
  </si>
  <si>
    <t>Rugg, Miss. Emily</t>
  </si>
  <si>
    <t>C.A. 31026</t>
  </si>
  <si>
    <t>Sirayanian, Mr. Orsen</t>
  </si>
  <si>
    <t>Skoog, Master. Harald</t>
  </si>
  <si>
    <t>Moubarek, Master. Gerios</t>
  </si>
  <si>
    <t>Crease, Mr. Ernest James</t>
  </si>
  <si>
    <t>S.P. 3464</t>
  </si>
  <si>
    <t>Andersson, Miss. Erna Alexandra</t>
  </si>
  <si>
    <t>Caldwell, Master. Alden Gates</t>
  </si>
  <si>
    <t>Sheerlinck, Mr. Jan Baptist</t>
  </si>
  <si>
    <t>Backstrom, Mrs. Karl Alfred (Maria Mathilda Gustafsson)</t>
  </si>
  <si>
    <t>Celotti, Mr. Francesco</t>
  </si>
  <si>
    <t>Andreasson, Mr. Paul Edvin</t>
  </si>
  <si>
    <t>Chaffee, Mr. Herbert Fuller</t>
  </si>
  <si>
    <t>W.E.P. 5734</t>
  </si>
  <si>
    <t>Doling, Mrs. John T (Ada Julia Bone)</t>
  </si>
  <si>
    <t>Kantor, Mr. Sinai</t>
  </si>
  <si>
    <t>Moran, Miss. Bertha</t>
  </si>
  <si>
    <t>Zabour, Miss. Hileni</t>
  </si>
  <si>
    <t>Jussila, Miss. Katriina</t>
  </si>
  <si>
    <t>Turpin, Mr. William John Robert</t>
  </si>
  <si>
    <t>Robins, Mrs. Alexander A (Grace Charity Laury)</t>
  </si>
  <si>
    <t>A/5. 3337</t>
  </si>
  <si>
    <t>Boulos, Mrs. Joseph (Sultana)</t>
  </si>
  <si>
    <t>Nysten, Miss. Anna Sofia</t>
  </si>
  <si>
    <t>Hakkarainen, Mrs. Pekka Pietari (Elin Matilda Dolck)</t>
  </si>
  <si>
    <t>STON/O2. 3101279</t>
  </si>
  <si>
    <t>Andrew, Mr. Edgardo Samuel</t>
  </si>
  <si>
    <t>Ford, Miss. Robina Maggie "Ruby"</t>
  </si>
  <si>
    <t>Navratil, Mr. Michel ("Louis M Hoffman")</t>
  </si>
  <si>
    <t>Meo, Mr. Alfonzo</t>
  </si>
  <si>
    <t>A.5. 11206</t>
  </si>
  <si>
    <t>Sage, Master. Thomas Henry</t>
  </si>
  <si>
    <t>Panula, Master. Eino Viljami</t>
  </si>
  <si>
    <t>Van der hoef, Mr. Wyckoff</t>
  </si>
  <si>
    <t>Klasen, Mr. Klas Albin</t>
  </si>
  <si>
    <t>Hale, Mr. Reginald</t>
  </si>
  <si>
    <t>Rood, Mr. Hugh Roscoe</t>
  </si>
  <si>
    <t>O'Brien, Mrs. Thomas (Johanna "Hannah" Godfrey)</t>
  </si>
  <si>
    <t>Turcin, Mr. Stjepan</t>
  </si>
  <si>
    <t>Andersen-Jensen, Miss. Carla Christine Nielsine</t>
  </si>
  <si>
    <t>Yrois, Miss. Henriette ("Mrs Harbeck")</t>
  </si>
  <si>
    <t>Cohen, Mr. Gurshon "Gus"</t>
  </si>
  <si>
    <t>A/5 3540</t>
  </si>
  <si>
    <t>Strom, Miss. Telma Matilda</t>
  </si>
  <si>
    <t>Albimona, Mr. Nassef Cassem</t>
  </si>
  <si>
    <t>Ali, Mr. Ahmed</t>
  </si>
  <si>
    <t>SOTON/O.Q. 3101311</t>
  </si>
  <si>
    <t>Givard, Mr. Hans Kristensen</t>
  </si>
  <si>
    <t>Berglund, Mr. Karl Ivar Sven</t>
  </si>
  <si>
    <t>PP 4348</t>
  </si>
  <si>
    <t>Lovell, Mr. John Hall ("Henry")</t>
  </si>
  <si>
    <t>A/5 21173</t>
  </si>
  <si>
    <t>Leyson, Mr. Robert William Norman</t>
  </si>
  <si>
    <t>C.A. 29566</t>
  </si>
  <si>
    <t>Zabour, Miss. Thamine</t>
  </si>
  <si>
    <t>Murphy, Miss. Katherine "Kate"</t>
  </si>
  <si>
    <t>Minahan, Dr. William Edward</t>
  </si>
  <si>
    <t>Lindahl, Miss. Agda Thorilda Viktoria</t>
  </si>
  <si>
    <t>Strom, Mrs. Wilhelm (Elna Matilda Persson)</t>
  </si>
  <si>
    <t>Touma, Mrs. Darwis (Hanne Youssef Razi)</t>
  </si>
  <si>
    <t>Cherry, Miss. Gladys</t>
  </si>
  <si>
    <t>Ward, Miss. Anna</t>
  </si>
  <si>
    <t>Parrish, Mrs. (Lutie Davis)</t>
  </si>
  <si>
    <t>Harrison, Mr. William</t>
  </si>
  <si>
    <t>Tornquist, Mr. William Henry</t>
  </si>
  <si>
    <t>Natsch, Mr. Charles H</t>
  </si>
  <si>
    <t>PC 17596</t>
  </si>
  <si>
    <t>Rice, Master. Eric</t>
  </si>
  <si>
    <t>de Pelsmaeker, Mr. Alfons</t>
  </si>
  <si>
    <t>Saalfeld, Mr. Adolphe</t>
  </si>
  <si>
    <t>Baxter, Mrs. James (Helene DeLaudeniere Chaput)</t>
  </si>
  <si>
    <t>Kelly, Miss. Anna Katherine "Annie Kate"</t>
  </si>
  <si>
    <t>Keane, Miss. Nora A</t>
  </si>
  <si>
    <t>Francatelli, Miss. Laura Mabel</t>
  </si>
  <si>
    <t>Hays, Miss. Margaret Bechstein</t>
  </si>
  <si>
    <t>Dennis, Mr. Samuel</t>
  </si>
  <si>
    <t>A/5 21172</t>
  </si>
  <si>
    <t>Danoff, Mr. Yoto</t>
  </si>
  <si>
    <t>Hippach, Miss. Jean Gertrude</t>
  </si>
  <si>
    <t>Partner, Mr. Austen</t>
  </si>
  <si>
    <t>Denkoff, Mr. Mitto</t>
  </si>
  <si>
    <t>Sedgwick, Mr. Charles Frederick Waddington</t>
  </si>
  <si>
    <t>Fox, Mr. Stanley Hubert</t>
  </si>
  <si>
    <t>Odahl, Mr. Nils Martin</t>
  </si>
  <si>
    <t>Mockler, Miss. Helen Mary "Ellie"</t>
  </si>
  <si>
    <t>Adahl, Mr. Mauritz Nils Martin</t>
  </si>
  <si>
    <t>C 7076</t>
  </si>
  <si>
    <t>Palsson, Miss. Stina Viola</t>
  </si>
  <si>
    <t>Plotcharsky, Mr. Vasil</t>
  </si>
  <si>
    <t>Goodwin, Master. Sidney Leonard</t>
  </si>
  <si>
    <t>Gustafsson, Mr. Johan Birger</t>
  </si>
  <si>
    <t>Johansson, Mr. Erik</t>
  </si>
  <si>
    <t>Pain, Dr. Alfred</t>
  </si>
  <si>
    <t>Trout, Mrs. William H (Jessie L)</t>
  </si>
  <si>
    <t>Hakkarainen, Mr. Pekka Pietari</t>
  </si>
  <si>
    <t>Birkeland, Mr. Hans Martin Monsen</t>
  </si>
  <si>
    <t>Hart, Mr. Henry</t>
  </si>
  <si>
    <t>Meek, Mrs. Thomas (Annie Louise Rowley)</t>
  </si>
  <si>
    <t>Matthews, Mr. William John</t>
  </si>
  <si>
    <t>Van Impe, Miss. Catharina</t>
  </si>
  <si>
    <t>Danbom, Mrs. Ernst Gilbert (Anna Sigrid Maria Brogren)</t>
  </si>
  <si>
    <t>Clarke, Mrs. Charles V (Ada Maria Winfield)</t>
  </si>
  <si>
    <t>Phillips, Miss. Kate Florence ("Mrs Kate Louise Phillips Marshall")</t>
  </si>
  <si>
    <t>Ford, Miss. Doolina Margaret "Daisy"</t>
  </si>
  <si>
    <t>Hart, Mrs. Benjamin (Esther Ada Bloomfield)</t>
  </si>
  <si>
    <t>Hagland, Mr. Ingvald Olai Olsen</t>
  </si>
  <si>
    <t>Millet, Mr. Francis Davis</t>
  </si>
  <si>
    <t>Kenyon, Mrs. Frederick R (Marion)</t>
  </si>
  <si>
    <t>Toomey, Miss. Ellen</t>
  </si>
  <si>
    <t>F.C.C. 13531</t>
  </si>
  <si>
    <t>Anderson, Mr. Harry</t>
  </si>
  <si>
    <t>Maisner, Mr. Simon</t>
  </si>
  <si>
    <t>A/S 2816</t>
  </si>
  <si>
    <t>Goncalves, Mr. Manuel Estanslas</t>
  </si>
  <si>
    <t>SOTON/O.Q. 3101306</t>
  </si>
  <si>
    <t>Scanlan, Mr. James</t>
  </si>
  <si>
    <t>Hirvonen, Miss. Hildur E</t>
  </si>
  <si>
    <t>Frost, Mr. Anthony Wood "Archie"</t>
  </si>
  <si>
    <t>Turkula, Mrs. (Hedwig)</t>
  </si>
  <si>
    <t>Hagland, Mr. Konrad Mathias Reiersen</t>
  </si>
  <si>
    <t>Molson, Mr. Harry Markland</t>
  </si>
  <si>
    <t>Yousseff, Mr. Gerious</t>
  </si>
  <si>
    <t>Eustis, Miss. Elizabeth Mussey</t>
  </si>
  <si>
    <t>O'Sullivan, Miss. Bridget Mary</t>
  </si>
  <si>
    <t>Lang, Mr. Fang</t>
  </si>
  <si>
    <t>Daly, Mr. Eugene Patrick</t>
  </si>
  <si>
    <t>Angle, Mrs. William A (Florence "Mary" Agnes Hughes)</t>
  </si>
  <si>
    <t>Pavlovic, Mr. Stefo</t>
  </si>
  <si>
    <t>Vovk, Mr. Janko</t>
  </si>
  <si>
    <t>Lahoud, Mr. Sarkis</t>
  </si>
  <si>
    <t>Farrell, Mr. James</t>
  </si>
  <si>
    <t>Salonen, Mr. Johan Werner</t>
  </si>
  <si>
    <t>Quick, Miss. Phyllis May</t>
  </si>
  <si>
    <t>Toufik, Mr. Nakli</t>
  </si>
  <si>
    <t>Peter, Mrs. Catherine (Catherine Rizk)</t>
  </si>
  <si>
    <t>Douglas, Mr. Walter Donald</t>
  </si>
  <si>
    <t>Palsson, Mrs. Nils (Alma Cornelia Berglund)</t>
  </si>
  <si>
    <t>Harris, Mr. George</t>
  </si>
  <si>
    <t>S.W./PP 752</t>
  </si>
  <si>
    <t>Appleton, Mrs. Edward Dale (Charlotte Lamson)</t>
  </si>
  <si>
    <t>Rush, Mr. Alfred George John</t>
  </si>
  <si>
    <t>A/4. 20589</t>
  </si>
  <si>
    <t>Jussila, Mr. Eiriik</t>
  </si>
  <si>
    <t>STON/O 2. 3101286</t>
  </si>
  <si>
    <t>Thayer, Mrs. John Borland (Marian Longstreth Morris)</t>
  </si>
  <si>
    <t>Jarvis, Mr. John Denzil</t>
  </si>
  <si>
    <t>Rintamaki, Mr. Matti</t>
  </si>
  <si>
    <t>STON/O 2. 3101273</t>
  </si>
  <si>
    <t>Elsbury, Mr. William James</t>
  </si>
  <si>
    <t>A/5 3902</t>
  </si>
  <si>
    <t>Leitch, Miss. Jessie Wills</t>
  </si>
  <si>
    <t>Jacobsohn, Mrs. Sidney Samuel (Amy Frances Christy)</t>
  </si>
  <si>
    <t>Slabenoff, Mr. Petco</t>
  </si>
  <si>
    <t>Torber, Mr. Ernst William</t>
  </si>
  <si>
    <t>Lindell, Mr. Edvard Bengtsson</t>
  </si>
  <si>
    <t>Karaic, Mr. Milan</t>
  </si>
  <si>
    <t>Andersson, Mrs. Anders Johan (Alfrida Konstantia Brogren)</t>
  </si>
  <si>
    <t>Jardin, Mr. Jose Neto</t>
  </si>
  <si>
    <t>SOTON/O.Q. 3101305</t>
  </si>
  <si>
    <t>Murphy, Miss. Margaret Jane</t>
  </si>
  <si>
    <t>Herman, Miss. Alice</t>
  </si>
  <si>
    <t>Danbom, Mr. Ernst Gilbert</t>
  </si>
  <si>
    <t>Lobb, Mrs. William Arthur (Cordelia K Stanlick)</t>
  </si>
  <si>
    <t>Yasbeck, Mr. Antoni</t>
  </si>
  <si>
    <t>Bowen, Mr. David John "Dai"</t>
  </si>
  <si>
    <t>Sutton, Mr. Frederick</t>
  </si>
  <si>
    <t>Bostandyeff, Mr. Guentcho</t>
  </si>
  <si>
    <t>Barkworth, Mr. Algernon Henry Wilson</t>
  </si>
  <si>
    <t>Skoog, Miss. Mabel</t>
  </si>
  <si>
    <t>Davis, Miss. Mary</t>
  </si>
  <si>
    <t>Panula, Mrs. Juha (Maria Emilia Ojala)</t>
  </si>
  <si>
    <t>Jensen, Mr. Hans Peder</t>
  </si>
  <si>
    <t>Foo, Mr. Choong</t>
  </si>
  <si>
    <t>Baclini, Miss. Eugenie</t>
  </si>
  <si>
    <t>Willey, Mr. Edward</t>
  </si>
  <si>
    <t>S.O./P.P. 751</t>
  </si>
  <si>
    <t>Hickman, Mr. Leonard Mark</t>
  </si>
  <si>
    <t>Badt, Mr. Mohamed</t>
  </si>
  <si>
    <t>Brown, Mrs. Thomas William Solomon (Elizabeth Catherine Ford)</t>
  </si>
  <si>
    <t>Davidson, Mr. Thornton</t>
  </si>
  <si>
    <t>F.C. 12750</t>
  </si>
  <si>
    <t>Edvardsson, Mr. Gustaf Hjalmar</t>
  </si>
  <si>
    <t>Sawyer, Mr. Frederick Charles</t>
  </si>
  <si>
    <t>Cardeza, Mr. Thomas Drake Martinez</t>
  </si>
  <si>
    <t>Peters, Miss. Katie</t>
  </si>
  <si>
    <t>Hassab, Mr. Hammad</t>
  </si>
  <si>
    <t>Dakic, Mr. Branko</t>
  </si>
  <si>
    <t>Saad, Mr. Khalil</t>
  </si>
  <si>
    <t>Kelly, Mr. James</t>
  </si>
  <si>
    <t>Thayer, Mr. John Borland</t>
  </si>
  <si>
    <t>Humblen, Mr. Adolf Mathias Nicolai Olsen</t>
  </si>
  <si>
    <t>Gallagher, Mr. Martin</t>
  </si>
  <si>
    <t>Moubarek, Master. Halim Gonios ("William George")</t>
  </si>
  <si>
    <t>Soholt, Mr. Peter Andreas Lauritz Andersen</t>
  </si>
  <si>
    <t>Endres, Miss. Caroline Louise</t>
  </si>
  <si>
    <t>Troutt, Miss. Edwina Celia "Winnie"</t>
  </si>
  <si>
    <t>McEvoy, Mr. Michael</t>
  </si>
  <si>
    <t>Ilmakangas, Miss. Pieta Sofia</t>
  </si>
  <si>
    <t>STON/O2. 3101271</t>
  </si>
  <si>
    <t>Hassan, Mr. Houssein G N</t>
  </si>
  <si>
    <t>Knight, Mr. Robert J</t>
  </si>
  <si>
    <t>Berriman, Mr. William John</t>
  </si>
  <si>
    <t>Williams, Mr. Leslie</t>
  </si>
  <si>
    <t>Ivanoff, Mr. Kanio</t>
  </si>
  <si>
    <t>Hawksford, Mr. Walter James</t>
  </si>
  <si>
    <t>Marvin, Mr. Daniel Warner</t>
  </si>
  <si>
    <t>Jonkoff, Mr. Lalio</t>
  </si>
  <si>
    <t>Gronnestad, Mr. Daniel Danielsen</t>
  </si>
  <si>
    <t>Lievens, Mr. Rene Aime</t>
  </si>
  <si>
    <t>Kilgannon, Mr. Thomas J</t>
  </si>
  <si>
    <t>Long, Mr. Milton Clyde</t>
  </si>
  <si>
    <t>Sjoblom, Miss. Anna Sofia</t>
  </si>
  <si>
    <t>Dean, Master. Bertram Vere</t>
  </si>
  <si>
    <t>Keane, Mr. Andrew "Andy"</t>
  </si>
  <si>
    <t>Sage, Miss. Stella Anna</t>
  </si>
  <si>
    <t>Van Impe, Mrs. Jean Baptiste (Rosalie Paula Govaert)</t>
  </si>
  <si>
    <t>Collyer, Mrs. Harvey (Charlotte Annie Tate)</t>
  </si>
  <si>
    <t>Pettersson, Miss. Ellen Natalia</t>
  </si>
  <si>
    <t>Tomlin, Mr. Ernest Portage</t>
  </si>
  <si>
    <t>Reuchlin, Jonkheer. John George</t>
  </si>
  <si>
    <t>Moor, Mrs. (Beila)</t>
  </si>
  <si>
    <t>Saad, Mr. Amin</t>
  </si>
  <si>
    <t>Augustsson, Mr. Albert</t>
  </si>
  <si>
    <t>Sirota, Mr. Maurice</t>
  </si>
  <si>
    <t xml:space="preserve">Daly, Mr. Peter Denis </t>
  </si>
  <si>
    <t>Bystrom, Mrs. (Karolina)</t>
  </si>
  <si>
    <t>Johnson, Master. Harold Theodor</t>
  </si>
  <si>
    <t>Balkic, Mr. Cerin</t>
  </si>
  <si>
    <t>Vander Cruyssen, Mr. Victor</t>
  </si>
  <si>
    <t>Abelson, Mrs. Samuel (Hannah Wizosky)</t>
  </si>
  <si>
    <t>Petroff, Mr. Nedelio</t>
  </si>
  <si>
    <t>Sutehall, Mr. Henry Jr</t>
  </si>
  <si>
    <t>SOTON/OQ 392076</t>
  </si>
  <si>
    <t>Dooley, Mr. Patrick</t>
  </si>
  <si>
    <t>C101</t>
  </si>
  <si>
    <t>E38</t>
  </si>
  <si>
    <t>C68</t>
  </si>
  <si>
    <t>D21</t>
  </si>
  <si>
    <t>E12</t>
  </si>
  <si>
    <t>C106</t>
  </si>
  <si>
    <t>A23</t>
  </si>
  <si>
    <t>D50</t>
  </si>
  <si>
    <t>B77</t>
  </si>
  <si>
    <t>B19</t>
  </si>
  <si>
    <t>B94</t>
  </si>
  <si>
    <t>E17</t>
  </si>
  <si>
    <t>D6</t>
  </si>
  <si>
    <t>A32</t>
  </si>
  <si>
    <t>D30</t>
  </si>
  <si>
    <t>C30</t>
  </si>
  <si>
    <t>A6</t>
  </si>
  <si>
    <t>F G63</t>
  </si>
  <si>
    <t>B71</t>
  </si>
  <si>
    <t>E36</t>
  </si>
  <si>
    <t>D33 D49</t>
  </si>
  <si>
    <t>C45</t>
  </si>
  <si>
    <t>C86</t>
  </si>
  <si>
    <t>E31</t>
  </si>
  <si>
    <t>The data required for your analysis has already been loaded as separate sheets of this workbook. Each dataset is a named table, and each column of each dataset is a named range, meaning that you can refer to the PassegerId column of the passengers dataset anywhere in the workbook using passengers[PassengerId]. We will work through the datasets in order in the following exercises.</t>
  </si>
  <si>
    <t>Some variables, such as Pclass, are numerical. Excel has built in functionality to plot numerical values like this one. However, to effectively analyse this data, it may be helpful to first create a pivot table to summarise it. To create a pivot table, select the cell where you would like the table to be created, go to Insert &gt; Pivot Table. Under Table/Range, type the name of the dataset you want to summarise, in this case, passengers, and click OK. Select the columns of the data you want to analyse. In this case, we want to determine the relationship between the Pclass and Survived columns. To get a breakdown of the survival rate per Pclass, move Pclass to the "Rows" box and Survived to the "Values" box. Clicking the "i" beside the "Sum of Survived" field will allow you to pick different types of aggregation. In this case, we want the average of the Survived column per Pclass.</t>
  </si>
  <si>
    <t>We can conduct a similar investigation into the Age variable.</t>
  </si>
  <si>
    <t>Some columns contain discrete factors, meaning that each row will take one of a few predetermined values for that variable. Such variables are called categorical. For example, we know that the Sex column can take the values "female" or "male".</t>
  </si>
  <si>
    <t>Performing such a task in Excel requires writing a formula. First, we duplicate the passengers dataset into a new sheet, calling it passengers_and_family_info. We need to add the two new columns; SibSp and Parch, to this dataset. To do so, we use the XLOOKUP function in Excel. VLOOKUP would also be a viable alternative, but XLOOKUP is slightly cleaner and more flexible. The syntax is XLOOKUP(lookup_value, lookup_array, return_array). See the formula builder for more details on this function.</t>
  </si>
  <si>
    <t>From observing the data above, we can see odd blank/empty values in the Cabin column. There may be other columns that have missing data that we haven't been able to spot in the small samples given so far. We need to check!</t>
  </si>
  <si>
    <t>For example, let's take a closer look into the Embarked column, counting the number of (non-null) occurrences of each value this variable can take.</t>
  </si>
  <si>
    <t>By far the most popular location for passengers to embark from was Southampton. Therefore, it may be reasonable for us to guess that the passengers with missing Embarked information actually boarded in Southampton too.</t>
  </si>
  <si>
    <t>In other cases, it's appropriate to set the null values to some calculated value that adequately generalises to the rest of the observed cases. For example, in the case of the Embarked column, we set null values to the mode of the observed values in the variable.</t>
  </si>
  <si>
    <t>- You may want to read about the AGGREGATE function.</t>
  </si>
  <si>
    <t>There exist three additional datasets; test_passengers, test_family_info, and test_tickets, containing information about passengers that we have not yet seen or worked with. Unfortunately, we are unaware of whether these passengers survived or not. However, we can approximate, or predict, a passenger's survival based on the characteristics we do know.</t>
  </si>
  <si>
    <t>However, we know from our plot in 2.1.1, that higher Pclass numbers result in lower rate of survival. This is known as an inverse relationship. Recall that Pclass of 1 corresponds with upper class ticket, 2 is middle, and 3 is lower.</t>
  </si>
  <si>
    <t>Therefore, we want higher values of a passenger's Pclass (x) to result in lower values of P(x). Fortunately, it is easy to transform Pclass to make it a direct relationship with a passenger's survival rate (so that higher Pclass values correspond with higher survival rates). We just take the reciprocal of Pclass, or 1/Pclass.</t>
  </si>
  <si>
    <t>Great! Now we can see the desired direct relationship; higher values of Reciprocal(Pclass) have higher survival rates. Therefore higher Reciprocal(Pclass) values should have higher predicted survival probabilities for passengers for whom the outcome of the disaster is unknown.</t>
  </si>
  <si>
    <t>In the test_passengers dataset, a new column called prediction has been created using the P(x) formula above, rounded, using the m and s values given below, with the reciprocal on the Pclass variable applied.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</si>
</sst>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8" x14ac:knownFonts="1">
    <font>
      <sz val="12"/>
      <color theme="1"/>
      <name val="Calibri"/>
      <family val="2"/>
      <scheme val="minor"/>
    </font>
    <font>
      <b/>
      <sz val="12"/>
      <color theme="1"/>
      <name val="Calibri"/>
      <family val="2"/>
      <scheme val="minor"/>
    </font>
    <font>
      <b/>
      <sz val="24"/>
      <color theme="1"/>
      <name val="Calibri"/>
      <family val="2"/>
      <scheme val="minor"/>
    </font>
    <font>
      <b/>
      <sz val="18"/>
      <color theme="1"/>
      <name val="Calibri"/>
      <family val="2"/>
      <scheme val="minor"/>
    </font>
    <font>
      <b/>
      <sz val="14"/>
      <color theme="1"/>
      <name val="Calibri"/>
      <family val="2"/>
      <scheme val="minor"/>
    </font>
    <font>
      <i/>
      <sz val="12"/>
      <color theme="1"/>
      <name val="Calibri"/>
      <family val="2"/>
      <scheme val="minor"/>
    </font>
    <font>
      <b/>
      <i/>
      <sz val="12"/>
      <color theme="1"/>
      <name val="Calibri"/>
      <family val="2"/>
      <scheme val="minor"/>
    </font>
    <font>
      <sz val="12"/>
      <color rgb="FF000000"/>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43">
    <xf numFmtId="0" fontId="0" fillId="0" borderId="0" xfId="0"/>
    <xf numFmtId="0" fontId="0" fillId="0" borderId="0" xfId="0" applyAlignment="1">
      <alignment horizontal="left"/>
    </xf>
    <xf numFmtId="0" fontId="0" fillId="0" borderId="0" xfId="0" applyAlignment="1">
      <alignment horizontal="left" wrapText="1"/>
    </xf>
    <xf numFmtId="49" fontId="0" fillId="0" borderId="0" xfId="0" applyNumberFormat="1" applyAlignment="1">
      <alignment horizontal="left"/>
    </xf>
    <xf numFmtId="164" fontId="0" fillId="0" borderId="0" xfId="0" applyNumberFormat="1" applyAlignment="1">
      <alignment horizontal="center"/>
    </xf>
    <xf numFmtId="49" fontId="0" fillId="0" borderId="0" xfId="0" applyNumberFormat="1"/>
    <xf numFmtId="1" fontId="0" fillId="0" borderId="0" xfId="0" applyNumberFormat="1"/>
    <xf numFmtId="1" fontId="0" fillId="0" borderId="0" xfId="0" applyNumberFormat="1" applyAlignment="1">
      <alignment horizontal="center"/>
    </xf>
    <xf numFmtId="0" fontId="1" fillId="0" borderId="1" xfId="0" applyFont="1" applyBorder="1"/>
    <xf numFmtId="49" fontId="0" fillId="0" borderId="1" xfId="0" applyNumberFormat="1" applyBorder="1"/>
    <xf numFmtId="1" fontId="0" fillId="0" borderId="1" xfId="0" applyNumberFormat="1" applyBorder="1" applyAlignment="1">
      <alignment horizontal="center"/>
    </xf>
    <xf numFmtId="164" fontId="0" fillId="0" borderId="1" xfId="0" applyNumberFormat="1" applyBorder="1" applyAlignment="1">
      <alignment horizontal="center"/>
    </xf>
    <xf numFmtId="49" fontId="0" fillId="0" borderId="1" xfId="0" applyNumberFormat="1" applyBorder="1" applyAlignment="1">
      <alignment horizontal="left"/>
    </xf>
    <xf numFmtId="0" fontId="5" fillId="0" borderId="0" xfId="0" applyFont="1" applyAlignment="1">
      <alignment horizontal="left" wrapText="1"/>
    </xf>
    <xf numFmtId="0" fontId="0" fillId="0" borderId="0" xfId="0" pivotButton="1"/>
    <xf numFmtId="1" fontId="0" fillId="0" borderId="0" xfId="0" applyNumberFormat="1" applyAlignment="1">
      <alignment horizontal="left"/>
    </xf>
    <xf numFmtId="0" fontId="0" fillId="0" borderId="0" xfId="0" applyAlignment="1">
      <alignment vertical="top"/>
    </xf>
    <xf numFmtId="0" fontId="0" fillId="0" borderId="1" xfId="0" applyBorder="1"/>
    <xf numFmtId="2" fontId="0" fillId="0" borderId="0" xfId="0" applyNumberFormat="1" applyAlignment="1">
      <alignment horizontal="left"/>
    </xf>
    <xf numFmtId="49" fontId="0" fillId="0" borderId="0" xfId="0" applyNumberFormat="1" applyAlignment="1">
      <alignment horizontal="center"/>
    </xf>
    <xf numFmtId="2" fontId="0" fillId="0" borderId="1" xfId="0" applyNumberFormat="1" applyBorder="1" applyAlignment="1">
      <alignment horizontal="left"/>
    </xf>
    <xf numFmtId="49" fontId="0" fillId="0" borderId="1" xfId="0" applyNumberFormat="1" applyBorder="1" applyAlignment="1">
      <alignment horizontal="center"/>
    </xf>
    <xf numFmtId="0" fontId="0" fillId="0" borderId="1" xfId="0" applyBorder="1" applyAlignment="1">
      <alignment horizontal="right"/>
    </xf>
    <xf numFmtId="2" fontId="7" fillId="0" borderId="0" xfId="0" applyNumberFormat="1" applyFont="1" applyAlignment="1">
      <alignment horizontal="left"/>
    </xf>
    <xf numFmtId="2" fontId="7" fillId="0" borderId="1" xfId="0" applyNumberFormat="1" applyFont="1" applyBorder="1" applyAlignment="1">
      <alignment horizontal="left"/>
    </xf>
    <xf numFmtId="0" fontId="0" fillId="0" borderId="0" xfId="0" applyAlignment="1">
      <alignment horizontal="center" wrapText="1"/>
    </xf>
    <xf numFmtId="0" fontId="0" fillId="0" borderId="1" xfId="0" applyBorder="1" applyAlignment="1">
      <alignment horizontal="left" wrapText="1"/>
    </xf>
    <xf numFmtId="0" fontId="0" fillId="0" borderId="1" xfId="0" applyBorder="1" applyAlignment="1">
      <alignment horizontal="center" wrapText="1"/>
    </xf>
    <xf numFmtId="165" fontId="0" fillId="0" borderId="0" xfId="0" applyNumberFormat="1" applyAlignment="1">
      <alignment horizontal="center" wrapText="1"/>
    </xf>
    <xf numFmtId="10" fontId="0" fillId="0" borderId="0" xfId="0" applyNumberFormat="1"/>
    <xf numFmtId="0" fontId="0" fillId="0" borderId="0" xfId="0" quotePrefix="1" applyAlignment="1">
      <alignment horizontal="left"/>
    </xf>
    <xf numFmtId="0" fontId="0" fillId="0" borderId="0" xfId="0" applyAlignment="1">
      <alignment horizontal="left"/>
    </xf>
    <xf numFmtId="0" fontId="5" fillId="0" borderId="0" xfId="0" applyFont="1" applyAlignment="1">
      <alignment horizontal="left"/>
    </xf>
    <xf numFmtId="0" fontId="0" fillId="0" borderId="0" xfId="0" applyAlignment="1">
      <alignment horizontal="left" wrapText="1"/>
    </xf>
    <xf numFmtId="0" fontId="5" fillId="0" borderId="0" xfId="0" applyFont="1" applyAlignment="1">
      <alignment horizontal="left" wrapText="1"/>
    </xf>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1" fillId="0" borderId="1" xfId="0" applyFont="1" applyBorder="1" applyAlignment="1">
      <alignment horizontal="left"/>
    </xf>
    <xf numFmtId="0" fontId="4" fillId="0" borderId="0" xfId="0" applyFont="1" applyAlignment="1">
      <alignment horizontal="left"/>
    </xf>
    <xf numFmtId="0" fontId="0" fillId="0" borderId="0" xfId="0"/>
    <xf numFmtId="0" fontId="0" fillId="0" borderId="2" xfId="0" applyBorder="1" applyAlignment="1">
      <alignment horizontal="left"/>
    </xf>
    <xf numFmtId="0" fontId="0" fillId="0" borderId="0" xfId="0" quotePrefix="1" applyAlignment="1">
      <alignment horizontal="left" wrapText="1"/>
    </xf>
  </cellXfs>
  <cellStyles count="1">
    <cellStyle name="Normal" xfId="0" builtinId="0"/>
  </cellStyles>
  <dxfs count="51">
    <dxf>
      <numFmt numFmtId="30" formatCode="@"/>
      <alignment horizontal="center" vertical="bottom" textRotation="0" wrapText="0" indent="0" justifyLastLine="0" shrinkToFit="0" readingOrder="0"/>
    </dxf>
    <dxf>
      <numFmt numFmtId="30" formatCode="@"/>
    </dxf>
    <dxf>
      <numFmt numFmtId="2" formatCode="0.00"/>
      <alignment horizontal="left" vertical="bottom" textRotation="0" wrapText="0" indent="0" justifyLastLine="0" shrinkToFit="0" readingOrder="0"/>
    </dxf>
    <dxf>
      <numFmt numFmtId="30" formatCode="@"/>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30" formatCode="@"/>
    </dxf>
    <dxf>
      <numFmt numFmtId="0" formatCode="General"/>
    </dxf>
    <dxf>
      <numFmt numFmtId="30" formatCode="@"/>
      <alignment horizontal="left" vertical="bottom" textRotation="0" wrapText="0" indent="0" justifyLastLine="0" shrinkToFit="0" readingOrder="0"/>
    </dxf>
    <dxf>
      <numFmt numFmtId="164" formatCode="0.0"/>
      <alignment horizontal="center" vertical="bottom" textRotation="0" wrapText="0" indent="0" justifyLastLine="0" shrinkToFit="0" readingOrder="0"/>
    </dxf>
    <dxf>
      <numFmt numFmtId="30" formatCode="@"/>
    </dxf>
    <dxf>
      <numFmt numFmtId="30" formatCode="@"/>
    </dxf>
    <dxf>
      <numFmt numFmtId="1" formatCode="0"/>
      <alignment horizontal="center" vertical="bottom" textRotation="0" wrapText="0" indent="0" justifyLastLine="0" shrinkToFit="0" readingOrder="0"/>
    </dxf>
    <dxf>
      <numFmt numFmtId="30" formatCode="@"/>
    </dxf>
    <dxf>
      <numFmt numFmtId="0" formatCode="General"/>
    </dxf>
    <dxf>
      <numFmt numFmtId="0" formatCode="General"/>
    </dxf>
    <dxf>
      <numFmt numFmtId="0" formatCode="General"/>
    </dxf>
    <dxf>
      <numFmt numFmtId="2"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30" formatCode="@"/>
      <alignment horizontal="left" vertical="bottom" textRotation="0" wrapText="0" indent="0" justifyLastLine="0" shrinkToFit="0" readingOrder="0"/>
    </dxf>
    <dxf>
      <numFmt numFmtId="164" formatCode="0.0"/>
      <alignment horizontal="center" vertical="bottom" textRotation="0" wrapText="0" indent="0" justifyLastLine="0" shrinkToFit="0" readingOrder="0"/>
    </dxf>
    <dxf>
      <numFmt numFmtId="30" formatCode="@"/>
    </dxf>
    <dxf>
      <numFmt numFmtId="30" formatCode="@"/>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30" formatCode="@"/>
    </dxf>
    <dxf>
      <numFmt numFmtId="30" formatCode="@"/>
      <alignment horizontal="center" vertical="bottom" textRotation="0" wrapText="0" indent="0" justifyLastLine="0" shrinkToFit="0" readingOrder="0"/>
    </dxf>
    <dxf>
      <numFmt numFmtId="30" formatCode="@"/>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30" formatCode="@"/>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30" formatCode="@"/>
      <alignment horizontal="left" vertical="bottom" textRotation="0" wrapText="0" indent="0" justifyLastLine="0" shrinkToFit="0" readingOrder="0"/>
    </dxf>
    <dxf>
      <numFmt numFmtId="164" formatCode="0.0"/>
      <alignment horizontal="center" vertical="bottom" textRotation="0" wrapText="0" indent="0" justifyLastLine="0" shrinkToFit="0" readingOrder="0"/>
    </dxf>
    <dxf>
      <numFmt numFmtId="30" formatCode="@"/>
    </dxf>
    <dxf>
      <numFmt numFmtId="30" formatCode="@"/>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30" formatCode="@"/>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30" formatCode="@"/>
    </dxf>
    <dxf>
      <numFmt numFmtId="30" formatCode="@"/>
      <alignment horizontal="left" vertical="bottom" textRotation="0" wrapText="0" indent="0" justifyLastLine="0" shrinkToFit="0" readingOrder="0"/>
    </dxf>
    <dxf>
      <numFmt numFmtId="164" formatCode="0.0"/>
      <alignment horizontal="center"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[D3Workshop.xlsx]Exercises!SurvivedAgainstPclass</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Exercises!$B$53</c:f>
              <c:strCache>
                <c:ptCount val="1"/>
                <c:pt idx="0">
                  <c:v>Total</c:v>
                </c:pt>
              </c:strCache>
            </c:strRef>
          </c:tx>
          <c:spPr>
            <a:ln w="28575" cap="rnd">
              <a:solidFill>
                <a:schemeClr val="accent1"/>
              </a:solidFill>
              <a:round/>
            </a:ln>
            <a:effectLst/>
          </c:spPr>
          <c:marker>
            <c:symbol val="none"/>
          </c:marker>
          <c:cat>
            <c:strRef>
              <c:f>Exercises!$A$54:$A$56</c:f>
              <c:strCache>
                <c:ptCount val="3"/>
                <c:pt idx="0">
                  <c:v>1</c:v>
                </c:pt>
                <c:pt idx="1">
                  <c:v>2</c:v>
                </c:pt>
                <c:pt idx="2">
                  <c:v>3</c:v>
                </c:pt>
              </c:strCache>
            </c:strRef>
          </c:cat>
          <c:val>
            <c:numRef>
              <c:f>Exercises!$B$54:$B$56</c:f>
              <c:numCache>
                <c:formatCode>General</c:formatCode>
                <c:ptCount val="3"/>
                <c:pt idx="0">
                  <c:v>0.6460674157303371</c:v>
                </c:pt>
                <c:pt idx="1">
                  <c:v>0.44055944055944057</c:v>
                </c:pt>
                <c:pt idx="2">
                  <c:v>0.25360230547550433</c:v>
                </c:pt>
              </c:numCache>
            </c:numRef>
          </c:val>
          <c:smooth val="0"/>
          <c:extLst>
            <c:ext xmlns:c16="http://schemas.microsoft.com/office/drawing/2014/chart" uri="{C3380CC4-5D6E-409C-BE32-E72D297353CC}">
              <c16:uniqueId val="{00000000-736D-B04B-BD80-B8B327B742B2}"/>
            </c:ext>
          </c:extLst>
        </c:ser>
        <c:dLbls>
          <c:showLegendKey val="0"/>
          <c:showVal val="0"/>
          <c:showCatName val="0"/>
          <c:showSerName val="0"/>
          <c:showPercent val="0"/>
          <c:showBubbleSize val="0"/>
        </c:dLbls>
        <c:smooth val="0"/>
        <c:axId val="1885007392"/>
        <c:axId val="1884658992"/>
      </c:lineChart>
      <c:catAx>
        <c:axId val="188500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Pclass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658992"/>
        <c:crosses val="autoZero"/>
        <c:auto val="1"/>
        <c:lblAlgn val="ctr"/>
        <c:lblOffset val="100"/>
        <c:noMultiLvlLbl val="0"/>
      </c:catAx>
      <c:valAx>
        <c:axId val="1884658992"/>
        <c:scaling>
          <c:orientation val="minMax"/>
          <c:max val="0.65000000000000013"/>
          <c:min val="0.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Survived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00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[D3Workshop.xlsx]Exercises!SurvivedAgainstAge</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Exercises!$B$80</c:f>
              <c:strCache>
                <c:ptCount val="1"/>
                <c:pt idx="0">
                  <c:v>Total</c:v>
                </c:pt>
              </c:strCache>
            </c:strRef>
          </c:tx>
          <c:spPr>
            <a:ln w="28575" cap="rnd">
              <a:solidFill>
                <a:schemeClr val="accent1"/>
              </a:solidFill>
              <a:round/>
            </a:ln>
            <a:effectLst/>
          </c:spPr>
          <c:marker>
            <c:symbol val="none"/>
          </c:marker>
          <c:cat>
            <c:strRef>
              <c:f>Exercises!$A$81:$A$160</c:f>
              <c:strCache>
                <c:ptCount val="80"/>
                <c:pt idx="0">
                  <c:v>0.42</c:v>
                </c:pt>
                <c:pt idx="1">
                  <c:v>0.67</c:v>
                </c:pt>
                <c:pt idx="2">
                  <c:v>0.75</c:v>
                </c:pt>
                <c:pt idx="3">
                  <c:v>0.83</c:v>
                </c:pt>
                <c:pt idx="4">
                  <c:v>0.92</c:v>
                </c:pt>
                <c:pt idx="5">
                  <c:v>1</c:v>
                </c:pt>
                <c:pt idx="6">
                  <c:v>2</c:v>
                </c:pt>
                <c:pt idx="7">
                  <c:v>3</c:v>
                </c:pt>
                <c:pt idx="8">
                  <c:v>4</c:v>
                </c:pt>
                <c:pt idx="9">
                  <c:v>5</c:v>
                </c:pt>
                <c:pt idx="10">
                  <c:v>6</c:v>
                </c:pt>
                <c:pt idx="11">
                  <c:v>7</c:v>
                </c:pt>
                <c:pt idx="12">
                  <c:v>8</c:v>
                </c:pt>
                <c:pt idx="13">
                  <c:v>9</c:v>
                </c:pt>
                <c:pt idx="14">
                  <c:v>10</c:v>
                </c:pt>
                <c:pt idx="15">
                  <c:v>11</c:v>
                </c:pt>
                <c:pt idx="16">
                  <c:v>12</c:v>
                </c:pt>
                <c:pt idx="17">
                  <c:v>13</c:v>
                </c:pt>
                <c:pt idx="18">
                  <c:v>14</c:v>
                </c:pt>
                <c:pt idx="19">
                  <c:v>15</c:v>
                </c:pt>
                <c:pt idx="20">
                  <c:v>16</c:v>
                </c:pt>
                <c:pt idx="21">
                  <c:v>17</c:v>
                </c:pt>
                <c:pt idx="22">
                  <c:v>18</c:v>
                </c:pt>
                <c:pt idx="23">
                  <c:v>19</c:v>
                </c:pt>
                <c:pt idx="24">
                  <c:v>20</c:v>
                </c:pt>
                <c:pt idx="25">
                  <c:v>21</c:v>
                </c:pt>
                <c:pt idx="26">
                  <c:v>22</c:v>
                </c:pt>
                <c:pt idx="27">
                  <c:v>23</c:v>
                </c:pt>
                <c:pt idx="28">
                  <c:v>23.5</c:v>
                </c:pt>
                <c:pt idx="29">
                  <c:v>24</c:v>
                </c:pt>
                <c:pt idx="30">
                  <c:v>25</c:v>
                </c:pt>
                <c:pt idx="31">
                  <c:v>26</c:v>
                </c:pt>
                <c:pt idx="32">
                  <c:v>27</c:v>
                </c:pt>
                <c:pt idx="33">
                  <c:v>28</c:v>
                </c:pt>
                <c:pt idx="34">
                  <c:v>28.5</c:v>
                </c:pt>
                <c:pt idx="35">
                  <c:v>29</c:v>
                </c:pt>
                <c:pt idx="36">
                  <c:v>30</c:v>
                </c:pt>
                <c:pt idx="37">
                  <c:v>30.5</c:v>
                </c:pt>
                <c:pt idx="38">
                  <c:v>31</c:v>
                </c:pt>
                <c:pt idx="39">
                  <c:v>32</c:v>
                </c:pt>
                <c:pt idx="40">
                  <c:v>32.5</c:v>
                </c:pt>
                <c:pt idx="41">
                  <c:v>33</c:v>
                </c:pt>
                <c:pt idx="42">
                  <c:v>34</c:v>
                </c:pt>
                <c:pt idx="43">
                  <c:v>34.5</c:v>
                </c:pt>
                <c:pt idx="44">
                  <c:v>35</c:v>
                </c:pt>
                <c:pt idx="45">
                  <c:v>36</c:v>
                </c:pt>
                <c:pt idx="46">
                  <c:v>37</c:v>
                </c:pt>
                <c:pt idx="47">
                  <c:v>38</c:v>
                </c:pt>
                <c:pt idx="48">
                  <c:v>39</c:v>
                </c:pt>
                <c:pt idx="49">
                  <c:v>40</c:v>
                </c:pt>
                <c:pt idx="50">
                  <c:v>40.5</c:v>
                </c:pt>
                <c:pt idx="51">
                  <c:v>41</c:v>
                </c:pt>
                <c:pt idx="52">
                  <c:v>42</c:v>
                </c:pt>
                <c:pt idx="53">
                  <c:v>43</c:v>
                </c:pt>
                <c:pt idx="54">
                  <c:v>44</c:v>
                </c:pt>
                <c:pt idx="55">
                  <c:v>45</c:v>
                </c:pt>
                <c:pt idx="56">
                  <c:v>45.5</c:v>
                </c:pt>
                <c:pt idx="57">
                  <c:v>46</c:v>
                </c:pt>
                <c:pt idx="58">
                  <c:v>47</c:v>
                </c:pt>
                <c:pt idx="59">
                  <c:v>48</c:v>
                </c:pt>
                <c:pt idx="60">
                  <c:v>49</c:v>
                </c:pt>
                <c:pt idx="61">
                  <c:v>50</c:v>
                </c:pt>
                <c:pt idx="62">
                  <c:v>51</c:v>
                </c:pt>
                <c:pt idx="63">
                  <c:v>52</c:v>
                </c:pt>
                <c:pt idx="64">
                  <c:v>54</c:v>
                </c:pt>
                <c:pt idx="65">
                  <c:v>56</c:v>
                </c:pt>
                <c:pt idx="66">
                  <c:v>57</c:v>
                </c:pt>
                <c:pt idx="67">
                  <c:v>58</c:v>
                </c:pt>
                <c:pt idx="68">
                  <c:v>59</c:v>
                </c:pt>
                <c:pt idx="69">
                  <c:v>60</c:v>
                </c:pt>
                <c:pt idx="70">
                  <c:v>61</c:v>
                </c:pt>
                <c:pt idx="71">
                  <c:v>62</c:v>
                </c:pt>
                <c:pt idx="72">
                  <c:v>63</c:v>
                </c:pt>
                <c:pt idx="73">
                  <c:v>64</c:v>
                </c:pt>
                <c:pt idx="74">
                  <c:v>65</c:v>
                </c:pt>
                <c:pt idx="75">
                  <c:v>66</c:v>
                </c:pt>
                <c:pt idx="76">
                  <c:v>70</c:v>
                </c:pt>
                <c:pt idx="77">
                  <c:v>70.5</c:v>
                </c:pt>
                <c:pt idx="78">
                  <c:v>71</c:v>
                </c:pt>
                <c:pt idx="79">
                  <c:v>74</c:v>
                </c:pt>
              </c:strCache>
            </c:strRef>
          </c:cat>
          <c:val>
            <c:numRef>
              <c:f>Exercises!$B$81:$B$160</c:f>
              <c:numCache>
                <c:formatCode>General</c:formatCode>
                <c:ptCount val="80"/>
                <c:pt idx="0">
                  <c:v>1</c:v>
                </c:pt>
                <c:pt idx="1">
                  <c:v>1</c:v>
                </c:pt>
                <c:pt idx="2">
                  <c:v>1</c:v>
                </c:pt>
                <c:pt idx="3">
                  <c:v>1</c:v>
                </c:pt>
                <c:pt idx="4">
                  <c:v>1</c:v>
                </c:pt>
                <c:pt idx="5">
                  <c:v>1</c:v>
                </c:pt>
                <c:pt idx="6">
                  <c:v>0.14285714285714285</c:v>
                </c:pt>
                <c:pt idx="7">
                  <c:v>1</c:v>
                </c:pt>
                <c:pt idx="8">
                  <c:v>0.75</c:v>
                </c:pt>
                <c:pt idx="9">
                  <c:v>1</c:v>
                </c:pt>
                <c:pt idx="10">
                  <c:v>0.66666666666666663</c:v>
                </c:pt>
                <c:pt idx="11">
                  <c:v>1</c:v>
                </c:pt>
                <c:pt idx="12">
                  <c:v>0.66666666666666663</c:v>
                </c:pt>
                <c:pt idx="13">
                  <c:v>0.33333333333333331</c:v>
                </c:pt>
                <c:pt idx="14">
                  <c:v>0</c:v>
                </c:pt>
                <c:pt idx="15">
                  <c:v>0.33333333333333331</c:v>
                </c:pt>
                <c:pt idx="16">
                  <c:v>1</c:v>
                </c:pt>
                <c:pt idx="17">
                  <c:v>1</c:v>
                </c:pt>
                <c:pt idx="18">
                  <c:v>0.6</c:v>
                </c:pt>
                <c:pt idx="19">
                  <c:v>0.8</c:v>
                </c:pt>
                <c:pt idx="20">
                  <c:v>0.35714285714285715</c:v>
                </c:pt>
                <c:pt idx="21">
                  <c:v>0.41666666666666669</c:v>
                </c:pt>
                <c:pt idx="22">
                  <c:v>0.35</c:v>
                </c:pt>
                <c:pt idx="23">
                  <c:v>0.3888888888888889</c:v>
                </c:pt>
                <c:pt idx="24">
                  <c:v>0.25</c:v>
                </c:pt>
                <c:pt idx="25">
                  <c:v>0.2</c:v>
                </c:pt>
                <c:pt idx="26">
                  <c:v>0.47619047619047616</c:v>
                </c:pt>
                <c:pt idx="27">
                  <c:v>0.5</c:v>
                </c:pt>
                <c:pt idx="28">
                  <c:v>0</c:v>
                </c:pt>
                <c:pt idx="29">
                  <c:v>0.55000000000000004</c:v>
                </c:pt>
                <c:pt idx="30">
                  <c:v>0.3125</c:v>
                </c:pt>
                <c:pt idx="31">
                  <c:v>0.30769230769230771</c:v>
                </c:pt>
                <c:pt idx="32">
                  <c:v>0.58333333333333337</c:v>
                </c:pt>
                <c:pt idx="33">
                  <c:v>0.11764705882352941</c:v>
                </c:pt>
                <c:pt idx="34">
                  <c:v>0</c:v>
                </c:pt>
                <c:pt idx="35">
                  <c:v>0.38461538461538464</c:v>
                </c:pt>
                <c:pt idx="36">
                  <c:v>0.47058823529411764</c:v>
                </c:pt>
                <c:pt idx="37">
                  <c:v>0</c:v>
                </c:pt>
                <c:pt idx="38">
                  <c:v>0.5</c:v>
                </c:pt>
                <c:pt idx="39">
                  <c:v>0.5714285714285714</c:v>
                </c:pt>
                <c:pt idx="40">
                  <c:v>0.5</c:v>
                </c:pt>
                <c:pt idx="41">
                  <c:v>0.35714285714285715</c:v>
                </c:pt>
                <c:pt idx="42">
                  <c:v>0.41666666666666669</c:v>
                </c:pt>
                <c:pt idx="43">
                  <c:v>0</c:v>
                </c:pt>
                <c:pt idx="44">
                  <c:v>0.625</c:v>
                </c:pt>
                <c:pt idx="45">
                  <c:v>0.52941176470588236</c:v>
                </c:pt>
                <c:pt idx="46">
                  <c:v>0.2</c:v>
                </c:pt>
                <c:pt idx="47">
                  <c:v>0.5</c:v>
                </c:pt>
                <c:pt idx="48">
                  <c:v>0.36363636363636365</c:v>
                </c:pt>
                <c:pt idx="49">
                  <c:v>0.55555555555555558</c:v>
                </c:pt>
                <c:pt idx="50">
                  <c:v>0</c:v>
                </c:pt>
                <c:pt idx="51">
                  <c:v>0.4</c:v>
                </c:pt>
                <c:pt idx="52">
                  <c:v>0.5</c:v>
                </c:pt>
                <c:pt idx="53">
                  <c:v>0.2</c:v>
                </c:pt>
                <c:pt idx="54">
                  <c:v>0.5</c:v>
                </c:pt>
                <c:pt idx="55">
                  <c:v>0.36363636363636365</c:v>
                </c:pt>
                <c:pt idx="56">
                  <c:v>0</c:v>
                </c:pt>
                <c:pt idx="57">
                  <c:v>0</c:v>
                </c:pt>
                <c:pt idx="58">
                  <c:v>0.2</c:v>
                </c:pt>
                <c:pt idx="59">
                  <c:v>0.625</c:v>
                </c:pt>
                <c:pt idx="60">
                  <c:v>0.75</c:v>
                </c:pt>
                <c:pt idx="61">
                  <c:v>0.33333333333333331</c:v>
                </c:pt>
                <c:pt idx="62">
                  <c:v>0.16666666666666666</c:v>
                </c:pt>
                <c:pt idx="63">
                  <c:v>0.5</c:v>
                </c:pt>
                <c:pt idx="64">
                  <c:v>0.2857142857142857</c:v>
                </c:pt>
                <c:pt idx="65">
                  <c:v>0.5</c:v>
                </c:pt>
                <c:pt idx="66">
                  <c:v>0</c:v>
                </c:pt>
                <c:pt idx="67">
                  <c:v>0.6</c:v>
                </c:pt>
                <c:pt idx="68">
                  <c:v>0</c:v>
                </c:pt>
                <c:pt idx="69">
                  <c:v>0.5</c:v>
                </c:pt>
                <c:pt idx="70">
                  <c:v>0</c:v>
                </c:pt>
                <c:pt idx="71">
                  <c:v>0.33333333333333331</c:v>
                </c:pt>
                <c:pt idx="72">
                  <c:v>1</c:v>
                </c:pt>
                <c:pt idx="73">
                  <c:v>0</c:v>
                </c:pt>
                <c:pt idx="74">
                  <c:v>0</c:v>
                </c:pt>
                <c:pt idx="75">
                  <c:v>0</c:v>
                </c:pt>
                <c:pt idx="76">
                  <c:v>0</c:v>
                </c:pt>
                <c:pt idx="77">
                  <c:v>0</c:v>
                </c:pt>
                <c:pt idx="78">
                  <c:v>0</c:v>
                </c:pt>
                <c:pt idx="79">
                  <c:v>0</c:v>
                </c:pt>
              </c:numCache>
            </c:numRef>
          </c:val>
          <c:smooth val="0"/>
          <c:extLst>
            <c:ext xmlns:c16="http://schemas.microsoft.com/office/drawing/2014/chart" uri="{C3380CC4-5D6E-409C-BE32-E72D297353CC}">
              <c16:uniqueId val="{00000000-3B7B-EB49-B444-E6E478EAC508}"/>
            </c:ext>
          </c:extLst>
        </c:ser>
        <c:dLbls>
          <c:showLegendKey val="0"/>
          <c:showVal val="0"/>
          <c:showCatName val="0"/>
          <c:showSerName val="0"/>
          <c:showPercent val="0"/>
          <c:showBubbleSize val="0"/>
        </c:dLbls>
        <c:smooth val="0"/>
        <c:axId val="1901245904"/>
        <c:axId val="1885183248"/>
      </c:lineChart>
      <c:catAx>
        <c:axId val="190124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183248"/>
        <c:crosses val="autoZero"/>
        <c:auto val="0"/>
        <c:lblAlgn val="ctr"/>
        <c:lblOffset val="100"/>
        <c:tickLblSkip val="10"/>
        <c:tickMarkSkip val="1"/>
        <c:noMultiLvlLbl val="0"/>
      </c:catAx>
      <c:valAx>
        <c:axId val="188518324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Survived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24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[D3Workshop.xlsx]Exercises!SurvivedAgainstAgeHistogram</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Exercises!$B$180:$B$181</c:f>
              <c:strCache>
                <c:ptCount val="1"/>
                <c:pt idx="0">
                  <c:v>Survived=0</c:v>
                </c:pt>
              </c:strCache>
            </c:strRef>
          </c:tx>
          <c:spPr>
            <a:solidFill>
              <a:schemeClr val="accent1"/>
            </a:solidFill>
            <a:ln>
              <a:noFill/>
            </a:ln>
            <a:effectLst/>
          </c:spPr>
          <c:invertIfNegative val="0"/>
          <c:cat>
            <c:strRef>
              <c:f>Exercises!$A$182:$A$261</c:f>
              <c:strCache>
                <c:ptCount val="80"/>
                <c:pt idx="0">
                  <c:v>0.42</c:v>
                </c:pt>
                <c:pt idx="1">
                  <c:v>0.67</c:v>
                </c:pt>
                <c:pt idx="2">
                  <c:v>0.75</c:v>
                </c:pt>
                <c:pt idx="3">
                  <c:v>0.83</c:v>
                </c:pt>
                <c:pt idx="4">
                  <c:v>0.92</c:v>
                </c:pt>
                <c:pt idx="5">
                  <c:v>1</c:v>
                </c:pt>
                <c:pt idx="6">
                  <c:v>2</c:v>
                </c:pt>
                <c:pt idx="7">
                  <c:v>3</c:v>
                </c:pt>
                <c:pt idx="8">
                  <c:v>4</c:v>
                </c:pt>
                <c:pt idx="9">
                  <c:v>5</c:v>
                </c:pt>
                <c:pt idx="10">
                  <c:v>6</c:v>
                </c:pt>
                <c:pt idx="11">
                  <c:v>7</c:v>
                </c:pt>
                <c:pt idx="12">
                  <c:v>8</c:v>
                </c:pt>
                <c:pt idx="13">
                  <c:v>9</c:v>
                </c:pt>
                <c:pt idx="14">
                  <c:v>10</c:v>
                </c:pt>
                <c:pt idx="15">
                  <c:v>11</c:v>
                </c:pt>
                <c:pt idx="16">
                  <c:v>12</c:v>
                </c:pt>
                <c:pt idx="17">
                  <c:v>13</c:v>
                </c:pt>
                <c:pt idx="18">
                  <c:v>14</c:v>
                </c:pt>
                <c:pt idx="19">
                  <c:v>15</c:v>
                </c:pt>
                <c:pt idx="20">
                  <c:v>16</c:v>
                </c:pt>
                <c:pt idx="21">
                  <c:v>17</c:v>
                </c:pt>
                <c:pt idx="22">
                  <c:v>18</c:v>
                </c:pt>
                <c:pt idx="23">
                  <c:v>19</c:v>
                </c:pt>
                <c:pt idx="24">
                  <c:v>20</c:v>
                </c:pt>
                <c:pt idx="25">
                  <c:v>21</c:v>
                </c:pt>
                <c:pt idx="26">
                  <c:v>22</c:v>
                </c:pt>
                <c:pt idx="27">
                  <c:v>23</c:v>
                </c:pt>
                <c:pt idx="28">
                  <c:v>23.5</c:v>
                </c:pt>
                <c:pt idx="29">
                  <c:v>24</c:v>
                </c:pt>
                <c:pt idx="30">
                  <c:v>25</c:v>
                </c:pt>
                <c:pt idx="31">
                  <c:v>26</c:v>
                </c:pt>
                <c:pt idx="32">
                  <c:v>27</c:v>
                </c:pt>
                <c:pt idx="33">
                  <c:v>28</c:v>
                </c:pt>
                <c:pt idx="34">
                  <c:v>28.5</c:v>
                </c:pt>
                <c:pt idx="35">
                  <c:v>29</c:v>
                </c:pt>
                <c:pt idx="36">
                  <c:v>30</c:v>
                </c:pt>
                <c:pt idx="37">
                  <c:v>30.5</c:v>
                </c:pt>
                <c:pt idx="38">
                  <c:v>31</c:v>
                </c:pt>
                <c:pt idx="39">
                  <c:v>32</c:v>
                </c:pt>
                <c:pt idx="40">
                  <c:v>32.5</c:v>
                </c:pt>
                <c:pt idx="41">
                  <c:v>33</c:v>
                </c:pt>
                <c:pt idx="42">
                  <c:v>34</c:v>
                </c:pt>
                <c:pt idx="43">
                  <c:v>34.5</c:v>
                </c:pt>
                <c:pt idx="44">
                  <c:v>35</c:v>
                </c:pt>
                <c:pt idx="45">
                  <c:v>36</c:v>
                </c:pt>
                <c:pt idx="46">
                  <c:v>37</c:v>
                </c:pt>
                <c:pt idx="47">
                  <c:v>38</c:v>
                </c:pt>
                <c:pt idx="48">
                  <c:v>39</c:v>
                </c:pt>
                <c:pt idx="49">
                  <c:v>40</c:v>
                </c:pt>
                <c:pt idx="50">
                  <c:v>40.5</c:v>
                </c:pt>
                <c:pt idx="51">
                  <c:v>41</c:v>
                </c:pt>
                <c:pt idx="52">
                  <c:v>42</c:v>
                </c:pt>
                <c:pt idx="53">
                  <c:v>43</c:v>
                </c:pt>
                <c:pt idx="54">
                  <c:v>44</c:v>
                </c:pt>
                <c:pt idx="55">
                  <c:v>45</c:v>
                </c:pt>
                <c:pt idx="56">
                  <c:v>45.5</c:v>
                </c:pt>
                <c:pt idx="57">
                  <c:v>46</c:v>
                </c:pt>
                <c:pt idx="58">
                  <c:v>47</c:v>
                </c:pt>
                <c:pt idx="59">
                  <c:v>48</c:v>
                </c:pt>
                <c:pt idx="60">
                  <c:v>49</c:v>
                </c:pt>
                <c:pt idx="61">
                  <c:v>50</c:v>
                </c:pt>
                <c:pt idx="62">
                  <c:v>51</c:v>
                </c:pt>
                <c:pt idx="63">
                  <c:v>52</c:v>
                </c:pt>
                <c:pt idx="64">
                  <c:v>54</c:v>
                </c:pt>
                <c:pt idx="65">
                  <c:v>56</c:v>
                </c:pt>
                <c:pt idx="66">
                  <c:v>57</c:v>
                </c:pt>
                <c:pt idx="67">
                  <c:v>58</c:v>
                </c:pt>
                <c:pt idx="68">
                  <c:v>59</c:v>
                </c:pt>
                <c:pt idx="69">
                  <c:v>60</c:v>
                </c:pt>
                <c:pt idx="70">
                  <c:v>61</c:v>
                </c:pt>
                <c:pt idx="71">
                  <c:v>62</c:v>
                </c:pt>
                <c:pt idx="72">
                  <c:v>63</c:v>
                </c:pt>
                <c:pt idx="73">
                  <c:v>64</c:v>
                </c:pt>
                <c:pt idx="74">
                  <c:v>65</c:v>
                </c:pt>
                <c:pt idx="75">
                  <c:v>66</c:v>
                </c:pt>
                <c:pt idx="76">
                  <c:v>70</c:v>
                </c:pt>
                <c:pt idx="77">
                  <c:v>70.5</c:v>
                </c:pt>
                <c:pt idx="78">
                  <c:v>71</c:v>
                </c:pt>
                <c:pt idx="79">
                  <c:v>74</c:v>
                </c:pt>
              </c:strCache>
            </c:strRef>
          </c:cat>
          <c:val>
            <c:numRef>
              <c:f>Exercises!$B$182:$B$261</c:f>
              <c:numCache>
                <c:formatCode>General</c:formatCode>
                <c:ptCount val="80"/>
                <c:pt idx="6">
                  <c:v>6</c:v>
                </c:pt>
                <c:pt idx="8">
                  <c:v>2</c:v>
                </c:pt>
                <c:pt idx="10">
                  <c:v>1</c:v>
                </c:pt>
                <c:pt idx="12">
                  <c:v>1</c:v>
                </c:pt>
                <c:pt idx="13">
                  <c:v>4</c:v>
                </c:pt>
                <c:pt idx="14">
                  <c:v>1</c:v>
                </c:pt>
                <c:pt idx="15">
                  <c:v>2</c:v>
                </c:pt>
                <c:pt idx="18">
                  <c:v>2</c:v>
                </c:pt>
                <c:pt idx="19">
                  <c:v>1</c:v>
                </c:pt>
                <c:pt idx="20">
                  <c:v>9</c:v>
                </c:pt>
                <c:pt idx="21">
                  <c:v>7</c:v>
                </c:pt>
                <c:pt idx="22">
                  <c:v>13</c:v>
                </c:pt>
                <c:pt idx="23">
                  <c:v>11</c:v>
                </c:pt>
                <c:pt idx="24">
                  <c:v>9</c:v>
                </c:pt>
                <c:pt idx="25">
                  <c:v>16</c:v>
                </c:pt>
                <c:pt idx="26">
                  <c:v>11</c:v>
                </c:pt>
                <c:pt idx="27">
                  <c:v>5</c:v>
                </c:pt>
                <c:pt idx="28">
                  <c:v>1</c:v>
                </c:pt>
                <c:pt idx="29">
                  <c:v>9</c:v>
                </c:pt>
                <c:pt idx="30">
                  <c:v>11</c:v>
                </c:pt>
                <c:pt idx="31">
                  <c:v>9</c:v>
                </c:pt>
                <c:pt idx="32">
                  <c:v>5</c:v>
                </c:pt>
                <c:pt idx="33">
                  <c:v>15</c:v>
                </c:pt>
                <c:pt idx="34">
                  <c:v>1</c:v>
                </c:pt>
                <c:pt idx="35">
                  <c:v>8</c:v>
                </c:pt>
                <c:pt idx="36">
                  <c:v>9</c:v>
                </c:pt>
                <c:pt idx="37">
                  <c:v>1</c:v>
                </c:pt>
                <c:pt idx="38">
                  <c:v>7</c:v>
                </c:pt>
                <c:pt idx="39">
                  <c:v>6</c:v>
                </c:pt>
                <c:pt idx="40">
                  <c:v>1</c:v>
                </c:pt>
                <c:pt idx="41">
                  <c:v>9</c:v>
                </c:pt>
                <c:pt idx="42">
                  <c:v>7</c:v>
                </c:pt>
                <c:pt idx="43">
                  <c:v>1</c:v>
                </c:pt>
                <c:pt idx="44">
                  <c:v>6</c:v>
                </c:pt>
                <c:pt idx="45">
                  <c:v>8</c:v>
                </c:pt>
                <c:pt idx="46">
                  <c:v>4</c:v>
                </c:pt>
                <c:pt idx="47">
                  <c:v>4</c:v>
                </c:pt>
                <c:pt idx="48">
                  <c:v>7</c:v>
                </c:pt>
                <c:pt idx="49">
                  <c:v>4</c:v>
                </c:pt>
                <c:pt idx="50">
                  <c:v>1</c:v>
                </c:pt>
                <c:pt idx="51">
                  <c:v>3</c:v>
                </c:pt>
                <c:pt idx="52">
                  <c:v>5</c:v>
                </c:pt>
                <c:pt idx="53">
                  <c:v>4</c:v>
                </c:pt>
                <c:pt idx="54">
                  <c:v>3</c:v>
                </c:pt>
                <c:pt idx="55">
                  <c:v>7</c:v>
                </c:pt>
                <c:pt idx="56">
                  <c:v>1</c:v>
                </c:pt>
                <c:pt idx="57">
                  <c:v>2</c:v>
                </c:pt>
                <c:pt idx="58">
                  <c:v>4</c:v>
                </c:pt>
                <c:pt idx="59">
                  <c:v>3</c:v>
                </c:pt>
                <c:pt idx="60">
                  <c:v>1</c:v>
                </c:pt>
                <c:pt idx="61">
                  <c:v>4</c:v>
                </c:pt>
                <c:pt idx="62">
                  <c:v>5</c:v>
                </c:pt>
                <c:pt idx="63">
                  <c:v>3</c:v>
                </c:pt>
                <c:pt idx="64">
                  <c:v>5</c:v>
                </c:pt>
                <c:pt idx="65">
                  <c:v>2</c:v>
                </c:pt>
                <c:pt idx="66">
                  <c:v>2</c:v>
                </c:pt>
                <c:pt idx="67">
                  <c:v>2</c:v>
                </c:pt>
                <c:pt idx="68">
                  <c:v>2</c:v>
                </c:pt>
                <c:pt idx="69">
                  <c:v>2</c:v>
                </c:pt>
                <c:pt idx="70">
                  <c:v>1</c:v>
                </c:pt>
                <c:pt idx="71">
                  <c:v>2</c:v>
                </c:pt>
                <c:pt idx="73">
                  <c:v>2</c:v>
                </c:pt>
                <c:pt idx="74">
                  <c:v>2</c:v>
                </c:pt>
                <c:pt idx="75">
                  <c:v>1</c:v>
                </c:pt>
                <c:pt idx="76">
                  <c:v>2</c:v>
                </c:pt>
                <c:pt idx="77">
                  <c:v>1</c:v>
                </c:pt>
                <c:pt idx="78">
                  <c:v>2</c:v>
                </c:pt>
                <c:pt idx="79">
                  <c:v>1</c:v>
                </c:pt>
              </c:numCache>
            </c:numRef>
          </c:val>
          <c:extLst>
            <c:ext xmlns:c16="http://schemas.microsoft.com/office/drawing/2014/chart" uri="{C3380CC4-5D6E-409C-BE32-E72D297353CC}">
              <c16:uniqueId val="{00000000-A05E-E643-BB7E-F1F8C6FB592D}"/>
            </c:ext>
          </c:extLst>
        </c:ser>
        <c:ser>
          <c:idx val="1"/>
          <c:order val="1"/>
          <c:tx>
            <c:strRef>
              <c:f>Exercises!$C$180:$C$181</c:f>
              <c:strCache>
                <c:ptCount val="1"/>
                <c:pt idx="0">
                  <c:v>Survived=1</c:v>
                </c:pt>
              </c:strCache>
            </c:strRef>
          </c:tx>
          <c:spPr>
            <a:solidFill>
              <a:schemeClr val="accent2"/>
            </a:solidFill>
            <a:ln>
              <a:noFill/>
            </a:ln>
            <a:effectLst/>
          </c:spPr>
          <c:invertIfNegative val="0"/>
          <c:cat>
            <c:strRef>
              <c:f>Exercises!$A$182:$A$261</c:f>
              <c:strCache>
                <c:ptCount val="80"/>
                <c:pt idx="0">
                  <c:v>0.42</c:v>
                </c:pt>
                <c:pt idx="1">
                  <c:v>0.67</c:v>
                </c:pt>
                <c:pt idx="2">
                  <c:v>0.75</c:v>
                </c:pt>
                <c:pt idx="3">
                  <c:v>0.83</c:v>
                </c:pt>
                <c:pt idx="4">
                  <c:v>0.92</c:v>
                </c:pt>
                <c:pt idx="5">
                  <c:v>1</c:v>
                </c:pt>
                <c:pt idx="6">
                  <c:v>2</c:v>
                </c:pt>
                <c:pt idx="7">
                  <c:v>3</c:v>
                </c:pt>
                <c:pt idx="8">
                  <c:v>4</c:v>
                </c:pt>
                <c:pt idx="9">
                  <c:v>5</c:v>
                </c:pt>
                <c:pt idx="10">
                  <c:v>6</c:v>
                </c:pt>
                <c:pt idx="11">
                  <c:v>7</c:v>
                </c:pt>
                <c:pt idx="12">
                  <c:v>8</c:v>
                </c:pt>
                <c:pt idx="13">
                  <c:v>9</c:v>
                </c:pt>
                <c:pt idx="14">
                  <c:v>10</c:v>
                </c:pt>
                <c:pt idx="15">
                  <c:v>11</c:v>
                </c:pt>
                <c:pt idx="16">
                  <c:v>12</c:v>
                </c:pt>
                <c:pt idx="17">
                  <c:v>13</c:v>
                </c:pt>
                <c:pt idx="18">
                  <c:v>14</c:v>
                </c:pt>
                <c:pt idx="19">
                  <c:v>15</c:v>
                </c:pt>
                <c:pt idx="20">
                  <c:v>16</c:v>
                </c:pt>
                <c:pt idx="21">
                  <c:v>17</c:v>
                </c:pt>
                <c:pt idx="22">
                  <c:v>18</c:v>
                </c:pt>
                <c:pt idx="23">
                  <c:v>19</c:v>
                </c:pt>
                <c:pt idx="24">
                  <c:v>20</c:v>
                </c:pt>
                <c:pt idx="25">
                  <c:v>21</c:v>
                </c:pt>
                <c:pt idx="26">
                  <c:v>22</c:v>
                </c:pt>
                <c:pt idx="27">
                  <c:v>23</c:v>
                </c:pt>
                <c:pt idx="28">
                  <c:v>23.5</c:v>
                </c:pt>
                <c:pt idx="29">
                  <c:v>24</c:v>
                </c:pt>
                <c:pt idx="30">
                  <c:v>25</c:v>
                </c:pt>
                <c:pt idx="31">
                  <c:v>26</c:v>
                </c:pt>
                <c:pt idx="32">
                  <c:v>27</c:v>
                </c:pt>
                <c:pt idx="33">
                  <c:v>28</c:v>
                </c:pt>
                <c:pt idx="34">
                  <c:v>28.5</c:v>
                </c:pt>
                <c:pt idx="35">
                  <c:v>29</c:v>
                </c:pt>
                <c:pt idx="36">
                  <c:v>30</c:v>
                </c:pt>
                <c:pt idx="37">
                  <c:v>30.5</c:v>
                </c:pt>
                <c:pt idx="38">
                  <c:v>31</c:v>
                </c:pt>
                <c:pt idx="39">
                  <c:v>32</c:v>
                </c:pt>
                <c:pt idx="40">
                  <c:v>32.5</c:v>
                </c:pt>
                <c:pt idx="41">
                  <c:v>33</c:v>
                </c:pt>
                <c:pt idx="42">
                  <c:v>34</c:v>
                </c:pt>
                <c:pt idx="43">
                  <c:v>34.5</c:v>
                </c:pt>
                <c:pt idx="44">
                  <c:v>35</c:v>
                </c:pt>
                <c:pt idx="45">
                  <c:v>36</c:v>
                </c:pt>
                <c:pt idx="46">
                  <c:v>37</c:v>
                </c:pt>
                <c:pt idx="47">
                  <c:v>38</c:v>
                </c:pt>
                <c:pt idx="48">
                  <c:v>39</c:v>
                </c:pt>
                <c:pt idx="49">
                  <c:v>40</c:v>
                </c:pt>
                <c:pt idx="50">
                  <c:v>40.5</c:v>
                </c:pt>
                <c:pt idx="51">
                  <c:v>41</c:v>
                </c:pt>
                <c:pt idx="52">
                  <c:v>42</c:v>
                </c:pt>
                <c:pt idx="53">
                  <c:v>43</c:v>
                </c:pt>
                <c:pt idx="54">
                  <c:v>44</c:v>
                </c:pt>
                <c:pt idx="55">
                  <c:v>45</c:v>
                </c:pt>
                <c:pt idx="56">
                  <c:v>45.5</c:v>
                </c:pt>
                <c:pt idx="57">
                  <c:v>46</c:v>
                </c:pt>
                <c:pt idx="58">
                  <c:v>47</c:v>
                </c:pt>
                <c:pt idx="59">
                  <c:v>48</c:v>
                </c:pt>
                <c:pt idx="60">
                  <c:v>49</c:v>
                </c:pt>
                <c:pt idx="61">
                  <c:v>50</c:v>
                </c:pt>
                <c:pt idx="62">
                  <c:v>51</c:v>
                </c:pt>
                <c:pt idx="63">
                  <c:v>52</c:v>
                </c:pt>
                <c:pt idx="64">
                  <c:v>54</c:v>
                </c:pt>
                <c:pt idx="65">
                  <c:v>56</c:v>
                </c:pt>
                <c:pt idx="66">
                  <c:v>57</c:v>
                </c:pt>
                <c:pt idx="67">
                  <c:v>58</c:v>
                </c:pt>
                <c:pt idx="68">
                  <c:v>59</c:v>
                </c:pt>
                <c:pt idx="69">
                  <c:v>60</c:v>
                </c:pt>
                <c:pt idx="70">
                  <c:v>61</c:v>
                </c:pt>
                <c:pt idx="71">
                  <c:v>62</c:v>
                </c:pt>
                <c:pt idx="72">
                  <c:v>63</c:v>
                </c:pt>
                <c:pt idx="73">
                  <c:v>64</c:v>
                </c:pt>
                <c:pt idx="74">
                  <c:v>65</c:v>
                </c:pt>
                <c:pt idx="75">
                  <c:v>66</c:v>
                </c:pt>
                <c:pt idx="76">
                  <c:v>70</c:v>
                </c:pt>
                <c:pt idx="77">
                  <c:v>70.5</c:v>
                </c:pt>
                <c:pt idx="78">
                  <c:v>71</c:v>
                </c:pt>
                <c:pt idx="79">
                  <c:v>74</c:v>
                </c:pt>
              </c:strCache>
            </c:strRef>
          </c:cat>
          <c:val>
            <c:numRef>
              <c:f>Exercises!$C$182:$C$261</c:f>
              <c:numCache>
                <c:formatCode>General</c:formatCode>
                <c:ptCount val="80"/>
                <c:pt idx="0">
                  <c:v>1</c:v>
                </c:pt>
                <c:pt idx="1">
                  <c:v>1</c:v>
                </c:pt>
                <c:pt idx="2">
                  <c:v>1</c:v>
                </c:pt>
                <c:pt idx="3">
                  <c:v>1</c:v>
                </c:pt>
                <c:pt idx="4">
                  <c:v>1</c:v>
                </c:pt>
                <c:pt idx="5">
                  <c:v>4</c:v>
                </c:pt>
                <c:pt idx="6">
                  <c:v>1</c:v>
                </c:pt>
                <c:pt idx="7">
                  <c:v>5</c:v>
                </c:pt>
                <c:pt idx="8">
                  <c:v>6</c:v>
                </c:pt>
                <c:pt idx="9">
                  <c:v>4</c:v>
                </c:pt>
                <c:pt idx="10">
                  <c:v>2</c:v>
                </c:pt>
                <c:pt idx="11">
                  <c:v>1</c:v>
                </c:pt>
                <c:pt idx="12">
                  <c:v>2</c:v>
                </c:pt>
                <c:pt idx="13">
                  <c:v>2</c:v>
                </c:pt>
                <c:pt idx="15">
                  <c:v>1</c:v>
                </c:pt>
                <c:pt idx="16">
                  <c:v>1</c:v>
                </c:pt>
                <c:pt idx="17">
                  <c:v>2</c:v>
                </c:pt>
                <c:pt idx="18">
                  <c:v>3</c:v>
                </c:pt>
                <c:pt idx="19">
                  <c:v>4</c:v>
                </c:pt>
                <c:pt idx="20">
                  <c:v>5</c:v>
                </c:pt>
                <c:pt idx="21">
                  <c:v>5</c:v>
                </c:pt>
                <c:pt idx="22">
                  <c:v>7</c:v>
                </c:pt>
                <c:pt idx="23">
                  <c:v>7</c:v>
                </c:pt>
                <c:pt idx="24">
                  <c:v>3</c:v>
                </c:pt>
                <c:pt idx="25">
                  <c:v>4</c:v>
                </c:pt>
                <c:pt idx="26">
                  <c:v>10</c:v>
                </c:pt>
                <c:pt idx="27">
                  <c:v>5</c:v>
                </c:pt>
                <c:pt idx="29">
                  <c:v>11</c:v>
                </c:pt>
                <c:pt idx="30">
                  <c:v>5</c:v>
                </c:pt>
                <c:pt idx="31">
                  <c:v>4</c:v>
                </c:pt>
                <c:pt idx="32">
                  <c:v>7</c:v>
                </c:pt>
                <c:pt idx="33">
                  <c:v>2</c:v>
                </c:pt>
                <c:pt idx="35">
                  <c:v>5</c:v>
                </c:pt>
                <c:pt idx="36">
                  <c:v>8</c:v>
                </c:pt>
                <c:pt idx="38">
                  <c:v>7</c:v>
                </c:pt>
                <c:pt idx="39">
                  <c:v>8</c:v>
                </c:pt>
                <c:pt idx="40">
                  <c:v>1</c:v>
                </c:pt>
                <c:pt idx="41">
                  <c:v>5</c:v>
                </c:pt>
                <c:pt idx="42">
                  <c:v>5</c:v>
                </c:pt>
                <c:pt idx="44">
                  <c:v>10</c:v>
                </c:pt>
                <c:pt idx="45">
                  <c:v>9</c:v>
                </c:pt>
                <c:pt idx="46">
                  <c:v>1</c:v>
                </c:pt>
                <c:pt idx="47">
                  <c:v>4</c:v>
                </c:pt>
                <c:pt idx="48">
                  <c:v>4</c:v>
                </c:pt>
                <c:pt idx="49">
                  <c:v>5</c:v>
                </c:pt>
                <c:pt idx="51">
                  <c:v>2</c:v>
                </c:pt>
                <c:pt idx="52">
                  <c:v>5</c:v>
                </c:pt>
                <c:pt idx="53">
                  <c:v>1</c:v>
                </c:pt>
                <c:pt idx="54">
                  <c:v>3</c:v>
                </c:pt>
                <c:pt idx="55">
                  <c:v>4</c:v>
                </c:pt>
                <c:pt idx="58">
                  <c:v>1</c:v>
                </c:pt>
                <c:pt idx="59">
                  <c:v>5</c:v>
                </c:pt>
                <c:pt idx="60">
                  <c:v>3</c:v>
                </c:pt>
                <c:pt idx="61">
                  <c:v>2</c:v>
                </c:pt>
                <c:pt idx="62">
                  <c:v>1</c:v>
                </c:pt>
                <c:pt idx="63">
                  <c:v>3</c:v>
                </c:pt>
                <c:pt idx="64">
                  <c:v>2</c:v>
                </c:pt>
                <c:pt idx="65">
                  <c:v>2</c:v>
                </c:pt>
                <c:pt idx="67">
                  <c:v>3</c:v>
                </c:pt>
                <c:pt idx="69">
                  <c:v>2</c:v>
                </c:pt>
                <c:pt idx="71">
                  <c:v>1</c:v>
                </c:pt>
                <c:pt idx="72">
                  <c:v>1</c:v>
                </c:pt>
              </c:numCache>
            </c:numRef>
          </c:val>
          <c:extLst>
            <c:ext xmlns:c16="http://schemas.microsoft.com/office/drawing/2014/chart" uri="{C3380CC4-5D6E-409C-BE32-E72D297353CC}">
              <c16:uniqueId val="{00000001-A05E-E643-BB7E-F1F8C6FB592D}"/>
            </c:ext>
          </c:extLst>
        </c:ser>
        <c:dLbls>
          <c:showLegendKey val="0"/>
          <c:showVal val="0"/>
          <c:showCatName val="0"/>
          <c:showSerName val="0"/>
          <c:showPercent val="0"/>
          <c:showBubbleSize val="0"/>
        </c:dLbls>
        <c:gapWidth val="219"/>
        <c:axId val="1881059040"/>
        <c:axId val="1921613632"/>
      </c:barChart>
      <c:catAx>
        <c:axId val="188105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613632"/>
        <c:crosses val="autoZero"/>
        <c:auto val="1"/>
        <c:lblAlgn val="ctr"/>
        <c:lblOffset val="100"/>
        <c:tickLblSkip val="10"/>
        <c:noMultiLvlLbl val="0"/>
      </c:catAx>
      <c:valAx>
        <c:axId val="192161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Passengers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05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[D3Workshop.xlsx]Exercises!PivotTable2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Exercises!$B$449</c:f>
              <c:strCache>
                <c:ptCount val="1"/>
                <c:pt idx="0">
                  <c:v>Total</c:v>
                </c:pt>
              </c:strCache>
            </c:strRef>
          </c:tx>
          <c:spPr>
            <a:solidFill>
              <a:schemeClr val="accent1"/>
            </a:solidFill>
            <a:ln>
              <a:noFill/>
            </a:ln>
            <a:effectLst/>
          </c:spPr>
          <c:invertIfNegative val="0"/>
          <c:cat>
            <c:strRef>
              <c:f>Exercises!$A$450:$A$458</c:f>
              <c:strCache>
                <c:ptCount val="9"/>
                <c:pt idx="0">
                  <c:v>A</c:v>
                </c:pt>
                <c:pt idx="1">
                  <c:v>B</c:v>
                </c:pt>
                <c:pt idx="2">
                  <c:v>C</c:v>
                </c:pt>
                <c:pt idx="3">
                  <c:v>D</c:v>
                </c:pt>
                <c:pt idx="4">
                  <c:v>E</c:v>
                </c:pt>
                <c:pt idx="5">
                  <c:v>F</c:v>
                </c:pt>
                <c:pt idx="6">
                  <c:v>G</c:v>
                </c:pt>
                <c:pt idx="7">
                  <c:v>T</c:v>
                </c:pt>
                <c:pt idx="8">
                  <c:v>Unknown</c:v>
                </c:pt>
              </c:strCache>
            </c:strRef>
          </c:cat>
          <c:val>
            <c:numRef>
              <c:f>Exercises!$B$450:$B$458</c:f>
              <c:numCache>
                <c:formatCode>General</c:formatCode>
                <c:ptCount val="9"/>
                <c:pt idx="0">
                  <c:v>0.38461538461538464</c:v>
                </c:pt>
                <c:pt idx="1">
                  <c:v>0.7567567567567568</c:v>
                </c:pt>
                <c:pt idx="2">
                  <c:v>0.62</c:v>
                </c:pt>
                <c:pt idx="3">
                  <c:v>0.8</c:v>
                </c:pt>
                <c:pt idx="4">
                  <c:v>0.72</c:v>
                </c:pt>
                <c:pt idx="5">
                  <c:v>0.8</c:v>
                </c:pt>
                <c:pt idx="6">
                  <c:v>1</c:v>
                </c:pt>
                <c:pt idx="7">
                  <c:v>0</c:v>
                </c:pt>
                <c:pt idx="8">
                  <c:v>0.30495049504950494</c:v>
                </c:pt>
              </c:numCache>
            </c:numRef>
          </c:val>
          <c:extLst>
            <c:ext xmlns:c16="http://schemas.microsoft.com/office/drawing/2014/chart" uri="{C3380CC4-5D6E-409C-BE32-E72D297353CC}">
              <c16:uniqueId val="{00000000-4CEF-D64A-A9C2-D5A025E0C1B0}"/>
            </c:ext>
          </c:extLst>
        </c:ser>
        <c:dLbls>
          <c:showLegendKey val="0"/>
          <c:showVal val="0"/>
          <c:showCatName val="0"/>
          <c:showSerName val="0"/>
          <c:showPercent val="0"/>
          <c:showBubbleSize val="0"/>
        </c:dLbls>
        <c:gapWidth val="219"/>
        <c:overlap val="-27"/>
        <c:axId val="147847583"/>
        <c:axId val="147828767"/>
      </c:barChart>
      <c:catAx>
        <c:axId val="14784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Deck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28767"/>
        <c:crosses val="autoZero"/>
        <c:auto val="1"/>
        <c:lblAlgn val="ctr"/>
        <c:lblOffset val="100"/>
        <c:noMultiLvlLbl val="0"/>
      </c:catAx>
      <c:valAx>
        <c:axId val="147828767"/>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Survived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47583"/>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Exercises!$B$501</c:f>
              <c:strCache>
                <c:ptCount val="1"/>
                <c:pt idx="0">
                  <c:v>P(x)</c:v>
                </c:pt>
              </c:strCache>
            </c:strRef>
          </c:tx>
          <c:spPr>
            <a:ln w="19050" cap="rnd">
              <a:solidFill>
                <a:schemeClr val="accent1"/>
              </a:solidFill>
              <a:round/>
            </a:ln>
            <a:effectLst/>
          </c:spPr>
          <c:marker>
            <c:symbol val="none"/>
          </c:marker>
          <c:xVal>
            <c:numRef>
              <c:f>Exercises!$A$502:$A$512</c:f>
              <c:numCache>
                <c:formatCode>General</c:formatCode>
                <c:ptCount val="11"/>
                <c:pt idx="0">
                  <c:v>-5</c:v>
                </c:pt>
                <c:pt idx="1">
                  <c:v>-4</c:v>
                </c:pt>
                <c:pt idx="2">
                  <c:v>-3</c:v>
                </c:pt>
                <c:pt idx="3">
                  <c:v>-2</c:v>
                </c:pt>
                <c:pt idx="4">
                  <c:v>-1</c:v>
                </c:pt>
                <c:pt idx="5">
                  <c:v>0</c:v>
                </c:pt>
                <c:pt idx="6">
                  <c:v>1</c:v>
                </c:pt>
                <c:pt idx="7">
                  <c:v>2</c:v>
                </c:pt>
                <c:pt idx="8">
                  <c:v>3</c:v>
                </c:pt>
                <c:pt idx="9">
                  <c:v>4</c:v>
                </c:pt>
                <c:pt idx="10">
                  <c:v>5</c:v>
                </c:pt>
              </c:numCache>
            </c:numRef>
          </c:xVal>
          <c:yVal>
            <c:numRef>
              <c:f>Exercises!$B$502:$B$512</c:f>
              <c:numCache>
                <c:formatCode>General</c:formatCode>
                <c:ptCount val="11"/>
                <c:pt idx="0">
                  <c:v>6.6928509242848554E-3</c:v>
                </c:pt>
                <c:pt idx="1">
                  <c:v>1.7986209962091559E-2</c:v>
                </c:pt>
                <c:pt idx="2">
                  <c:v>4.7425873177566781E-2</c:v>
                </c:pt>
                <c:pt idx="3">
                  <c:v>0.11920292202211755</c:v>
                </c:pt>
                <c:pt idx="4">
                  <c:v>0.2689414213699951</c:v>
                </c:pt>
                <c:pt idx="5">
                  <c:v>0.5</c:v>
                </c:pt>
                <c:pt idx="6">
                  <c:v>0.7310585786300049</c:v>
                </c:pt>
                <c:pt idx="7">
                  <c:v>0.88079707797788231</c:v>
                </c:pt>
                <c:pt idx="8">
                  <c:v>0.95257412682243336</c:v>
                </c:pt>
                <c:pt idx="9">
                  <c:v>0.98201379003790845</c:v>
                </c:pt>
                <c:pt idx="10">
                  <c:v>0.99330714907571527</c:v>
                </c:pt>
              </c:numCache>
            </c:numRef>
          </c:yVal>
          <c:smooth val="1"/>
          <c:extLst>
            <c:ext xmlns:c16="http://schemas.microsoft.com/office/drawing/2014/chart" uri="{C3380CC4-5D6E-409C-BE32-E72D297353CC}">
              <c16:uniqueId val="{00000000-880E-6B4B-BA53-2E7A006F90AD}"/>
            </c:ext>
          </c:extLst>
        </c:ser>
        <c:dLbls>
          <c:showLegendKey val="0"/>
          <c:showVal val="0"/>
          <c:showCatName val="0"/>
          <c:showSerName val="0"/>
          <c:showPercent val="0"/>
          <c:showBubbleSize val="0"/>
        </c:dLbls>
        <c:axId val="202890895"/>
        <c:axId val="203417455"/>
      </c:scatterChart>
      <c:valAx>
        <c:axId val="202890895"/>
        <c:scaling>
          <c:orientation val="minMax"/>
          <c:max val="5"/>
          <c:min val="-5"/>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17455"/>
        <c:crosses val="autoZero"/>
        <c:crossBetween val="midCat"/>
      </c:valAx>
      <c:valAx>
        <c:axId val="203417455"/>
        <c:scaling>
          <c:orientation val="minMax"/>
          <c:max val="1"/>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90895"/>
        <c:crosses val="autoZero"/>
        <c:crossBetween val="midCat"/>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1047750</xdr:colOff>
      <xdr:row>58</xdr:row>
      <xdr:rowOff>57150</xdr:rowOff>
    </xdr:from>
    <xdr:to>
      <xdr:col>6</xdr:col>
      <xdr:colOff>19050</xdr:colOff>
      <xdr:row>71</xdr:row>
      <xdr:rowOff>158750</xdr:rowOff>
    </xdr:to>
    <xdr:graphicFrame macro="">
      <xdr:nvGraphicFramePr>
        <xdr:cNvPr id="3" name="Chart 2">
          <a:extLst>
            <a:ext uri="{FF2B5EF4-FFF2-40B4-BE49-F238E27FC236}">
              <a16:creationId xmlns:a16="http://schemas.microsoft.com/office/drawing/2014/main" id="{E3AD7C68-CB8C-68FA-B653-35200BE60C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1054100</xdr:colOff>
      <xdr:row>78</xdr:row>
      <xdr:rowOff>31750</xdr:rowOff>
    </xdr:from>
    <xdr:to>
      <xdr:col>6</xdr:col>
      <xdr:colOff>12700</xdr:colOff>
      <xdr:row>172</xdr:row>
      <xdr:rowOff>133350</xdr:rowOff>
    </xdr:to>
    <xdr:graphicFrame macro="">
      <xdr:nvGraphicFramePr>
        <xdr:cNvPr id="4" name="Chart 3">
          <a:extLst>
            <a:ext uri="{FF2B5EF4-FFF2-40B4-BE49-F238E27FC236}">
              <a16:creationId xmlns:a16="http://schemas.microsoft.com/office/drawing/2014/main" id="{72F1EABD-4DE6-6891-39AE-DE2296561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762000</xdr:colOff>
      <xdr:row>178</xdr:row>
      <xdr:rowOff>19050</xdr:rowOff>
    </xdr:from>
    <xdr:to>
      <xdr:col>6</xdr:col>
      <xdr:colOff>139700</xdr:colOff>
      <xdr:row>274</xdr:row>
      <xdr:rowOff>12700</xdr:rowOff>
    </xdr:to>
    <xdr:graphicFrame macro="">
      <xdr:nvGraphicFramePr>
        <xdr:cNvPr id="12" name="Chart 11">
          <a:extLst>
            <a:ext uri="{FF2B5EF4-FFF2-40B4-BE49-F238E27FC236}">
              <a16:creationId xmlns:a16="http://schemas.microsoft.com/office/drawing/2014/main" id="{B9BD1D98-CF29-D141-2916-0394786042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1397000</xdr:colOff>
      <xdr:row>0</xdr:row>
      <xdr:rowOff>127000</xdr:rowOff>
    </xdr:from>
    <xdr:to>
      <xdr:col>4</xdr:col>
      <xdr:colOff>241300</xdr:colOff>
      <xdr:row>0</xdr:row>
      <xdr:rowOff>3111500</xdr:rowOff>
    </xdr:to>
    <xdr:pic>
      <xdr:nvPicPr>
        <xdr:cNvPr id="2" name="Picture 1">
          <a:extLst>
            <a:ext uri="{FF2B5EF4-FFF2-40B4-BE49-F238E27FC236}">
              <a16:creationId xmlns:a16="http://schemas.microsoft.com/office/drawing/2014/main" id="{3AAC393E-3E79-9F64-6FF7-F0711DC2657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06700" y="127000"/>
          <a:ext cx="4064000" cy="298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1130300</xdr:colOff>
      <xdr:row>447</xdr:row>
      <xdr:rowOff>88900</xdr:rowOff>
    </xdr:from>
    <xdr:to>
      <xdr:col>5</xdr:col>
      <xdr:colOff>25400</xdr:colOff>
      <xdr:row>470</xdr:row>
      <xdr:rowOff>190500</xdr:rowOff>
    </xdr:to>
    <xdr:graphicFrame macro="">
      <xdr:nvGraphicFramePr>
        <xdr:cNvPr id="5" name="Chart 4">
          <a:extLst>
            <a:ext uri="{FF2B5EF4-FFF2-40B4-BE49-F238E27FC236}">
              <a16:creationId xmlns:a16="http://schemas.microsoft.com/office/drawing/2014/main" id="{0B353120-B745-BC28-4F13-65920A77DB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2</xdr:col>
      <xdr:colOff>57150</xdr:colOff>
      <xdr:row>491</xdr:row>
      <xdr:rowOff>101600</xdr:rowOff>
    </xdr:from>
    <xdr:ext cx="2876550" cy="83820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BDD42801-CDE7-4E2B-F2DB-32EB11BB62A6}"/>
                </a:ext>
              </a:extLst>
            </xdr:cNvPr>
            <xdr:cNvSpPr txBox="1"/>
          </xdr:nvSpPr>
          <xdr:spPr>
            <a:xfrm>
              <a:off x="2419350" y="82524600"/>
              <a:ext cx="28765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n-GB" sz="2000" b="0" i="1">
                        <a:latin typeface="Cambria Math" panose="02040503050406030204" pitchFamily="18" charset="0"/>
                      </a:rPr>
                      <m:t>𝑃</m:t>
                    </m:r>
                    <m:d>
                      <m:dPr>
                        <m:ctrlPr>
                          <a:rPr lang="en-GB" sz="2000" b="0" i="1">
                            <a:latin typeface="Cambria Math" panose="02040503050406030204" pitchFamily="18" charset="0"/>
                          </a:rPr>
                        </m:ctrlPr>
                      </m:dPr>
                      <m:e>
                        <m:r>
                          <a:rPr lang="en-GB" sz="2000" b="0" i="1">
                            <a:latin typeface="Cambria Math" panose="02040503050406030204" pitchFamily="18" charset="0"/>
                          </a:rPr>
                          <m:t>𝑥</m:t>
                        </m:r>
                      </m:e>
                    </m:d>
                    <m:r>
                      <a:rPr lang="en-GB" sz="2000" b="0" i="1">
                        <a:latin typeface="Cambria Math" panose="02040503050406030204" pitchFamily="18" charset="0"/>
                      </a:rPr>
                      <m:t>= </m:t>
                    </m:r>
                    <m:f>
                      <m:fPr>
                        <m:ctrlPr>
                          <a:rPr lang="en-GB" sz="2000" b="0" i="1">
                            <a:latin typeface="Cambria Math" panose="02040503050406030204" pitchFamily="18" charset="0"/>
                          </a:rPr>
                        </m:ctrlPr>
                      </m:fPr>
                      <m:num>
                        <m:r>
                          <a:rPr lang="en-GB" sz="2000" b="0" i="1">
                            <a:latin typeface="Cambria Math" panose="02040503050406030204" pitchFamily="18" charset="0"/>
                          </a:rPr>
                          <m:t>1</m:t>
                        </m:r>
                      </m:num>
                      <m:den>
                        <m:r>
                          <a:rPr lang="en-GB" sz="2000" b="0" i="1">
                            <a:latin typeface="Cambria Math" panose="02040503050406030204" pitchFamily="18" charset="0"/>
                          </a:rPr>
                          <m:t>1+ </m:t>
                        </m:r>
                        <m:sSup>
                          <m:sSupPr>
                            <m:ctrlPr>
                              <a:rPr lang="en-GB" sz="2000" b="0" i="1">
                                <a:latin typeface="Cambria Math" panose="02040503050406030204" pitchFamily="18" charset="0"/>
                              </a:rPr>
                            </m:ctrlPr>
                          </m:sSupPr>
                          <m:e>
                            <m:r>
                              <a:rPr lang="en-GB" sz="2000" b="0" i="1">
                                <a:latin typeface="Cambria Math" panose="02040503050406030204" pitchFamily="18" charset="0"/>
                              </a:rPr>
                              <m:t>𝑒</m:t>
                            </m:r>
                          </m:e>
                          <m:sup>
                            <m:r>
                              <a:rPr lang="en-GB" sz="2000" b="0" i="1">
                                <a:latin typeface="Cambria Math" panose="02040503050406030204" pitchFamily="18" charset="0"/>
                              </a:rPr>
                              <m:t>−(</m:t>
                            </m:r>
                            <m:r>
                              <a:rPr lang="en-GB" sz="2000" b="0" i="1">
                                <a:latin typeface="Cambria Math" panose="02040503050406030204" pitchFamily="18" charset="0"/>
                              </a:rPr>
                              <m:t>𝑥</m:t>
                            </m:r>
                            <m:r>
                              <a:rPr lang="en-GB" sz="2000" b="0" i="1">
                                <a:latin typeface="Cambria Math" panose="02040503050406030204" pitchFamily="18" charset="0"/>
                              </a:rPr>
                              <m:t>−</m:t>
                            </m:r>
                            <m:r>
                              <a:rPr lang="en-GB" sz="2000" b="0" i="1">
                                <a:latin typeface="Cambria Math" panose="02040503050406030204" pitchFamily="18" charset="0"/>
                              </a:rPr>
                              <m:t>𝑚</m:t>
                            </m:r>
                            <m:r>
                              <a:rPr lang="en-GB" sz="2000" b="0" i="1">
                                <a:latin typeface="Cambria Math" panose="02040503050406030204" pitchFamily="18" charset="0"/>
                                <a:ea typeface="Cambria Math" panose="02040503050406030204" pitchFamily="18" charset="0"/>
                              </a:rPr>
                              <m:t>)/</m:t>
                            </m:r>
                            <m:r>
                              <a:rPr lang="en-GB" sz="2000" b="0" i="1">
                                <a:latin typeface="Cambria Math" panose="02040503050406030204" pitchFamily="18" charset="0"/>
                                <a:ea typeface="Cambria Math" panose="02040503050406030204" pitchFamily="18" charset="0"/>
                              </a:rPr>
                              <m:t>𝑠</m:t>
                            </m:r>
                          </m:sup>
                        </m:sSup>
                      </m:den>
                    </m:f>
                  </m:oMath>
                </m:oMathPara>
              </a14:m>
              <a:endParaRPr lang="en-GB" sz="2000"/>
            </a:p>
          </xdr:txBody>
        </xdr:sp>
      </mc:Choice>
      <mc:Fallback xmlns="">
        <xdr:sp macro="" textlink="">
          <xdr:nvSpPr>
            <xdr:cNvPr id="6" name="TextBox 5">
              <a:extLst>
                <a:ext uri="{FF2B5EF4-FFF2-40B4-BE49-F238E27FC236}">
                  <a16:creationId xmlns:a16="http://schemas.microsoft.com/office/drawing/2014/main" id="{BDD42801-CDE7-4E2B-F2DB-32EB11BB62A6}"/>
                </a:ext>
              </a:extLst>
            </xdr:cNvPr>
            <xdr:cNvSpPr txBox="1"/>
          </xdr:nvSpPr>
          <xdr:spPr>
            <a:xfrm>
              <a:off x="2419350" y="82524600"/>
              <a:ext cx="28765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2000" b="0" i="0">
                  <a:latin typeface="Cambria Math" panose="02040503050406030204" pitchFamily="18" charset="0"/>
                </a:rPr>
                <a:t>𝑃(𝑥)=  1/(1+ 𝑒^(−(𝑥−𝑚</a:t>
              </a:r>
              <a:r>
                <a:rPr lang="en-GB" sz="2000" b="0" i="0">
                  <a:latin typeface="Cambria Math" panose="02040503050406030204" pitchFamily="18" charset="0"/>
                  <a:ea typeface="Cambria Math" panose="02040503050406030204" pitchFamily="18" charset="0"/>
                </a:rPr>
                <a:t>)/𝑠) )</a:t>
              </a:r>
              <a:endParaRPr lang="en-GB" sz="2000"/>
            </a:p>
          </xdr:txBody>
        </xdr:sp>
      </mc:Fallback>
    </mc:AlternateContent>
    <xdr:clientData/>
  </xdr:oneCellAnchor>
  <xdr:twoCellAnchor>
    <xdr:from>
      <xdr:col>2</xdr:col>
      <xdr:colOff>273050</xdr:colOff>
      <xdr:row>499</xdr:row>
      <xdr:rowOff>196850</xdr:rowOff>
    </xdr:from>
    <xdr:to>
      <xdr:col>6</xdr:col>
      <xdr:colOff>317500</xdr:colOff>
      <xdr:row>511</xdr:row>
      <xdr:rowOff>190500</xdr:rowOff>
    </xdr:to>
    <xdr:graphicFrame macro="">
      <xdr:nvGraphicFramePr>
        <xdr:cNvPr id="7" name="Chart 6">
          <a:extLst>
            <a:ext uri="{FF2B5EF4-FFF2-40B4-BE49-F238E27FC236}">
              <a16:creationId xmlns:a16="http://schemas.microsoft.com/office/drawing/2014/main" id="{B100F286-BFC9-0D42-5770-71A3567441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36.642272453704" createdVersion="8" refreshedVersion="8" minRefreshableVersion="3" recordCount="668" xr:uid="{C911F809-D0FD-3F45-951E-23945CEABA40}">
  <cacheSource type="worksheet">
    <worksheetSource name="passengers[[Survived]:[Pclass]]"/>
  </cacheSource>
  <cacheFields count="2">
    <cacheField name="Survived" numFmtId="1">
      <sharedItems containsSemiMixedTypes="0" containsString="0" containsNumber="1" containsInteger="1" minValue="0" maxValue="1"/>
    </cacheField>
    <cacheField name="Pclass" numFmtId="1">
      <sharedItems containsSemiMixedTypes="0" containsString="0" containsNumber="1" containsInteger="1" minValue="1" maxValue="3" count="3">
        <n v="1"/>
        <n v="3"/>
        <n v="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36.65915590278" createdVersion="8" refreshedVersion="8" minRefreshableVersion="3" recordCount="668" xr:uid="{3F17A289-BB56-9140-9F86-4FA5C446BE30}">
  <cacheSource type="worksheet">
    <worksheetSource name="passengers"/>
  </cacheSource>
  <cacheFields count="7">
    <cacheField name="PassengerId" numFmtId="49">
      <sharedItems containsSemiMixedTypes="0" containsString="0" containsNumber="1" containsInteger="1" minValue="1" maxValue="890"/>
    </cacheField>
    <cacheField name="Survived" numFmtId="1">
      <sharedItems containsSemiMixedTypes="0" containsString="0" containsNumber="1" containsInteger="1" minValue="0" maxValue="1" count="2">
        <n v="1"/>
        <n v="0"/>
      </sharedItems>
    </cacheField>
    <cacheField name="Pclass" numFmtId="1">
      <sharedItems containsSemiMixedTypes="0" containsString="0" containsNumber="1" containsInteger="1" minValue="1" maxValue="3"/>
    </cacheField>
    <cacheField name="Name" numFmtId="49">
      <sharedItems/>
    </cacheField>
    <cacheField name="Sex" numFmtId="49">
      <sharedItems count="2">
        <s v="male"/>
        <s v="female"/>
      </sharedItems>
    </cacheField>
    <cacheField name="Age" numFmtId="164">
      <sharedItems containsString="0" containsBlank="1" containsNumber="1" minValue="0.42" maxValue="74" count="81">
        <n v="50"/>
        <n v="19"/>
        <n v="26"/>
        <n v="35"/>
        <n v="11"/>
        <n v="31"/>
        <n v="14"/>
        <n v="16"/>
        <n v="45"/>
        <n v="60"/>
        <n v="25"/>
        <n v="6"/>
        <n v="28"/>
        <n v="36"/>
        <n v="45.5"/>
        <m/>
        <n v="24"/>
        <n v="5"/>
        <n v="23"/>
        <n v="41"/>
        <n v="22"/>
        <n v="17"/>
        <n v="30"/>
        <n v="18"/>
        <n v="8"/>
        <n v="48"/>
        <n v="34.5"/>
        <n v="38"/>
        <n v="20"/>
        <n v="52"/>
        <n v="40.5"/>
        <n v="33"/>
        <n v="62"/>
        <n v="44"/>
        <n v="23.5"/>
        <n v="56"/>
        <n v="0.83"/>
        <n v="29"/>
        <n v="2"/>
        <n v="21"/>
        <n v="42"/>
        <n v="40"/>
        <n v="27"/>
        <n v="34"/>
        <n v="58"/>
        <n v="63"/>
        <n v="47"/>
        <n v="39"/>
        <n v="49"/>
        <n v="54"/>
        <n v="51"/>
        <n v="32"/>
        <n v="64"/>
        <n v="15"/>
        <n v="70"/>
        <n v="57"/>
        <n v="12"/>
        <n v="9"/>
        <n v="65"/>
        <n v="0.67"/>
        <n v="1"/>
        <n v="32.5"/>
        <n v="3"/>
        <n v="43"/>
        <n v="74"/>
        <n v="7"/>
        <n v="4"/>
        <n v="37"/>
        <n v="13"/>
        <n v="10"/>
        <n v="71"/>
        <n v="28.5"/>
        <n v="0.42"/>
        <n v="70.5"/>
        <n v="59"/>
        <n v="46"/>
        <n v="66"/>
        <n v="61"/>
        <n v="30.5"/>
        <n v="0.92"/>
        <n v="0.75"/>
      </sharedItems>
    </cacheField>
    <cacheField name="Ticket" numFmtId="49">
      <sharedItems containsMixedTypes="1" containsNumber="1" containsInteger="1" minValue="693" maxValue="310129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37.3961837963" createdVersion="8" refreshedVersion="8" minRefreshableVersion="3" recordCount="668" xr:uid="{94A764D5-B2A8-C645-A540-49274ED5A912}">
  <cacheSource type="worksheet">
    <worksheetSource name="complete_data"/>
  </cacheSource>
  <cacheFields count="14">
    <cacheField name="PassengerId" numFmtId="49">
      <sharedItems containsSemiMixedTypes="0" containsString="0" containsNumber="1" containsInteger="1" minValue="1" maxValue="890"/>
    </cacheField>
    <cacheField name="Survived" numFmtId="1">
      <sharedItems containsSemiMixedTypes="0" containsString="0" containsNumber="1" containsInteger="1" minValue="0" maxValue="1" count="2">
        <n v="1"/>
        <n v="0"/>
      </sharedItems>
    </cacheField>
    <cacheField name="Pclass" numFmtId="1">
      <sharedItems containsSemiMixedTypes="0" containsString="0" containsNumber="1" containsInteger="1" minValue="1" maxValue="3"/>
    </cacheField>
    <cacheField name="Name" numFmtId="49">
      <sharedItems/>
    </cacheField>
    <cacheField name="Sex" numFmtId="49">
      <sharedItems/>
    </cacheField>
    <cacheField name="Age" numFmtId="164">
      <sharedItems containsString="0" containsBlank="1" containsNumber="1" minValue="0.42" maxValue="74"/>
    </cacheField>
    <cacheField name="Ticket" numFmtId="49">
      <sharedItems containsMixedTypes="1" containsNumber="1" containsInteger="1" minValue="693" maxValue="3101295"/>
    </cacheField>
    <cacheField name="SibSp" numFmtId="1">
      <sharedItems containsSemiMixedTypes="0" containsString="0" containsNumber="1" containsInteger="1" minValue="0" maxValue="8"/>
    </cacheField>
    <cacheField name="Parch" numFmtId="1">
      <sharedItems containsSemiMixedTypes="0" containsString="0" containsNumber="1" containsInteger="1" minValue="0" maxValue="6"/>
    </cacheField>
    <cacheField name="Fare" numFmtId="2">
      <sharedItems containsMixedTypes="1" containsNumber="1" minValue="0" maxValue="512.32920000000001"/>
    </cacheField>
    <cacheField name="Cabin" numFmtId="2">
      <sharedItems/>
    </cacheField>
    <cacheField name="Embarked" numFmtId="0">
      <sharedItems count="5">
        <s v="S"/>
        <s v="Q"/>
        <s v="C"/>
        <e v="#N/A"/>
        <s v=""/>
      </sharedItems>
    </cacheField>
    <cacheField name="Embarked_filled" numFmtId="0">
      <sharedItems/>
    </cacheField>
    <cacheField name="Deck" numFmtId="0">
      <sharedItems count="9">
        <s v="Unknown"/>
        <s v="C"/>
        <s v="E"/>
        <s v="D"/>
        <s v="A"/>
        <s v="F"/>
        <s v="B"/>
        <s v="T"/>
        <s v="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8">
  <r>
    <n v="1"/>
    <x v="0"/>
  </r>
  <r>
    <n v="1"/>
    <x v="1"/>
  </r>
  <r>
    <n v="0"/>
    <x v="2"/>
  </r>
  <r>
    <n v="1"/>
    <x v="0"/>
  </r>
  <r>
    <n v="0"/>
    <x v="1"/>
  </r>
  <r>
    <n v="1"/>
    <x v="0"/>
  </r>
  <r>
    <n v="0"/>
    <x v="1"/>
  </r>
  <r>
    <n v="0"/>
    <x v="2"/>
  </r>
  <r>
    <n v="0"/>
    <x v="1"/>
  </r>
  <r>
    <n v="0"/>
    <x v="0"/>
  </r>
  <r>
    <n v="1"/>
    <x v="0"/>
  </r>
  <r>
    <n v="1"/>
    <x v="2"/>
  </r>
  <r>
    <n v="1"/>
    <x v="1"/>
  </r>
  <r>
    <n v="0"/>
    <x v="1"/>
  </r>
  <r>
    <n v="1"/>
    <x v="0"/>
  </r>
  <r>
    <n v="0"/>
    <x v="1"/>
  </r>
  <r>
    <n v="0"/>
    <x v="1"/>
  </r>
  <r>
    <n v="1"/>
    <x v="0"/>
  </r>
  <r>
    <n v="1"/>
    <x v="0"/>
  </r>
  <r>
    <n v="1"/>
    <x v="1"/>
  </r>
  <r>
    <n v="1"/>
    <x v="1"/>
  </r>
  <r>
    <n v="0"/>
    <x v="2"/>
  </r>
  <r>
    <n v="0"/>
    <x v="1"/>
  </r>
  <r>
    <n v="1"/>
    <x v="1"/>
  </r>
  <r>
    <n v="0"/>
    <x v="1"/>
  </r>
  <r>
    <n v="0"/>
    <x v="1"/>
  </r>
  <r>
    <n v="1"/>
    <x v="0"/>
  </r>
  <r>
    <n v="0"/>
    <x v="1"/>
  </r>
  <r>
    <n v="1"/>
    <x v="0"/>
  </r>
  <r>
    <n v="0"/>
    <x v="1"/>
  </r>
  <r>
    <n v="0"/>
    <x v="1"/>
  </r>
  <r>
    <n v="1"/>
    <x v="0"/>
  </r>
  <r>
    <n v="0"/>
    <x v="1"/>
  </r>
  <r>
    <n v="0"/>
    <x v="1"/>
  </r>
  <r>
    <n v="0"/>
    <x v="1"/>
  </r>
  <r>
    <n v="0"/>
    <x v="1"/>
  </r>
  <r>
    <n v="0"/>
    <x v="1"/>
  </r>
  <r>
    <n v="0"/>
    <x v="1"/>
  </r>
  <r>
    <n v="1"/>
    <x v="0"/>
  </r>
  <r>
    <n v="0"/>
    <x v="1"/>
  </r>
  <r>
    <n v="0"/>
    <x v="1"/>
  </r>
  <r>
    <n v="1"/>
    <x v="0"/>
  </r>
  <r>
    <n v="0"/>
    <x v="2"/>
  </r>
  <r>
    <n v="0"/>
    <x v="1"/>
  </r>
  <r>
    <n v="0"/>
    <x v="1"/>
  </r>
  <r>
    <n v="0"/>
    <x v="1"/>
  </r>
  <r>
    <n v="0"/>
    <x v="1"/>
  </r>
  <r>
    <n v="0"/>
    <x v="1"/>
  </r>
  <r>
    <n v="0"/>
    <x v="2"/>
  </r>
  <r>
    <n v="0"/>
    <x v="1"/>
  </r>
  <r>
    <n v="0"/>
    <x v="1"/>
  </r>
  <r>
    <n v="0"/>
    <x v="1"/>
  </r>
  <r>
    <n v="1"/>
    <x v="0"/>
  </r>
  <r>
    <n v="0"/>
    <x v="2"/>
  </r>
  <r>
    <n v="0"/>
    <x v="1"/>
  </r>
  <r>
    <n v="0"/>
    <x v="0"/>
  </r>
  <r>
    <n v="1"/>
    <x v="0"/>
  </r>
  <r>
    <n v="1"/>
    <x v="2"/>
  </r>
  <r>
    <n v="0"/>
    <x v="2"/>
  </r>
  <r>
    <n v="0"/>
    <x v="1"/>
  </r>
  <r>
    <n v="1"/>
    <x v="0"/>
  </r>
  <r>
    <n v="1"/>
    <x v="2"/>
  </r>
  <r>
    <n v="1"/>
    <x v="0"/>
  </r>
  <r>
    <n v="1"/>
    <x v="2"/>
  </r>
  <r>
    <n v="1"/>
    <x v="1"/>
  </r>
  <r>
    <n v="0"/>
    <x v="1"/>
  </r>
  <r>
    <n v="1"/>
    <x v="2"/>
  </r>
  <r>
    <n v="0"/>
    <x v="1"/>
  </r>
  <r>
    <n v="1"/>
    <x v="2"/>
  </r>
  <r>
    <n v="0"/>
    <x v="1"/>
  </r>
  <r>
    <n v="1"/>
    <x v="1"/>
  </r>
  <r>
    <n v="0"/>
    <x v="2"/>
  </r>
  <r>
    <n v="0"/>
    <x v="1"/>
  </r>
  <r>
    <n v="0"/>
    <x v="1"/>
  </r>
  <r>
    <n v="0"/>
    <x v="1"/>
  </r>
  <r>
    <n v="1"/>
    <x v="1"/>
  </r>
  <r>
    <n v="1"/>
    <x v="0"/>
  </r>
  <r>
    <n v="0"/>
    <x v="1"/>
  </r>
  <r>
    <n v="0"/>
    <x v="1"/>
  </r>
  <r>
    <n v="1"/>
    <x v="2"/>
  </r>
  <r>
    <n v="0"/>
    <x v="0"/>
  </r>
  <r>
    <n v="1"/>
    <x v="1"/>
  </r>
  <r>
    <n v="0"/>
    <x v="1"/>
  </r>
  <r>
    <n v="1"/>
    <x v="2"/>
  </r>
  <r>
    <n v="0"/>
    <x v="1"/>
  </r>
  <r>
    <n v="0"/>
    <x v="2"/>
  </r>
  <r>
    <n v="0"/>
    <x v="0"/>
  </r>
  <r>
    <n v="1"/>
    <x v="0"/>
  </r>
  <r>
    <n v="0"/>
    <x v="1"/>
  </r>
  <r>
    <n v="1"/>
    <x v="1"/>
  </r>
  <r>
    <n v="0"/>
    <x v="2"/>
  </r>
  <r>
    <n v="0"/>
    <x v="1"/>
  </r>
  <r>
    <n v="1"/>
    <x v="0"/>
  </r>
  <r>
    <n v="0"/>
    <x v="1"/>
  </r>
  <r>
    <n v="0"/>
    <x v="1"/>
  </r>
  <r>
    <n v="0"/>
    <x v="2"/>
  </r>
  <r>
    <n v="1"/>
    <x v="0"/>
  </r>
  <r>
    <n v="0"/>
    <x v="0"/>
  </r>
  <r>
    <n v="0"/>
    <x v="0"/>
  </r>
  <r>
    <n v="1"/>
    <x v="1"/>
  </r>
  <r>
    <n v="1"/>
    <x v="2"/>
  </r>
  <r>
    <n v="0"/>
    <x v="1"/>
  </r>
  <r>
    <n v="0"/>
    <x v="0"/>
  </r>
  <r>
    <n v="0"/>
    <x v="1"/>
  </r>
  <r>
    <n v="1"/>
    <x v="0"/>
  </r>
  <r>
    <n v="1"/>
    <x v="0"/>
  </r>
  <r>
    <n v="0"/>
    <x v="1"/>
  </r>
  <r>
    <n v="0"/>
    <x v="1"/>
  </r>
  <r>
    <n v="0"/>
    <x v="1"/>
  </r>
  <r>
    <n v="0"/>
    <x v="1"/>
  </r>
  <r>
    <n v="0"/>
    <x v="0"/>
  </r>
  <r>
    <n v="0"/>
    <x v="1"/>
  </r>
  <r>
    <n v="1"/>
    <x v="1"/>
  </r>
  <r>
    <n v="0"/>
    <x v="1"/>
  </r>
  <r>
    <n v="0"/>
    <x v="0"/>
  </r>
  <r>
    <n v="0"/>
    <x v="1"/>
  </r>
  <r>
    <n v="0"/>
    <x v="1"/>
  </r>
  <r>
    <n v="1"/>
    <x v="1"/>
  </r>
  <r>
    <n v="1"/>
    <x v="2"/>
  </r>
  <r>
    <n v="1"/>
    <x v="1"/>
  </r>
  <r>
    <n v="0"/>
    <x v="0"/>
  </r>
  <r>
    <n v="1"/>
    <x v="1"/>
  </r>
  <r>
    <n v="0"/>
    <x v="1"/>
  </r>
  <r>
    <n v="1"/>
    <x v="1"/>
  </r>
  <r>
    <n v="1"/>
    <x v="0"/>
  </r>
  <r>
    <n v="1"/>
    <x v="1"/>
  </r>
  <r>
    <n v="1"/>
    <x v="0"/>
  </r>
  <r>
    <n v="1"/>
    <x v="0"/>
  </r>
  <r>
    <n v="1"/>
    <x v="0"/>
  </r>
  <r>
    <n v="1"/>
    <x v="0"/>
  </r>
  <r>
    <n v="1"/>
    <x v="2"/>
  </r>
  <r>
    <n v="0"/>
    <x v="1"/>
  </r>
  <r>
    <n v="0"/>
    <x v="1"/>
  </r>
  <r>
    <n v="1"/>
    <x v="2"/>
  </r>
  <r>
    <n v="0"/>
    <x v="0"/>
  </r>
  <r>
    <n v="0"/>
    <x v="1"/>
  </r>
  <r>
    <n v="0"/>
    <x v="0"/>
  </r>
  <r>
    <n v="0"/>
    <x v="1"/>
  </r>
  <r>
    <n v="1"/>
    <x v="0"/>
  </r>
  <r>
    <n v="0"/>
    <x v="1"/>
  </r>
  <r>
    <n v="0"/>
    <x v="1"/>
  </r>
  <r>
    <n v="0"/>
    <x v="1"/>
  </r>
  <r>
    <n v="0"/>
    <x v="1"/>
  </r>
  <r>
    <n v="0"/>
    <x v="1"/>
  </r>
  <r>
    <n v="0"/>
    <x v="1"/>
  </r>
  <r>
    <n v="1"/>
    <x v="0"/>
  </r>
  <r>
    <n v="0"/>
    <x v="1"/>
  </r>
  <r>
    <n v="1"/>
    <x v="1"/>
  </r>
  <r>
    <n v="0"/>
    <x v="0"/>
  </r>
  <r>
    <n v="1"/>
    <x v="1"/>
  </r>
  <r>
    <n v="0"/>
    <x v="1"/>
  </r>
  <r>
    <n v="1"/>
    <x v="0"/>
  </r>
  <r>
    <n v="0"/>
    <x v="2"/>
  </r>
  <r>
    <n v="0"/>
    <x v="1"/>
  </r>
  <r>
    <n v="1"/>
    <x v="0"/>
  </r>
  <r>
    <n v="1"/>
    <x v="1"/>
  </r>
  <r>
    <n v="0"/>
    <x v="1"/>
  </r>
  <r>
    <n v="0"/>
    <x v="0"/>
  </r>
  <r>
    <n v="1"/>
    <x v="1"/>
  </r>
  <r>
    <n v="1"/>
    <x v="2"/>
  </r>
  <r>
    <n v="1"/>
    <x v="1"/>
  </r>
  <r>
    <n v="0"/>
    <x v="0"/>
  </r>
  <r>
    <n v="0"/>
    <x v="2"/>
  </r>
  <r>
    <n v="1"/>
    <x v="1"/>
  </r>
  <r>
    <n v="1"/>
    <x v="2"/>
  </r>
  <r>
    <n v="0"/>
    <x v="1"/>
  </r>
  <r>
    <n v="0"/>
    <x v="0"/>
  </r>
  <r>
    <n v="0"/>
    <x v="1"/>
  </r>
  <r>
    <n v="1"/>
    <x v="2"/>
  </r>
  <r>
    <n v="0"/>
    <x v="2"/>
  </r>
  <r>
    <n v="0"/>
    <x v="1"/>
  </r>
  <r>
    <n v="0"/>
    <x v="1"/>
  </r>
  <r>
    <n v="0"/>
    <x v="0"/>
  </r>
  <r>
    <n v="0"/>
    <x v="1"/>
  </r>
  <r>
    <n v="1"/>
    <x v="0"/>
  </r>
  <r>
    <n v="1"/>
    <x v="0"/>
  </r>
  <r>
    <n v="1"/>
    <x v="0"/>
  </r>
  <r>
    <n v="0"/>
    <x v="1"/>
  </r>
  <r>
    <n v="0"/>
    <x v="2"/>
  </r>
  <r>
    <n v="0"/>
    <x v="1"/>
  </r>
  <r>
    <n v="0"/>
    <x v="1"/>
  </r>
  <r>
    <n v="1"/>
    <x v="1"/>
  </r>
  <r>
    <n v="1"/>
    <x v="2"/>
  </r>
  <r>
    <n v="1"/>
    <x v="0"/>
  </r>
  <r>
    <n v="0"/>
    <x v="1"/>
  </r>
  <r>
    <n v="1"/>
    <x v="2"/>
  </r>
  <r>
    <n v="0"/>
    <x v="1"/>
  </r>
  <r>
    <n v="0"/>
    <x v="1"/>
  </r>
  <r>
    <n v="0"/>
    <x v="1"/>
  </r>
  <r>
    <n v="1"/>
    <x v="0"/>
  </r>
  <r>
    <n v="0"/>
    <x v="1"/>
  </r>
  <r>
    <n v="0"/>
    <x v="1"/>
  </r>
  <r>
    <n v="1"/>
    <x v="1"/>
  </r>
  <r>
    <n v="1"/>
    <x v="1"/>
  </r>
  <r>
    <n v="1"/>
    <x v="2"/>
  </r>
  <r>
    <n v="1"/>
    <x v="0"/>
  </r>
  <r>
    <n v="0"/>
    <x v="1"/>
  </r>
  <r>
    <n v="1"/>
    <x v="1"/>
  </r>
  <r>
    <n v="1"/>
    <x v="0"/>
  </r>
  <r>
    <n v="1"/>
    <x v="1"/>
  </r>
  <r>
    <n v="1"/>
    <x v="0"/>
  </r>
  <r>
    <n v="0"/>
    <x v="1"/>
  </r>
  <r>
    <n v="1"/>
    <x v="1"/>
  </r>
  <r>
    <n v="0"/>
    <x v="2"/>
  </r>
  <r>
    <n v="0"/>
    <x v="1"/>
  </r>
  <r>
    <n v="0"/>
    <x v="1"/>
  </r>
  <r>
    <n v="0"/>
    <x v="1"/>
  </r>
  <r>
    <n v="0"/>
    <x v="2"/>
  </r>
  <r>
    <n v="1"/>
    <x v="0"/>
  </r>
  <r>
    <n v="0"/>
    <x v="0"/>
  </r>
  <r>
    <n v="0"/>
    <x v="0"/>
  </r>
  <r>
    <n v="0"/>
    <x v="2"/>
  </r>
  <r>
    <n v="1"/>
    <x v="0"/>
  </r>
  <r>
    <n v="1"/>
    <x v="2"/>
  </r>
  <r>
    <n v="0"/>
    <x v="1"/>
  </r>
  <r>
    <n v="0"/>
    <x v="1"/>
  </r>
  <r>
    <n v="0"/>
    <x v="0"/>
  </r>
  <r>
    <n v="0"/>
    <x v="1"/>
  </r>
  <r>
    <n v="0"/>
    <x v="2"/>
  </r>
  <r>
    <n v="1"/>
    <x v="1"/>
  </r>
  <r>
    <n v="0"/>
    <x v="1"/>
  </r>
  <r>
    <n v="1"/>
    <x v="2"/>
  </r>
  <r>
    <n v="1"/>
    <x v="0"/>
  </r>
  <r>
    <n v="0"/>
    <x v="1"/>
  </r>
  <r>
    <n v="1"/>
    <x v="2"/>
  </r>
  <r>
    <n v="0"/>
    <x v="0"/>
  </r>
  <r>
    <n v="1"/>
    <x v="0"/>
  </r>
  <r>
    <n v="1"/>
    <x v="0"/>
  </r>
  <r>
    <n v="0"/>
    <x v="1"/>
  </r>
  <r>
    <n v="1"/>
    <x v="2"/>
  </r>
  <r>
    <n v="0"/>
    <x v="1"/>
  </r>
  <r>
    <n v="0"/>
    <x v="0"/>
  </r>
  <r>
    <n v="0"/>
    <x v="1"/>
  </r>
  <r>
    <n v="0"/>
    <x v="0"/>
  </r>
  <r>
    <n v="0"/>
    <x v="2"/>
  </r>
  <r>
    <n v="1"/>
    <x v="0"/>
  </r>
  <r>
    <n v="0"/>
    <x v="0"/>
  </r>
  <r>
    <n v="0"/>
    <x v="2"/>
  </r>
  <r>
    <n v="1"/>
    <x v="0"/>
  </r>
  <r>
    <n v="0"/>
    <x v="1"/>
  </r>
  <r>
    <n v="0"/>
    <x v="1"/>
  </r>
  <r>
    <n v="0"/>
    <x v="1"/>
  </r>
  <r>
    <n v="1"/>
    <x v="2"/>
  </r>
  <r>
    <n v="1"/>
    <x v="2"/>
  </r>
  <r>
    <n v="1"/>
    <x v="0"/>
  </r>
  <r>
    <n v="0"/>
    <x v="1"/>
  </r>
  <r>
    <n v="0"/>
    <x v="1"/>
  </r>
  <r>
    <n v="0"/>
    <x v="1"/>
  </r>
  <r>
    <n v="0"/>
    <x v="1"/>
  </r>
  <r>
    <n v="0"/>
    <x v="1"/>
  </r>
  <r>
    <n v="0"/>
    <x v="1"/>
  </r>
  <r>
    <n v="0"/>
    <x v="0"/>
  </r>
  <r>
    <n v="1"/>
    <x v="2"/>
  </r>
  <r>
    <n v="0"/>
    <x v="1"/>
  </r>
  <r>
    <n v="1"/>
    <x v="1"/>
  </r>
  <r>
    <n v="1"/>
    <x v="1"/>
  </r>
  <r>
    <n v="1"/>
    <x v="1"/>
  </r>
  <r>
    <n v="0"/>
    <x v="1"/>
  </r>
  <r>
    <n v="0"/>
    <x v="2"/>
  </r>
  <r>
    <n v="1"/>
    <x v="1"/>
  </r>
  <r>
    <n v="0"/>
    <x v="1"/>
  </r>
  <r>
    <n v="0"/>
    <x v="1"/>
  </r>
  <r>
    <n v="0"/>
    <x v="1"/>
  </r>
  <r>
    <n v="0"/>
    <x v="0"/>
  </r>
  <r>
    <n v="1"/>
    <x v="1"/>
  </r>
  <r>
    <n v="0"/>
    <x v="1"/>
  </r>
  <r>
    <n v="0"/>
    <x v="0"/>
  </r>
  <r>
    <n v="1"/>
    <x v="2"/>
  </r>
  <r>
    <n v="1"/>
    <x v="2"/>
  </r>
  <r>
    <n v="0"/>
    <x v="1"/>
  </r>
  <r>
    <n v="0"/>
    <x v="1"/>
  </r>
  <r>
    <n v="0"/>
    <x v="2"/>
  </r>
  <r>
    <n v="1"/>
    <x v="1"/>
  </r>
  <r>
    <n v="0"/>
    <x v="1"/>
  </r>
  <r>
    <n v="0"/>
    <x v="0"/>
  </r>
  <r>
    <n v="0"/>
    <x v="1"/>
  </r>
  <r>
    <n v="1"/>
    <x v="0"/>
  </r>
  <r>
    <n v="0"/>
    <x v="2"/>
  </r>
  <r>
    <n v="1"/>
    <x v="1"/>
  </r>
  <r>
    <n v="0"/>
    <x v="1"/>
  </r>
  <r>
    <n v="0"/>
    <x v="1"/>
  </r>
  <r>
    <n v="1"/>
    <x v="2"/>
  </r>
  <r>
    <n v="0"/>
    <x v="1"/>
  </r>
  <r>
    <n v="0"/>
    <x v="1"/>
  </r>
  <r>
    <n v="0"/>
    <x v="2"/>
  </r>
  <r>
    <n v="1"/>
    <x v="1"/>
  </r>
  <r>
    <n v="1"/>
    <x v="0"/>
  </r>
  <r>
    <n v="1"/>
    <x v="0"/>
  </r>
  <r>
    <n v="0"/>
    <x v="0"/>
  </r>
  <r>
    <n v="0"/>
    <x v="1"/>
  </r>
  <r>
    <n v="1"/>
    <x v="0"/>
  </r>
  <r>
    <n v="0"/>
    <x v="2"/>
  </r>
  <r>
    <n v="1"/>
    <x v="0"/>
  </r>
  <r>
    <n v="0"/>
    <x v="1"/>
  </r>
  <r>
    <n v="1"/>
    <x v="2"/>
  </r>
  <r>
    <n v="1"/>
    <x v="0"/>
  </r>
  <r>
    <n v="1"/>
    <x v="1"/>
  </r>
  <r>
    <n v="0"/>
    <x v="2"/>
  </r>
  <r>
    <n v="0"/>
    <x v="0"/>
  </r>
  <r>
    <n v="1"/>
    <x v="0"/>
  </r>
  <r>
    <n v="0"/>
    <x v="1"/>
  </r>
  <r>
    <n v="0"/>
    <x v="1"/>
  </r>
  <r>
    <n v="1"/>
    <x v="2"/>
  </r>
  <r>
    <n v="0"/>
    <x v="1"/>
  </r>
  <r>
    <n v="0"/>
    <x v="0"/>
  </r>
  <r>
    <n v="0"/>
    <x v="1"/>
  </r>
  <r>
    <n v="0"/>
    <x v="1"/>
  </r>
  <r>
    <n v="1"/>
    <x v="2"/>
  </r>
  <r>
    <n v="0"/>
    <x v="1"/>
  </r>
  <r>
    <n v="1"/>
    <x v="2"/>
  </r>
  <r>
    <n v="1"/>
    <x v="2"/>
  </r>
  <r>
    <n v="1"/>
    <x v="2"/>
  </r>
  <r>
    <n v="0"/>
    <x v="1"/>
  </r>
  <r>
    <n v="1"/>
    <x v="0"/>
  </r>
  <r>
    <n v="0"/>
    <x v="1"/>
  </r>
  <r>
    <n v="0"/>
    <x v="1"/>
  </r>
  <r>
    <n v="0"/>
    <x v="1"/>
  </r>
  <r>
    <n v="0"/>
    <x v="2"/>
  </r>
  <r>
    <n v="0"/>
    <x v="1"/>
  </r>
  <r>
    <n v="0"/>
    <x v="1"/>
  </r>
  <r>
    <n v="0"/>
    <x v="1"/>
  </r>
  <r>
    <n v="1"/>
    <x v="1"/>
  </r>
  <r>
    <n v="0"/>
    <x v="1"/>
  </r>
  <r>
    <n v="0"/>
    <x v="1"/>
  </r>
  <r>
    <n v="0"/>
    <x v="1"/>
  </r>
  <r>
    <n v="0"/>
    <x v="1"/>
  </r>
  <r>
    <n v="0"/>
    <x v="0"/>
  </r>
  <r>
    <n v="0"/>
    <x v="0"/>
  </r>
  <r>
    <n v="0"/>
    <x v="1"/>
  </r>
  <r>
    <n v="1"/>
    <x v="0"/>
  </r>
  <r>
    <n v="0"/>
    <x v="2"/>
  </r>
  <r>
    <n v="1"/>
    <x v="2"/>
  </r>
  <r>
    <n v="1"/>
    <x v="0"/>
  </r>
  <r>
    <n v="1"/>
    <x v="0"/>
  </r>
  <r>
    <n v="0"/>
    <x v="2"/>
  </r>
  <r>
    <n v="0"/>
    <x v="1"/>
  </r>
  <r>
    <n v="0"/>
    <x v="1"/>
  </r>
  <r>
    <n v="1"/>
    <x v="2"/>
  </r>
  <r>
    <n v="0"/>
    <x v="1"/>
  </r>
  <r>
    <n v="1"/>
    <x v="1"/>
  </r>
  <r>
    <n v="1"/>
    <x v="1"/>
  </r>
  <r>
    <n v="1"/>
    <x v="0"/>
  </r>
  <r>
    <n v="0"/>
    <x v="0"/>
  </r>
  <r>
    <n v="1"/>
    <x v="0"/>
  </r>
  <r>
    <n v="1"/>
    <x v="1"/>
  </r>
  <r>
    <n v="0"/>
    <x v="0"/>
  </r>
  <r>
    <n v="1"/>
    <x v="0"/>
  </r>
  <r>
    <n v="0"/>
    <x v="1"/>
  </r>
  <r>
    <n v="0"/>
    <x v="1"/>
  </r>
  <r>
    <n v="0"/>
    <x v="1"/>
  </r>
  <r>
    <n v="0"/>
    <x v="2"/>
  </r>
  <r>
    <n v="1"/>
    <x v="0"/>
  </r>
  <r>
    <n v="0"/>
    <x v="2"/>
  </r>
  <r>
    <n v="0"/>
    <x v="1"/>
  </r>
  <r>
    <n v="1"/>
    <x v="2"/>
  </r>
  <r>
    <n v="1"/>
    <x v="2"/>
  </r>
  <r>
    <n v="0"/>
    <x v="1"/>
  </r>
  <r>
    <n v="0"/>
    <x v="2"/>
  </r>
  <r>
    <n v="0"/>
    <x v="1"/>
  </r>
  <r>
    <n v="1"/>
    <x v="0"/>
  </r>
  <r>
    <n v="0"/>
    <x v="1"/>
  </r>
  <r>
    <n v="0"/>
    <x v="2"/>
  </r>
  <r>
    <n v="1"/>
    <x v="1"/>
  </r>
  <r>
    <n v="0"/>
    <x v="1"/>
  </r>
  <r>
    <n v="1"/>
    <x v="0"/>
  </r>
  <r>
    <n v="1"/>
    <x v="0"/>
  </r>
  <r>
    <n v="1"/>
    <x v="2"/>
  </r>
  <r>
    <n v="1"/>
    <x v="2"/>
  </r>
  <r>
    <n v="1"/>
    <x v="1"/>
  </r>
  <r>
    <n v="1"/>
    <x v="0"/>
  </r>
  <r>
    <n v="0"/>
    <x v="2"/>
  </r>
  <r>
    <n v="0"/>
    <x v="1"/>
  </r>
  <r>
    <n v="0"/>
    <x v="1"/>
  </r>
  <r>
    <n v="1"/>
    <x v="0"/>
  </r>
  <r>
    <n v="1"/>
    <x v="0"/>
  </r>
  <r>
    <n v="0"/>
    <x v="1"/>
  </r>
  <r>
    <n v="0"/>
    <x v="2"/>
  </r>
  <r>
    <n v="0"/>
    <x v="1"/>
  </r>
  <r>
    <n v="0"/>
    <x v="2"/>
  </r>
  <r>
    <n v="0"/>
    <x v="2"/>
  </r>
  <r>
    <n v="0"/>
    <x v="1"/>
  </r>
  <r>
    <n v="1"/>
    <x v="1"/>
  </r>
  <r>
    <n v="0"/>
    <x v="2"/>
  </r>
  <r>
    <n v="0"/>
    <x v="2"/>
  </r>
  <r>
    <n v="1"/>
    <x v="0"/>
  </r>
  <r>
    <n v="1"/>
    <x v="1"/>
  </r>
  <r>
    <n v="0"/>
    <x v="1"/>
  </r>
  <r>
    <n v="0"/>
    <x v="1"/>
  </r>
  <r>
    <n v="0"/>
    <x v="1"/>
  </r>
  <r>
    <n v="1"/>
    <x v="2"/>
  </r>
  <r>
    <n v="1"/>
    <x v="0"/>
  </r>
  <r>
    <n v="0"/>
    <x v="1"/>
  </r>
  <r>
    <n v="0"/>
    <x v="2"/>
  </r>
  <r>
    <n v="0"/>
    <x v="1"/>
  </r>
  <r>
    <n v="0"/>
    <x v="1"/>
  </r>
  <r>
    <n v="0"/>
    <x v="0"/>
  </r>
  <r>
    <n v="0"/>
    <x v="1"/>
  </r>
  <r>
    <n v="1"/>
    <x v="1"/>
  </r>
  <r>
    <n v="0"/>
    <x v="2"/>
  </r>
  <r>
    <n v="1"/>
    <x v="2"/>
  </r>
  <r>
    <n v="0"/>
    <x v="1"/>
  </r>
  <r>
    <n v="0"/>
    <x v="0"/>
  </r>
  <r>
    <n v="0"/>
    <x v="1"/>
  </r>
  <r>
    <n v="0"/>
    <x v="1"/>
  </r>
  <r>
    <n v="0"/>
    <x v="1"/>
  </r>
  <r>
    <n v="1"/>
    <x v="0"/>
  </r>
  <r>
    <n v="0"/>
    <x v="2"/>
  </r>
  <r>
    <n v="0"/>
    <x v="2"/>
  </r>
  <r>
    <n v="0"/>
    <x v="1"/>
  </r>
  <r>
    <n v="1"/>
    <x v="1"/>
  </r>
  <r>
    <n v="1"/>
    <x v="0"/>
  </r>
  <r>
    <n v="0"/>
    <x v="2"/>
  </r>
  <r>
    <n v="0"/>
    <x v="1"/>
  </r>
  <r>
    <n v="0"/>
    <x v="2"/>
  </r>
  <r>
    <n v="1"/>
    <x v="0"/>
  </r>
  <r>
    <n v="0"/>
    <x v="1"/>
  </r>
  <r>
    <n v="1"/>
    <x v="1"/>
  </r>
  <r>
    <n v="0"/>
    <x v="2"/>
  </r>
  <r>
    <n v="0"/>
    <x v="1"/>
  </r>
  <r>
    <n v="1"/>
    <x v="1"/>
  </r>
  <r>
    <n v="1"/>
    <x v="0"/>
  </r>
  <r>
    <n v="0"/>
    <x v="1"/>
  </r>
  <r>
    <n v="0"/>
    <x v="1"/>
  </r>
  <r>
    <n v="0"/>
    <x v="1"/>
  </r>
  <r>
    <n v="1"/>
    <x v="0"/>
  </r>
  <r>
    <n v="0"/>
    <x v="1"/>
  </r>
  <r>
    <n v="0"/>
    <x v="0"/>
  </r>
  <r>
    <n v="0"/>
    <x v="0"/>
  </r>
  <r>
    <n v="0"/>
    <x v="1"/>
  </r>
  <r>
    <n v="1"/>
    <x v="0"/>
  </r>
  <r>
    <n v="0"/>
    <x v="0"/>
  </r>
  <r>
    <n v="1"/>
    <x v="2"/>
  </r>
  <r>
    <n v="1"/>
    <x v="2"/>
  </r>
  <r>
    <n v="0"/>
    <x v="1"/>
  </r>
  <r>
    <n v="1"/>
    <x v="1"/>
  </r>
  <r>
    <n v="1"/>
    <x v="1"/>
  </r>
  <r>
    <n v="1"/>
    <x v="0"/>
  </r>
  <r>
    <n v="0"/>
    <x v="0"/>
  </r>
  <r>
    <n v="1"/>
    <x v="0"/>
  </r>
  <r>
    <n v="0"/>
    <x v="2"/>
  </r>
  <r>
    <n v="0"/>
    <x v="1"/>
  </r>
  <r>
    <n v="0"/>
    <x v="2"/>
  </r>
  <r>
    <n v="0"/>
    <x v="1"/>
  </r>
  <r>
    <n v="0"/>
    <x v="1"/>
  </r>
  <r>
    <n v="0"/>
    <x v="2"/>
  </r>
  <r>
    <n v="0"/>
    <x v="2"/>
  </r>
  <r>
    <n v="0"/>
    <x v="2"/>
  </r>
  <r>
    <n v="1"/>
    <x v="0"/>
  </r>
  <r>
    <n v="0"/>
    <x v="1"/>
  </r>
  <r>
    <n v="0"/>
    <x v="1"/>
  </r>
  <r>
    <n v="0"/>
    <x v="0"/>
  </r>
  <r>
    <n v="0"/>
    <x v="1"/>
  </r>
  <r>
    <n v="1"/>
    <x v="2"/>
  </r>
  <r>
    <n v="0"/>
    <x v="1"/>
  </r>
  <r>
    <n v="1"/>
    <x v="0"/>
  </r>
  <r>
    <n v="1"/>
    <x v="1"/>
  </r>
  <r>
    <n v="0"/>
    <x v="1"/>
  </r>
  <r>
    <n v="0"/>
    <x v="1"/>
  </r>
  <r>
    <n v="0"/>
    <x v="1"/>
  </r>
  <r>
    <n v="1"/>
    <x v="1"/>
  </r>
  <r>
    <n v="0"/>
    <x v="2"/>
  </r>
  <r>
    <n v="0"/>
    <x v="1"/>
  </r>
  <r>
    <n v="0"/>
    <x v="1"/>
  </r>
  <r>
    <n v="1"/>
    <x v="1"/>
  </r>
  <r>
    <n v="1"/>
    <x v="1"/>
  </r>
  <r>
    <n v="1"/>
    <x v="0"/>
  </r>
  <r>
    <n v="0"/>
    <x v="1"/>
  </r>
  <r>
    <n v="0"/>
    <x v="2"/>
  </r>
  <r>
    <n v="1"/>
    <x v="0"/>
  </r>
  <r>
    <n v="0"/>
    <x v="1"/>
  </r>
  <r>
    <n v="0"/>
    <x v="0"/>
  </r>
  <r>
    <n v="0"/>
    <x v="1"/>
  </r>
  <r>
    <n v="0"/>
    <x v="1"/>
  </r>
  <r>
    <n v="1"/>
    <x v="1"/>
  </r>
  <r>
    <n v="0"/>
    <x v="0"/>
  </r>
  <r>
    <n v="0"/>
    <x v="0"/>
  </r>
  <r>
    <n v="0"/>
    <x v="1"/>
  </r>
  <r>
    <n v="1"/>
    <x v="0"/>
  </r>
  <r>
    <n v="1"/>
    <x v="1"/>
  </r>
  <r>
    <n v="1"/>
    <x v="1"/>
  </r>
  <r>
    <n v="1"/>
    <x v="1"/>
  </r>
  <r>
    <n v="0"/>
    <x v="1"/>
  </r>
  <r>
    <n v="0"/>
    <x v="0"/>
  </r>
  <r>
    <n v="0"/>
    <x v="1"/>
  </r>
  <r>
    <n v="1"/>
    <x v="2"/>
  </r>
  <r>
    <n v="0"/>
    <x v="1"/>
  </r>
  <r>
    <n v="1"/>
    <x v="2"/>
  </r>
  <r>
    <n v="1"/>
    <x v="1"/>
  </r>
  <r>
    <n v="1"/>
    <x v="2"/>
  </r>
  <r>
    <n v="0"/>
    <x v="2"/>
  </r>
  <r>
    <n v="0"/>
    <x v="1"/>
  </r>
  <r>
    <n v="0"/>
    <x v="2"/>
  </r>
  <r>
    <n v="1"/>
    <x v="0"/>
  </r>
  <r>
    <n v="1"/>
    <x v="1"/>
  </r>
  <r>
    <n v="0"/>
    <x v="1"/>
  </r>
  <r>
    <n v="1"/>
    <x v="0"/>
  </r>
  <r>
    <n v="0"/>
    <x v="1"/>
  </r>
  <r>
    <n v="1"/>
    <x v="1"/>
  </r>
  <r>
    <n v="1"/>
    <x v="0"/>
  </r>
  <r>
    <n v="1"/>
    <x v="1"/>
  </r>
  <r>
    <n v="1"/>
    <x v="2"/>
  </r>
  <r>
    <n v="0"/>
    <x v="0"/>
  </r>
  <r>
    <n v="0"/>
    <x v="1"/>
  </r>
  <r>
    <n v="1"/>
    <x v="1"/>
  </r>
  <r>
    <n v="1"/>
    <x v="1"/>
  </r>
  <r>
    <n v="0"/>
    <x v="2"/>
  </r>
  <r>
    <n v="1"/>
    <x v="1"/>
  </r>
  <r>
    <n v="0"/>
    <x v="1"/>
  </r>
  <r>
    <n v="0"/>
    <x v="0"/>
  </r>
  <r>
    <n v="0"/>
    <x v="1"/>
  </r>
  <r>
    <n v="0"/>
    <x v="1"/>
  </r>
  <r>
    <n v="0"/>
    <x v="1"/>
  </r>
  <r>
    <n v="1"/>
    <x v="2"/>
  </r>
  <r>
    <n v="1"/>
    <x v="0"/>
  </r>
  <r>
    <n v="0"/>
    <x v="1"/>
  </r>
  <r>
    <n v="1"/>
    <x v="2"/>
  </r>
  <r>
    <n v="0"/>
    <x v="1"/>
  </r>
  <r>
    <n v="0"/>
    <x v="1"/>
  </r>
  <r>
    <n v="1"/>
    <x v="0"/>
  </r>
  <r>
    <n v="0"/>
    <x v="0"/>
  </r>
  <r>
    <n v="0"/>
    <x v="1"/>
  </r>
  <r>
    <n v="1"/>
    <x v="2"/>
  </r>
  <r>
    <n v="0"/>
    <x v="2"/>
  </r>
  <r>
    <n v="1"/>
    <x v="0"/>
  </r>
  <r>
    <n v="0"/>
    <x v="1"/>
  </r>
  <r>
    <n v="0"/>
    <x v="1"/>
  </r>
  <r>
    <n v="1"/>
    <x v="1"/>
  </r>
  <r>
    <n v="0"/>
    <x v="2"/>
  </r>
  <r>
    <n v="0"/>
    <x v="1"/>
  </r>
  <r>
    <n v="1"/>
    <x v="2"/>
  </r>
  <r>
    <n v="1"/>
    <x v="0"/>
  </r>
  <r>
    <n v="0"/>
    <x v="1"/>
  </r>
  <r>
    <n v="0"/>
    <x v="2"/>
  </r>
  <r>
    <n v="0"/>
    <x v="1"/>
  </r>
  <r>
    <n v="1"/>
    <x v="0"/>
  </r>
  <r>
    <n v="0"/>
    <x v="1"/>
  </r>
  <r>
    <n v="0"/>
    <x v="1"/>
  </r>
  <r>
    <n v="0"/>
    <x v="1"/>
  </r>
  <r>
    <n v="0"/>
    <x v="1"/>
  </r>
  <r>
    <n v="1"/>
    <x v="1"/>
  </r>
  <r>
    <n v="0"/>
    <x v="2"/>
  </r>
  <r>
    <n v="1"/>
    <x v="2"/>
  </r>
  <r>
    <n v="0"/>
    <x v="2"/>
  </r>
  <r>
    <n v="1"/>
    <x v="2"/>
  </r>
  <r>
    <n v="0"/>
    <x v="1"/>
  </r>
  <r>
    <n v="1"/>
    <x v="2"/>
  </r>
  <r>
    <n v="1"/>
    <x v="0"/>
  </r>
  <r>
    <n v="0"/>
    <x v="2"/>
  </r>
  <r>
    <n v="0"/>
    <x v="1"/>
  </r>
  <r>
    <n v="1"/>
    <x v="2"/>
  </r>
  <r>
    <n v="0"/>
    <x v="0"/>
  </r>
  <r>
    <n v="0"/>
    <x v="2"/>
  </r>
  <r>
    <n v="1"/>
    <x v="1"/>
  </r>
  <r>
    <n v="0"/>
    <x v="0"/>
  </r>
  <r>
    <n v="1"/>
    <x v="1"/>
  </r>
  <r>
    <n v="0"/>
    <x v="1"/>
  </r>
  <r>
    <n v="0"/>
    <x v="0"/>
  </r>
  <r>
    <n v="0"/>
    <x v="2"/>
  </r>
  <r>
    <n v="1"/>
    <x v="0"/>
  </r>
  <r>
    <n v="0"/>
    <x v="0"/>
  </r>
  <r>
    <n v="0"/>
    <x v="2"/>
  </r>
  <r>
    <n v="0"/>
    <x v="1"/>
  </r>
  <r>
    <n v="1"/>
    <x v="0"/>
  </r>
  <r>
    <n v="1"/>
    <x v="1"/>
  </r>
  <r>
    <n v="1"/>
    <x v="0"/>
  </r>
  <r>
    <n v="0"/>
    <x v="1"/>
  </r>
  <r>
    <n v="0"/>
    <x v="1"/>
  </r>
  <r>
    <n v="0"/>
    <x v="1"/>
  </r>
  <r>
    <n v="1"/>
    <x v="0"/>
  </r>
  <r>
    <n v="1"/>
    <x v="1"/>
  </r>
  <r>
    <n v="1"/>
    <x v="0"/>
  </r>
  <r>
    <n v="1"/>
    <x v="1"/>
  </r>
  <r>
    <n v="0"/>
    <x v="1"/>
  </r>
  <r>
    <n v="1"/>
    <x v="1"/>
  </r>
  <r>
    <n v="1"/>
    <x v="0"/>
  </r>
  <r>
    <n v="0"/>
    <x v="0"/>
  </r>
  <r>
    <n v="1"/>
    <x v="0"/>
  </r>
  <r>
    <n v="0"/>
    <x v="0"/>
  </r>
  <r>
    <n v="1"/>
    <x v="0"/>
  </r>
  <r>
    <n v="1"/>
    <x v="1"/>
  </r>
  <r>
    <n v="0"/>
    <x v="1"/>
  </r>
  <r>
    <n v="0"/>
    <x v="1"/>
  </r>
  <r>
    <n v="0"/>
    <x v="1"/>
  </r>
  <r>
    <n v="1"/>
    <x v="0"/>
  </r>
  <r>
    <n v="0"/>
    <x v="1"/>
  </r>
  <r>
    <n v="0"/>
    <x v="1"/>
  </r>
  <r>
    <n v="1"/>
    <x v="0"/>
  </r>
  <r>
    <n v="0"/>
    <x v="2"/>
  </r>
  <r>
    <n v="0"/>
    <x v="1"/>
  </r>
  <r>
    <n v="1"/>
    <x v="1"/>
  </r>
  <r>
    <n v="0"/>
    <x v="1"/>
  </r>
  <r>
    <n v="0"/>
    <x v="0"/>
  </r>
  <r>
    <n v="0"/>
    <x v="0"/>
  </r>
  <r>
    <n v="0"/>
    <x v="1"/>
  </r>
  <r>
    <n v="0"/>
    <x v="2"/>
  </r>
  <r>
    <n v="1"/>
    <x v="1"/>
  </r>
  <r>
    <n v="0"/>
    <x v="2"/>
  </r>
  <r>
    <n v="0"/>
    <x v="1"/>
  </r>
  <r>
    <n v="0"/>
    <x v="1"/>
  </r>
  <r>
    <n v="0"/>
    <x v="0"/>
  </r>
  <r>
    <n v="0"/>
    <x v="1"/>
  </r>
  <r>
    <n v="0"/>
    <x v="2"/>
  </r>
  <r>
    <n v="0"/>
    <x v="2"/>
  </r>
  <r>
    <n v="1"/>
    <x v="0"/>
  </r>
  <r>
    <n v="0"/>
    <x v="1"/>
  </r>
  <r>
    <n v="0"/>
    <x v="1"/>
  </r>
  <r>
    <n v="0"/>
    <x v="1"/>
  </r>
  <r>
    <n v="1"/>
    <x v="1"/>
  </r>
  <r>
    <n v="0"/>
    <x v="1"/>
  </r>
  <r>
    <n v="0"/>
    <x v="1"/>
  </r>
  <r>
    <n v="0"/>
    <x v="1"/>
  </r>
  <r>
    <n v="0"/>
    <x v="2"/>
  </r>
  <r>
    <n v="0"/>
    <x v="0"/>
  </r>
  <r>
    <n v="0"/>
    <x v="0"/>
  </r>
  <r>
    <n v="0"/>
    <x v="1"/>
  </r>
  <r>
    <n v="1"/>
    <x v="1"/>
  </r>
  <r>
    <n v="1"/>
    <x v="1"/>
  </r>
  <r>
    <n v="0"/>
    <x v="1"/>
  </r>
  <r>
    <n v="1"/>
    <x v="0"/>
  </r>
  <r>
    <n v="1"/>
    <x v="0"/>
  </r>
  <r>
    <n v="0"/>
    <x v="1"/>
  </r>
  <r>
    <n v="0"/>
    <x v="1"/>
  </r>
  <r>
    <n v="0"/>
    <x v="2"/>
  </r>
  <r>
    <n v="1"/>
    <x v="0"/>
  </r>
  <r>
    <n v="1"/>
    <x v="0"/>
  </r>
  <r>
    <n v="0"/>
    <x v="1"/>
  </r>
  <r>
    <n v="1"/>
    <x v="2"/>
  </r>
  <r>
    <n v="0"/>
    <x v="2"/>
  </r>
  <r>
    <n v="1"/>
    <x v="0"/>
  </r>
  <r>
    <n v="1"/>
    <x v="1"/>
  </r>
  <r>
    <n v="0"/>
    <x v="1"/>
  </r>
  <r>
    <n v="1"/>
    <x v="2"/>
  </r>
  <r>
    <n v="1"/>
    <x v="2"/>
  </r>
  <r>
    <n v="0"/>
    <x v="1"/>
  </r>
  <r>
    <n v="0"/>
    <x v="1"/>
  </r>
  <r>
    <n v="1"/>
    <x v="1"/>
  </r>
  <r>
    <n v="0"/>
    <x v="2"/>
  </r>
  <r>
    <n v="0"/>
    <x v="2"/>
  </r>
  <r>
    <n v="1"/>
    <x v="1"/>
  </r>
  <r>
    <n v="1"/>
    <x v="0"/>
  </r>
  <r>
    <n v="1"/>
    <x v="2"/>
  </r>
  <r>
    <n v="0"/>
    <x v="1"/>
  </r>
  <r>
    <n v="1"/>
    <x v="0"/>
  </r>
  <r>
    <n v="1"/>
    <x v="0"/>
  </r>
  <r>
    <n v="1"/>
    <x v="0"/>
  </r>
  <r>
    <n v="1"/>
    <x v="2"/>
  </r>
  <r>
    <n v="0"/>
    <x v="2"/>
  </r>
  <r>
    <n v="0"/>
    <x v="1"/>
  </r>
  <r>
    <n v="0"/>
    <x v="2"/>
  </r>
  <r>
    <n v="0"/>
    <x v="1"/>
  </r>
  <r>
    <n v="1"/>
    <x v="0"/>
  </r>
  <r>
    <n v="0"/>
    <x v="1"/>
  </r>
  <r>
    <n v="1"/>
    <x v="0"/>
  </r>
  <r>
    <n v="0"/>
    <x v="1"/>
  </r>
  <r>
    <n v="1"/>
    <x v="1"/>
  </r>
  <r>
    <n v="0"/>
    <x v="0"/>
  </r>
  <r>
    <n v="0"/>
    <x v="0"/>
  </r>
  <r>
    <n v="1"/>
    <x v="1"/>
  </r>
  <r>
    <n v="1"/>
    <x v="0"/>
  </r>
  <r>
    <n v="1"/>
    <x v="1"/>
  </r>
  <r>
    <n v="1"/>
    <x v="2"/>
  </r>
  <r>
    <n v="0"/>
    <x v="1"/>
  </r>
  <r>
    <n v="0"/>
    <x v="1"/>
  </r>
  <r>
    <n v="0"/>
    <x v="2"/>
  </r>
  <r>
    <n v="0"/>
    <x v="1"/>
  </r>
  <r>
    <n v="0"/>
    <x v="0"/>
  </r>
  <r>
    <n v="0"/>
    <x v="2"/>
  </r>
  <r>
    <n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8">
  <r>
    <n v="661"/>
    <x v="0"/>
    <n v="1"/>
    <s v="Frauenthal, Dr. Henry William"/>
    <x v="0"/>
    <x v="0"/>
    <s v="PC 17611"/>
  </r>
  <r>
    <n v="45"/>
    <x v="0"/>
    <n v="3"/>
    <s v="Devaney, Miss. Margaret Delia"/>
    <x v="1"/>
    <x v="1"/>
    <n v="330958"/>
  </r>
  <r>
    <n v="620"/>
    <x v="1"/>
    <n v="2"/>
    <s v="Gavey, Mr. Lawrence"/>
    <x v="0"/>
    <x v="2"/>
    <n v="31028"/>
  </r>
  <r>
    <n v="231"/>
    <x v="0"/>
    <n v="1"/>
    <s v="Harris, Mrs. Henry Birkhardt (Irene Wallach)"/>
    <x v="1"/>
    <x v="3"/>
    <n v="36973"/>
  </r>
  <r>
    <n v="60"/>
    <x v="1"/>
    <n v="3"/>
    <s v="Goodwin, Master. William Frederick"/>
    <x v="0"/>
    <x v="4"/>
    <s v="CA 2144"/>
  </r>
  <r>
    <n v="319"/>
    <x v="0"/>
    <n v="1"/>
    <s v="Wick, Miss. Mary Natalie"/>
    <x v="1"/>
    <x v="5"/>
    <n v="36928"/>
  </r>
  <r>
    <n v="684"/>
    <x v="1"/>
    <n v="3"/>
    <s v="Goodwin, Mr. Charles Edward"/>
    <x v="0"/>
    <x v="6"/>
    <s v="CA 2144"/>
  </r>
  <r>
    <n v="842"/>
    <x v="1"/>
    <n v="2"/>
    <s v="Mudd, Mr. Thomas Charles"/>
    <x v="0"/>
    <x v="7"/>
    <s v="S.O./P.P. 3"/>
  </r>
  <r>
    <n v="94"/>
    <x v="1"/>
    <n v="3"/>
    <s v="Dean, Mr. Bertram Frank"/>
    <x v="0"/>
    <x v="2"/>
    <s v="C.A. 2315"/>
  </r>
  <r>
    <n v="63"/>
    <x v="1"/>
    <n v="1"/>
    <s v="Harris, Mr. Henry Birkhardt"/>
    <x v="0"/>
    <x v="8"/>
    <n v="36973"/>
  </r>
  <r>
    <n v="367"/>
    <x v="0"/>
    <n v="1"/>
    <s v="Warren, Mrs. Frank Manley (Anna Sophia Atkinson)"/>
    <x v="1"/>
    <x v="9"/>
    <n v="110813"/>
  </r>
  <r>
    <n v="581"/>
    <x v="0"/>
    <n v="2"/>
    <s v="Christy, Miss. Julie Rachel"/>
    <x v="1"/>
    <x v="10"/>
    <n v="237789"/>
  </r>
  <r>
    <n v="752"/>
    <x v="0"/>
    <n v="3"/>
    <s v="Moor, Master. Meier"/>
    <x v="0"/>
    <x v="11"/>
    <n v="392096"/>
  </r>
  <r>
    <n v="282"/>
    <x v="1"/>
    <n v="3"/>
    <s v="Olsson, Mr. Nils Johan Goransson"/>
    <x v="0"/>
    <x v="12"/>
    <n v="347464"/>
  </r>
  <r>
    <n v="573"/>
    <x v="0"/>
    <n v="1"/>
    <s v="Flynn, Mr. John Irwin (&quot;Irving&quot;)"/>
    <x v="0"/>
    <x v="13"/>
    <s v="PC 17474"/>
  </r>
  <r>
    <n v="204"/>
    <x v="1"/>
    <n v="3"/>
    <s v="Youseff, Mr. Gerious"/>
    <x v="0"/>
    <x v="14"/>
    <n v="2628"/>
  </r>
  <r>
    <n v="122"/>
    <x v="1"/>
    <n v="3"/>
    <s v="Moore, Mr. Leonard Charles"/>
    <x v="0"/>
    <x v="15"/>
    <s v="A4. 54510"/>
  </r>
  <r>
    <n v="384"/>
    <x v="0"/>
    <n v="1"/>
    <s v="Holverson, Mrs. Alexander Oskar (Mary Aline Towner)"/>
    <x v="1"/>
    <x v="3"/>
    <n v="113789"/>
  </r>
  <r>
    <n v="342"/>
    <x v="0"/>
    <n v="1"/>
    <s v="Fortune, Miss. Alice Elizabeth"/>
    <x v="1"/>
    <x v="16"/>
    <n v="19950"/>
  </r>
  <r>
    <n v="449"/>
    <x v="0"/>
    <n v="3"/>
    <s v="Baclini, Miss. Marie Catherine"/>
    <x v="1"/>
    <x v="17"/>
    <n v="2666"/>
  </r>
  <r>
    <n v="650"/>
    <x v="0"/>
    <n v="3"/>
    <s v="Stanley, Miss. Amy Zillah Elsie"/>
    <x v="1"/>
    <x v="18"/>
    <s v="CA. 2314"/>
  </r>
  <r>
    <n v="735"/>
    <x v="1"/>
    <n v="2"/>
    <s v="Troupiansky, Mr. Moses Aaron"/>
    <x v="0"/>
    <x v="18"/>
    <n v="233639"/>
  </r>
  <r>
    <n v="861"/>
    <x v="1"/>
    <n v="3"/>
    <s v="Hansen, Mr. Claus Peter"/>
    <x v="0"/>
    <x v="19"/>
    <n v="350026"/>
  </r>
  <r>
    <n v="554"/>
    <x v="0"/>
    <n v="3"/>
    <s v="Leeni, Mr. Fahim (&quot;Philip Zenni&quot;)"/>
    <x v="0"/>
    <x v="20"/>
    <n v="2620"/>
  </r>
  <r>
    <n v="533"/>
    <x v="1"/>
    <n v="3"/>
    <s v="Elias, Mr. Joseph Jr"/>
    <x v="0"/>
    <x v="21"/>
    <n v="2690"/>
  </r>
  <r>
    <n v="130"/>
    <x v="1"/>
    <n v="3"/>
    <s v="Ekstrom, Mr. Johan"/>
    <x v="0"/>
    <x v="8"/>
    <n v="347061"/>
  </r>
  <r>
    <n v="508"/>
    <x v="0"/>
    <n v="1"/>
    <s v="Bradley, Mr. George (&quot;George Arthur Brayton&quot;)"/>
    <x v="0"/>
    <x v="15"/>
    <n v="111427"/>
  </r>
  <r>
    <n v="254"/>
    <x v="1"/>
    <n v="3"/>
    <s v="Lobb, Mr. William Arthur"/>
    <x v="0"/>
    <x v="22"/>
    <s v="A/5. 3336"/>
  </r>
  <r>
    <n v="843"/>
    <x v="0"/>
    <n v="1"/>
    <s v="Serepeca, Miss. Augusta"/>
    <x v="1"/>
    <x v="22"/>
    <n v="113798"/>
  </r>
  <r>
    <n v="380"/>
    <x v="1"/>
    <n v="3"/>
    <s v="Gustafsson, Mr. Karl Gideon"/>
    <x v="0"/>
    <x v="1"/>
    <n v="347069"/>
  </r>
  <r>
    <n v="325"/>
    <x v="1"/>
    <n v="3"/>
    <s v="Sage, Mr. George John Jr"/>
    <x v="0"/>
    <x v="15"/>
    <s v="CA. 2343"/>
  </r>
  <r>
    <n v="89"/>
    <x v="0"/>
    <n v="1"/>
    <s v="Fortune, Miss. Mabel Helen"/>
    <x v="1"/>
    <x v="18"/>
    <n v="19950"/>
  </r>
  <r>
    <n v="50"/>
    <x v="1"/>
    <n v="3"/>
    <s v="Arnold-Franchi, Mrs. Josef (Josefine Franchi)"/>
    <x v="1"/>
    <x v="23"/>
    <n v="349237"/>
  </r>
  <r>
    <n v="788"/>
    <x v="1"/>
    <n v="3"/>
    <s v="Rice, Master. George Hugh"/>
    <x v="0"/>
    <x v="24"/>
    <n v="382652"/>
  </r>
  <r>
    <n v="170"/>
    <x v="1"/>
    <n v="3"/>
    <s v="Ling, Mr. Lee"/>
    <x v="0"/>
    <x v="12"/>
    <n v="1601"/>
  </r>
  <r>
    <n v="737"/>
    <x v="1"/>
    <n v="3"/>
    <s v="Ford, Mrs. Edward (Margaret Ann Watson)"/>
    <x v="1"/>
    <x v="25"/>
    <s v="W./C. 6608"/>
  </r>
  <r>
    <n v="355"/>
    <x v="1"/>
    <n v="3"/>
    <s v="Yousif, Mr. Wazli"/>
    <x v="0"/>
    <x v="15"/>
    <n v="2647"/>
  </r>
  <r>
    <n v="844"/>
    <x v="1"/>
    <n v="3"/>
    <s v="Lemberopolous, Mr. Peter L"/>
    <x v="0"/>
    <x v="26"/>
    <n v="2683"/>
  </r>
  <r>
    <n v="225"/>
    <x v="0"/>
    <n v="1"/>
    <s v="Hoyt, Mr. Frederick Maxfield"/>
    <x v="0"/>
    <x v="27"/>
    <n v="19943"/>
  </r>
  <r>
    <n v="244"/>
    <x v="1"/>
    <n v="3"/>
    <s v="Maenpaa, Mr. Matti Alexanteri"/>
    <x v="0"/>
    <x v="20"/>
    <s v="STON/O 2. 3101275"/>
  </r>
  <r>
    <n v="841"/>
    <x v="1"/>
    <n v="3"/>
    <s v="Alhomaki, Mr. Ilmari Rudolf"/>
    <x v="0"/>
    <x v="28"/>
    <s v="SOTON/O2 3101287"/>
  </r>
  <r>
    <n v="308"/>
    <x v="0"/>
    <n v="1"/>
    <s v="Penasco y Castellana, Mrs. Victor de Satode (Maria Josefa Perez de Soto y Vallejo)"/>
    <x v="1"/>
    <x v="21"/>
    <s v="PC 17758"/>
  </r>
  <r>
    <n v="696"/>
    <x v="1"/>
    <n v="2"/>
    <s v="Chapman, Mr. Charles Henry"/>
    <x v="0"/>
    <x v="29"/>
    <n v="248731"/>
  </r>
  <r>
    <n v="379"/>
    <x v="1"/>
    <n v="3"/>
    <s v="Betros, Mr. Tannous"/>
    <x v="0"/>
    <x v="28"/>
    <n v="2648"/>
  </r>
  <r>
    <n v="154"/>
    <x v="1"/>
    <n v="3"/>
    <s v="van Billiard, Mr. Austin Blyler"/>
    <x v="0"/>
    <x v="30"/>
    <s v="A/5. 851"/>
  </r>
  <r>
    <n v="402"/>
    <x v="1"/>
    <n v="3"/>
    <s v="Adams, Mr. John"/>
    <x v="0"/>
    <x v="2"/>
    <n v="341826"/>
  </r>
  <r>
    <n v="286"/>
    <x v="1"/>
    <n v="3"/>
    <s v="Stankovic, Mr. Ivan"/>
    <x v="0"/>
    <x v="31"/>
    <n v="349239"/>
  </r>
  <r>
    <n v="883"/>
    <x v="1"/>
    <n v="3"/>
    <s v="Dahlberg, Miss. Gerda Ulrika"/>
    <x v="1"/>
    <x v="20"/>
    <n v="7552"/>
  </r>
  <r>
    <n v="849"/>
    <x v="1"/>
    <n v="2"/>
    <s v="Harper, Rev. John"/>
    <x v="0"/>
    <x v="12"/>
    <n v="248727"/>
  </r>
  <r>
    <n v="72"/>
    <x v="1"/>
    <n v="3"/>
    <s v="Goodwin, Miss. Lillian Amy"/>
    <x v="1"/>
    <x v="7"/>
    <s v="CA 2144"/>
  </r>
  <r>
    <n v="131"/>
    <x v="1"/>
    <n v="3"/>
    <s v="Drazenoic, Mr. Jozef"/>
    <x v="0"/>
    <x v="31"/>
    <n v="349241"/>
  </r>
  <r>
    <n v="826"/>
    <x v="1"/>
    <n v="3"/>
    <s v="Flynn, Mr. John"/>
    <x v="0"/>
    <x v="15"/>
    <n v="368323"/>
  </r>
  <r>
    <n v="854"/>
    <x v="0"/>
    <n v="1"/>
    <s v="Lines, Miss. Mary Conover"/>
    <x v="1"/>
    <x v="7"/>
    <s v="PC 17592"/>
  </r>
  <r>
    <n v="146"/>
    <x v="1"/>
    <n v="2"/>
    <s v="Nicholls, Mr. Joseph Charles"/>
    <x v="0"/>
    <x v="1"/>
    <s v="C.A. 33112"/>
  </r>
  <r>
    <n v="726"/>
    <x v="1"/>
    <n v="3"/>
    <s v="Oreskovic, Mr. Luka"/>
    <x v="0"/>
    <x v="28"/>
    <n v="315094"/>
  </r>
  <r>
    <n v="253"/>
    <x v="1"/>
    <n v="1"/>
    <s v="Stead, Mr. William Thomas"/>
    <x v="0"/>
    <x v="32"/>
    <n v="113514"/>
  </r>
  <r>
    <n v="195"/>
    <x v="0"/>
    <n v="1"/>
    <s v="Brown, Mrs. James Joseph (Margaret Tobin)"/>
    <x v="1"/>
    <x v="33"/>
    <s v="PC 17610"/>
  </r>
  <r>
    <n v="748"/>
    <x v="0"/>
    <n v="2"/>
    <s v="Sinkkonen, Miss. Anna"/>
    <x v="1"/>
    <x v="22"/>
    <n v="250648"/>
  </r>
  <r>
    <n v="192"/>
    <x v="1"/>
    <n v="2"/>
    <s v="Carbines, Mr. William"/>
    <x v="0"/>
    <x v="1"/>
    <n v="28424"/>
  </r>
  <r>
    <n v="297"/>
    <x v="1"/>
    <n v="3"/>
    <s v="Hanna, Mr. Mansour"/>
    <x v="0"/>
    <x v="34"/>
    <n v="2693"/>
  </r>
  <r>
    <n v="648"/>
    <x v="0"/>
    <n v="1"/>
    <s v="Simonius-Blumer, Col. Oberst Alfons"/>
    <x v="0"/>
    <x v="35"/>
    <n v="13213"/>
  </r>
  <r>
    <n v="832"/>
    <x v="0"/>
    <n v="2"/>
    <s v="Richards, Master. George Sibley"/>
    <x v="0"/>
    <x v="36"/>
    <n v="29106"/>
  </r>
  <r>
    <n v="431"/>
    <x v="0"/>
    <n v="1"/>
    <s v="Bjornstrom-Steffansson, Mr. Mauritz Hakan"/>
    <x v="0"/>
    <x v="12"/>
    <n v="110564"/>
  </r>
  <r>
    <n v="328"/>
    <x v="0"/>
    <n v="2"/>
    <s v="Ball, Mrs. (Ada E Hall)"/>
    <x v="1"/>
    <x v="13"/>
    <n v="28551"/>
  </r>
  <r>
    <n v="268"/>
    <x v="0"/>
    <n v="3"/>
    <s v="Persson, Mr. Ernst Ulrik"/>
    <x v="0"/>
    <x v="10"/>
    <n v="347083"/>
  </r>
  <r>
    <n v="478"/>
    <x v="1"/>
    <n v="3"/>
    <s v="Braund, Mr. Lewis Richard"/>
    <x v="0"/>
    <x v="37"/>
    <n v="3460"/>
  </r>
  <r>
    <n v="341"/>
    <x v="0"/>
    <n v="2"/>
    <s v="Navratil, Master. Edmond Roger"/>
    <x v="0"/>
    <x v="38"/>
    <n v="230080"/>
  </r>
  <r>
    <n v="443"/>
    <x v="1"/>
    <n v="3"/>
    <s v="Petterson, Mr. Johan Emil"/>
    <x v="0"/>
    <x v="10"/>
    <n v="347076"/>
  </r>
  <r>
    <n v="674"/>
    <x v="0"/>
    <n v="2"/>
    <s v="Wilhelms, Mr. Charles"/>
    <x v="0"/>
    <x v="5"/>
    <n v="244270"/>
  </r>
  <r>
    <n v="78"/>
    <x v="1"/>
    <n v="3"/>
    <s v="Moutal, Mr. Rahamin Haim"/>
    <x v="0"/>
    <x v="15"/>
    <n v="374746"/>
  </r>
  <r>
    <n v="377"/>
    <x v="0"/>
    <n v="3"/>
    <s v="Landergren, Miss. Aurora Adelia"/>
    <x v="1"/>
    <x v="20"/>
    <s v="C 7077"/>
  </r>
  <r>
    <n v="358"/>
    <x v="1"/>
    <n v="2"/>
    <s v="Funk, Miss. Annie Clemmer"/>
    <x v="1"/>
    <x v="27"/>
    <n v="237671"/>
  </r>
  <r>
    <n v="52"/>
    <x v="1"/>
    <n v="3"/>
    <s v="Nosworthy, Mr. Richard Cater"/>
    <x v="0"/>
    <x v="39"/>
    <s v="A/4. 39886"/>
  </r>
  <r>
    <n v="817"/>
    <x v="1"/>
    <n v="3"/>
    <s v="Heininen, Miss. Wendla Maria"/>
    <x v="1"/>
    <x v="18"/>
    <s v="STON/O2. 3101290"/>
  </r>
  <r>
    <n v="564"/>
    <x v="1"/>
    <n v="3"/>
    <s v="Simmons, Mr. John"/>
    <x v="0"/>
    <x v="15"/>
    <s v="SOTON/OQ 392082"/>
  </r>
  <r>
    <n v="348"/>
    <x v="0"/>
    <n v="3"/>
    <s v="Davison, Mrs. Thomas Henry (Mary E Finck)"/>
    <x v="1"/>
    <x v="15"/>
    <n v="386525"/>
  </r>
  <r>
    <n v="708"/>
    <x v="0"/>
    <n v="1"/>
    <s v="Calderhead, Mr. Edward Pennington"/>
    <x v="0"/>
    <x v="40"/>
    <s v="PC 17476"/>
  </r>
  <r>
    <n v="127"/>
    <x v="1"/>
    <n v="3"/>
    <s v="McMahon, Mr. Martin"/>
    <x v="0"/>
    <x v="15"/>
    <n v="370372"/>
  </r>
  <r>
    <n v="615"/>
    <x v="1"/>
    <n v="3"/>
    <s v="Brocklebank, Mr. William Alfred"/>
    <x v="0"/>
    <x v="3"/>
    <n v="364512"/>
  </r>
  <r>
    <n v="474"/>
    <x v="0"/>
    <n v="2"/>
    <s v="Jerwan, Mrs. Amin S (Marie Marthe Thuillard)"/>
    <x v="1"/>
    <x v="18"/>
    <s v="SC/AH Basle 541"/>
  </r>
  <r>
    <n v="528"/>
    <x v="1"/>
    <n v="1"/>
    <s v="Farthing, Mr. John"/>
    <x v="0"/>
    <x v="15"/>
    <s v="PC 17483"/>
  </r>
  <r>
    <n v="275"/>
    <x v="0"/>
    <n v="3"/>
    <s v="Healy, Miss. Hanora &quot;Nora&quot;"/>
    <x v="1"/>
    <x v="15"/>
    <n v="370375"/>
  </r>
  <r>
    <n v="155"/>
    <x v="1"/>
    <n v="3"/>
    <s v="Olsen, Mr. Ole Martin"/>
    <x v="0"/>
    <x v="15"/>
    <s v="Fa 265302"/>
  </r>
  <r>
    <n v="162"/>
    <x v="0"/>
    <n v="2"/>
    <s v="Watt, Mrs. James (Elizabeth &quot;Bessie&quot; Inglis Milne)"/>
    <x v="1"/>
    <x v="41"/>
    <s v="C.A. 33595"/>
  </r>
  <r>
    <n v="525"/>
    <x v="1"/>
    <n v="3"/>
    <s v="Kassem, Mr. Fared"/>
    <x v="0"/>
    <x v="15"/>
    <n v="2700"/>
  </r>
  <r>
    <n v="386"/>
    <x v="1"/>
    <n v="2"/>
    <s v="Davies, Mr. Charles Henry"/>
    <x v="0"/>
    <x v="23"/>
    <s v="S.O.C. 14879"/>
  </r>
  <r>
    <n v="378"/>
    <x v="1"/>
    <n v="1"/>
    <s v="Widener, Mr. Harry Elkins"/>
    <x v="0"/>
    <x v="42"/>
    <n v="113503"/>
  </r>
  <r>
    <n v="709"/>
    <x v="0"/>
    <n v="1"/>
    <s v="Cleaver, Miss. Alice"/>
    <x v="1"/>
    <x v="20"/>
    <n v="113781"/>
  </r>
  <r>
    <n v="314"/>
    <x v="1"/>
    <n v="3"/>
    <s v="Hendekovic, Mr. Ignjac"/>
    <x v="0"/>
    <x v="12"/>
    <n v="349243"/>
  </r>
  <r>
    <n v="221"/>
    <x v="0"/>
    <n v="3"/>
    <s v="Sunderland, Mr. Victor Francis"/>
    <x v="0"/>
    <x v="7"/>
    <s v="SOTON/OQ 392089"/>
  </r>
  <r>
    <n v="801"/>
    <x v="1"/>
    <n v="2"/>
    <s v="Ponesell, Mr. Martin"/>
    <x v="0"/>
    <x v="43"/>
    <n v="250647"/>
  </r>
  <r>
    <n v="599"/>
    <x v="1"/>
    <n v="3"/>
    <s v="Boulos, Mr. Hanna"/>
    <x v="0"/>
    <x v="15"/>
    <n v="2664"/>
  </r>
  <r>
    <n v="760"/>
    <x v="0"/>
    <n v="1"/>
    <s v="Rothes, the Countess. of (Lucy Noel Martha Dyer-Edwards)"/>
    <x v="1"/>
    <x v="31"/>
    <n v="110152"/>
  </r>
  <r>
    <n v="614"/>
    <x v="1"/>
    <n v="3"/>
    <s v="Horgan, Mr. John"/>
    <x v="0"/>
    <x v="15"/>
    <n v="370377"/>
  </r>
  <r>
    <n v="77"/>
    <x v="1"/>
    <n v="3"/>
    <s v="Staneff, Mr. Ivan"/>
    <x v="0"/>
    <x v="15"/>
    <n v="349208"/>
  </r>
  <r>
    <n v="675"/>
    <x v="1"/>
    <n v="2"/>
    <s v="Watson, Mr. Ennis Hastings"/>
    <x v="0"/>
    <x v="15"/>
    <n v="239856"/>
  </r>
  <r>
    <n v="521"/>
    <x v="0"/>
    <n v="1"/>
    <s v="Perreault, Miss. Anne"/>
    <x v="1"/>
    <x v="22"/>
    <n v="12749"/>
  </r>
  <r>
    <n v="488"/>
    <x v="1"/>
    <n v="1"/>
    <s v="Kent, Mr. Edward Austin"/>
    <x v="0"/>
    <x v="44"/>
    <n v="11771"/>
  </r>
  <r>
    <n v="476"/>
    <x v="1"/>
    <n v="1"/>
    <s v="Clifford, Mr. George Quincy"/>
    <x v="0"/>
    <x v="15"/>
    <n v="110465"/>
  </r>
  <r>
    <n v="415"/>
    <x v="0"/>
    <n v="3"/>
    <s v="Sundman, Mr. Johan Julian"/>
    <x v="0"/>
    <x v="33"/>
    <s v="STON/O 2. 3101269"/>
  </r>
  <r>
    <n v="317"/>
    <x v="0"/>
    <n v="2"/>
    <s v="Kantor, Mrs. Sinai (Miriam Sternin)"/>
    <x v="1"/>
    <x v="16"/>
    <n v="244367"/>
  </r>
  <r>
    <n v="115"/>
    <x v="1"/>
    <n v="3"/>
    <s v="Attalah, Miss. Malake"/>
    <x v="1"/>
    <x v="21"/>
    <n v="2627"/>
  </r>
  <r>
    <n v="103"/>
    <x v="1"/>
    <n v="1"/>
    <s v="White, Mr. Richard Frasar"/>
    <x v="0"/>
    <x v="39"/>
    <n v="35281"/>
  </r>
  <r>
    <n v="774"/>
    <x v="1"/>
    <n v="3"/>
    <s v="Elias, Mr. Dibo"/>
    <x v="0"/>
    <x v="15"/>
    <n v="2674"/>
  </r>
  <r>
    <n v="857"/>
    <x v="0"/>
    <n v="1"/>
    <s v="Wick, Mrs. George Dennick (Mary Hitchcock)"/>
    <x v="1"/>
    <x v="8"/>
    <n v="36928"/>
  </r>
  <r>
    <n v="276"/>
    <x v="0"/>
    <n v="1"/>
    <s v="Andrews, Miss. Kornelia Theodosia"/>
    <x v="1"/>
    <x v="45"/>
    <n v="13502"/>
  </r>
  <r>
    <n v="460"/>
    <x v="1"/>
    <n v="3"/>
    <s v="O'Connor, Mr. Maurice"/>
    <x v="0"/>
    <x v="15"/>
    <n v="371060"/>
  </r>
  <r>
    <n v="471"/>
    <x v="1"/>
    <n v="3"/>
    <s v="Keefe, Mr. Arthur"/>
    <x v="0"/>
    <x v="15"/>
    <n v="323592"/>
  </r>
  <r>
    <n v="553"/>
    <x v="1"/>
    <n v="3"/>
    <s v="O'Brien, Mr. Timothy"/>
    <x v="0"/>
    <x v="15"/>
    <n v="330979"/>
  </r>
  <r>
    <n v="772"/>
    <x v="1"/>
    <n v="3"/>
    <s v="Jensen, Mr. Niels Peder"/>
    <x v="0"/>
    <x v="25"/>
    <n v="350047"/>
  </r>
  <r>
    <n v="463"/>
    <x v="1"/>
    <n v="1"/>
    <s v="Gee, Mr. Arthur H"/>
    <x v="0"/>
    <x v="46"/>
    <n v="111320"/>
  </r>
  <r>
    <n v="882"/>
    <x v="1"/>
    <n v="3"/>
    <s v="Markun, Mr. Johann"/>
    <x v="0"/>
    <x v="31"/>
    <n v="349257"/>
  </r>
  <r>
    <n v="302"/>
    <x v="0"/>
    <n v="3"/>
    <s v="McCoy, Mr. Bernard"/>
    <x v="0"/>
    <x v="15"/>
    <n v="367226"/>
  </r>
  <r>
    <n v="795"/>
    <x v="1"/>
    <n v="3"/>
    <s v="Dantcheff, Mr. Ristiu"/>
    <x v="0"/>
    <x v="10"/>
    <n v="349203"/>
  </r>
  <r>
    <n v="807"/>
    <x v="1"/>
    <n v="1"/>
    <s v="Andrews, Mr. Thomas Jr"/>
    <x v="0"/>
    <x v="47"/>
    <n v="112050"/>
  </r>
  <r>
    <n v="777"/>
    <x v="1"/>
    <n v="3"/>
    <s v="Tobin, Mr. Roger"/>
    <x v="0"/>
    <x v="15"/>
    <n v="383121"/>
  </r>
  <r>
    <n v="814"/>
    <x v="1"/>
    <n v="3"/>
    <s v="Andersson, Miss. Ebba Iris Alfrida"/>
    <x v="1"/>
    <x v="11"/>
    <n v="347082"/>
  </r>
  <r>
    <n v="763"/>
    <x v="0"/>
    <n v="3"/>
    <s v="Barah, Mr. Hanna Assi"/>
    <x v="0"/>
    <x v="28"/>
    <n v="2663"/>
  </r>
  <r>
    <n v="248"/>
    <x v="0"/>
    <n v="2"/>
    <s v="Hamalainen, Mrs. William (Anna)"/>
    <x v="1"/>
    <x v="16"/>
    <n v="250649"/>
  </r>
  <r>
    <n v="80"/>
    <x v="0"/>
    <n v="3"/>
    <s v="Dowdell, Miss. Elizabeth"/>
    <x v="1"/>
    <x v="22"/>
    <n v="364516"/>
  </r>
  <r>
    <n v="584"/>
    <x v="1"/>
    <n v="1"/>
    <s v="Ross, Mr. John Hugo"/>
    <x v="0"/>
    <x v="13"/>
    <n v="13049"/>
  </r>
  <r>
    <n v="147"/>
    <x v="0"/>
    <n v="3"/>
    <s v="Andersson, Mr. August Edvard (&quot;Wennerstrom&quot;)"/>
    <x v="0"/>
    <x v="42"/>
    <n v="350043"/>
  </r>
  <r>
    <n v="251"/>
    <x v="1"/>
    <n v="3"/>
    <s v="Reed, Mr. James George"/>
    <x v="0"/>
    <x v="15"/>
    <n v="362316"/>
  </r>
  <r>
    <n v="280"/>
    <x v="0"/>
    <n v="3"/>
    <s v="Abbott, Mrs. Stanton (Rosa Hunt)"/>
    <x v="1"/>
    <x v="3"/>
    <s v="C.A. 2673"/>
  </r>
  <r>
    <n v="454"/>
    <x v="0"/>
    <n v="1"/>
    <s v="Goldenberg, Mr. Samuel L"/>
    <x v="0"/>
    <x v="48"/>
    <n v="17453"/>
  </r>
  <r>
    <n v="574"/>
    <x v="0"/>
    <n v="3"/>
    <s v="Kelly, Miss. Mary"/>
    <x v="1"/>
    <x v="15"/>
    <n v="14312"/>
  </r>
  <r>
    <n v="4"/>
    <x v="0"/>
    <n v="1"/>
    <s v="Futrelle, Mrs. Jacques Heath (Lily May Peel)"/>
    <x v="1"/>
    <x v="3"/>
    <n v="113803"/>
  </r>
  <r>
    <n v="514"/>
    <x v="0"/>
    <n v="1"/>
    <s v="Rothschild, Mrs. Martin (Elizabeth L. Barrett)"/>
    <x v="1"/>
    <x v="49"/>
    <s v="PC 17603"/>
  </r>
  <r>
    <n v="743"/>
    <x v="0"/>
    <n v="1"/>
    <s v="Ryerson, Miss. Susan Parker &quot;Suzette&quot;"/>
    <x v="1"/>
    <x v="39"/>
    <s v="PC 17608"/>
  </r>
  <r>
    <n v="62"/>
    <x v="0"/>
    <n v="1"/>
    <s v="Icard, Miss. Amelie"/>
    <x v="1"/>
    <x v="27"/>
    <n v="113572"/>
  </r>
  <r>
    <n v="527"/>
    <x v="0"/>
    <n v="2"/>
    <s v="Ridsdale, Miss. Lucy"/>
    <x v="1"/>
    <x v="0"/>
    <s v="W./C. 14258"/>
  </r>
  <r>
    <n v="139"/>
    <x v="1"/>
    <n v="3"/>
    <s v="Osen, Mr. Olaf Elon"/>
    <x v="0"/>
    <x v="7"/>
    <n v="7534"/>
  </r>
  <r>
    <n v="101"/>
    <x v="1"/>
    <n v="3"/>
    <s v="Petranec, Miss. Matilda"/>
    <x v="1"/>
    <x v="12"/>
    <n v="349245"/>
  </r>
  <r>
    <n v="775"/>
    <x v="0"/>
    <n v="2"/>
    <s v="Hocking, Mrs. Elizabeth (Eliza Needs)"/>
    <x v="1"/>
    <x v="49"/>
    <n v="29105"/>
  </r>
  <r>
    <n v="695"/>
    <x v="1"/>
    <n v="1"/>
    <s v="Weir, Col. John"/>
    <x v="0"/>
    <x v="9"/>
    <n v="113800"/>
  </r>
  <r>
    <n v="515"/>
    <x v="1"/>
    <n v="3"/>
    <s v="Coleff, Mr. Satio"/>
    <x v="0"/>
    <x v="16"/>
    <n v="349209"/>
  </r>
  <r>
    <n v="558"/>
    <x v="1"/>
    <n v="1"/>
    <s v="Robbins, Mr. Victor"/>
    <x v="0"/>
    <x v="15"/>
    <s v="PC 17757"/>
  </r>
  <r>
    <n v="630"/>
    <x v="1"/>
    <n v="3"/>
    <s v="O'Connell, Mr. Patrick D"/>
    <x v="0"/>
    <x v="15"/>
    <n v="334912"/>
  </r>
  <r>
    <n v="766"/>
    <x v="0"/>
    <n v="1"/>
    <s v="Hogeboom, Mrs. John C (Anna Andrews)"/>
    <x v="1"/>
    <x v="50"/>
    <n v="13502"/>
  </r>
  <r>
    <n v="740"/>
    <x v="1"/>
    <n v="3"/>
    <s v="Nankoff, Mr. Minko"/>
    <x v="0"/>
    <x v="15"/>
    <n v="349218"/>
  </r>
  <r>
    <n v="761"/>
    <x v="1"/>
    <n v="3"/>
    <s v="Garfirth, Mr. John"/>
    <x v="0"/>
    <x v="15"/>
    <n v="358585"/>
  </r>
  <r>
    <n v="364"/>
    <x v="1"/>
    <n v="3"/>
    <s v="Asim, Mr. Adola"/>
    <x v="0"/>
    <x v="3"/>
    <s v="SOTON/O.Q. 3101310"/>
  </r>
  <r>
    <n v="845"/>
    <x v="1"/>
    <n v="3"/>
    <s v="Culumovic, Mr. Jeso"/>
    <x v="0"/>
    <x v="21"/>
    <n v="315090"/>
  </r>
  <r>
    <n v="411"/>
    <x v="1"/>
    <n v="3"/>
    <s v="Sdycoff, Mr. Todor"/>
    <x v="0"/>
    <x v="15"/>
    <n v="349222"/>
  </r>
  <r>
    <n v="76"/>
    <x v="1"/>
    <n v="3"/>
    <s v="Moen, Mr. Sigurd Hansen"/>
    <x v="0"/>
    <x v="10"/>
    <n v="348123"/>
  </r>
  <r>
    <n v="219"/>
    <x v="0"/>
    <n v="1"/>
    <s v="Bazzani, Miss. Albina"/>
    <x v="1"/>
    <x v="51"/>
    <n v="11813"/>
  </r>
  <r>
    <n v="501"/>
    <x v="1"/>
    <n v="3"/>
    <s v="Calic, Mr. Petar"/>
    <x v="0"/>
    <x v="21"/>
    <n v="315086"/>
  </r>
  <r>
    <n v="26"/>
    <x v="0"/>
    <n v="3"/>
    <s v="Asplund, Mrs. Carl Oscar (Selma Augusta Emilia Johansson)"/>
    <x v="1"/>
    <x v="27"/>
    <n v="347077"/>
  </r>
  <r>
    <n v="546"/>
    <x v="1"/>
    <n v="1"/>
    <s v="Nicholson, Mr. Arthur Ernest"/>
    <x v="0"/>
    <x v="52"/>
    <n v="693"/>
  </r>
  <r>
    <n v="698"/>
    <x v="0"/>
    <n v="3"/>
    <s v="Mullens, Miss. Katherine &quot;Katie&quot;"/>
    <x v="1"/>
    <x v="15"/>
    <n v="35852"/>
  </r>
  <r>
    <n v="91"/>
    <x v="1"/>
    <n v="3"/>
    <s v="Christmann, Mr. Emil"/>
    <x v="0"/>
    <x v="37"/>
    <n v="343276"/>
  </r>
  <r>
    <n v="821"/>
    <x v="0"/>
    <n v="1"/>
    <s v="Hays, Mrs. Charles Melville (Clara Jennings Gregg)"/>
    <x v="1"/>
    <x v="29"/>
    <n v="12749"/>
  </r>
  <r>
    <n v="667"/>
    <x v="1"/>
    <n v="2"/>
    <s v="Butler, Mr. Reginald Fenton"/>
    <x v="0"/>
    <x v="10"/>
    <n v="234686"/>
  </r>
  <r>
    <n v="158"/>
    <x v="1"/>
    <n v="3"/>
    <s v="Corn, Mr. Harry"/>
    <x v="0"/>
    <x v="22"/>
    <s v="SOTON/OQ 392090"/>
  </r>
  <r>
    <n v="713"/>
    <x v="0"/>
    <n v="1"/>
    <s v="Taylor, Mr. Elmer Zebley"/>
    <x v="0"/>
    <x v="25"/>
    <n v="19996"/>
  </r>
  <r>
    <n v="430"/>
    <x v="0"/>
    <n v="3"/>
    <s v="Pickard, Mr. Berk (Berk Trembisky)"/>
    <x v="0"/>
    <x v="51"/>
    <s v="SOTON/O.Q. 392078"/>
  </r>
  <r>
    <n v="492"/>
    <x v="1"/>
    <n v="3"/>
    <s v="Windelov, Mr. Einar"/>
    <x v="0"/>
    <x v="39"/>
    <s v="SOTON/OQ 3101317"/>
  </r>
  <r>
    <n v="516"/>
    <x v="1"/>
    <n v="1"/>
    <s v="Walker, Mr. William Anderson"/>
    <x v="0"/>
    <x v="46"/>
    <n v="36967"/>
  </r>
  <r>
    <n v="831"/>
    <x v="0"/>
    <n v="3"/>
    <s v="Yasbeck, Mrs. Antoni (Selini Alexander)"/>
    <x v="1"/>
    <x v="53"/>
    <n v="2659"/>
  </r>
  <r>
    <n v="438"/>
    <x v="0"/>
    <n v="2"/>
    <s v="Richards, Mrs. Sidney (Emily Hocking)"/>
    <x v="1"/>
    <x v="16"/>
    <n v="29106"/>
  </r>
  <r>
    <n v="217"/>
    <x v="0"/>
    <n v="3"/>
    <s v="Honkanen, Miss. Eliina"/>
    <x v="1"/>
    <x v="42"/>
    <s v="STON/O2. 3101283"/>
  </r>
  <r>
    <n v="506"/>
    <x v="1"/>
    <n v="1"/>
    <s v="Penasco y Castellana, Mr. Victor de Satode"/>
    <x v="0"/>
    <x v="23"/>
    <s v="PC 17758"/>
  </r>
  <r>
    <n v="673"/>
    <x v="1"/>
    <n v="2"/>
    <s v="Mitchell, Mr. Henry Michael"/>
    <x v="0"/>
    <x v="54"/>
    <s v="C.A. 24580"/>
  </r>
  <r>
    <n v="29"/>
    <x v="0"/>
    <n v="3"/>
    <s v="O'Dwyer, Miss. Ellen &quot;Nellie&quot;"/>
    <x v="1"/>
    <x v="15"/>
    <n v="330959"/>
  </r>
  <r>
    <n v="867"/>
    <x v="0"/>
    <n v="2"/>
    <s v="Duran y More, Miss. Asuncion"/>
    <x v="1"/>
    <x v="42"/>
    <s v="SC/PARIS 2149"/>
  </r>
  <r>
    <n v="714"/>
    <x v="1"/>
    <n v="3"/>
    <s v="Larsson, Mr. August Viktor"/>
    <x v="0"/>
    <x v="37"/>
    <n v="7545"/>
  </r>
  <r>
    <n v="767"/>
    <x v="1"/>
    <n v="1"/>
    <s v="Brewe, Dr. Arthur Jackson"/>
    <x v="0"/>
    <x v="15"/>
    <n v="112379"/>
  </r>
  <r>
    <n v="640"/>
    <x v="1"/>
    <n v="3"/>
    <s v="Thorneycroft, Mr. Percival"/>
    <x v="0"/>
    <x v="15"/>
    <n v="376564"/>
  </r>
  <r>
    <n v="548"/>
    <x v="0"/>
    <n v="2"/>
    <s v="Padro y Manent, Mr. Julian"/>
    <x v="0"/>
    <x v="15"/>
    <s v="SC/PARIS 2146"/>
  </r>
  <r>
    <n v="627"/>
    <x v="1"/>
    <n v="2"/>
    <s v="Kirkland, Rev. Charles Leonard"/>
    <x v="0"/>
    <x v="55"/>
    <n v="219533"/>
  </r>
  <r>
    <n v="848"/>
    <x v="1"/>
    <n v="3"/>
    <s v="Markoff, Mr. Marin"/>
    <x v="0"/>
    <x v="3"/>
    <n v="349213"/>
  </r>
  <r>
    <n v="421"/>
    <x v="1"/>
    <n v="3"/>
    <s v="Gheorgheff, Mr. Stanio"/>
    <x v="0"/>
    <x v="15"/>
    <n v="349254"/>
  </r>
  <r>
    <n v="119"/>
    <x v="1"/>
    <n v="1"/>
    <s v="Baxter, Mr. Quigg Edmond"/>
    <x v="0"/>
    <x v="16"/>
    <s v="PC 17558"/>
  </r>
  <r>
    <n v="8"/>
    <x v="1"/>
    <n v="3"/>
    <s v="Palsson, Master. Gosta Leonard"/>
    <x v="0"/>
    <x v="38"/>
    <n v="349909"/>
  </r>
  <r>
    <n v="600"/>
    <x v="0"/>
    <n v="1"/>
    <s v="Duff Gordon, Sir. Cosmo Edmund (&quot;Mr Morgan&quot;)"/>
    <x v="0"/>
    <x v="48"/>
    <s v="PC 17485"/>
  </r>
  <r>
    <n v="691"/>
    <x v="0"/>
    <n v="1"/>
    <s v="Dick, Mr. Albert Adrian"/>
    <x v="0"/>
    <x v="5"/>
    <n v="17474"/>
  </r>
  <r>
    <n v="588"/>
    <x v="0"/>
    <n v="1"/>
    <s v="Frolicher-Stehli, Mr. Maxmillian"/>
    <x v="0"/>
    <x v="9"/>
    <n v="13567"/>
  </r>
  <r>
    <n v="486"/>
    <x v="1"/>
    <n v="3"/>
    <s v="Lefebre, Miss. Jeannie"/>
    <x v="1"/>
    <x v="15"/>
    <n v="4133"/>
  </r>
  <r>
    <n v="464"/>
    <x v="1"/>
    <n v="2"/>
    <s v="Milling, Mr. Jacob Christian"/>
    <x v="0"/>
    <x v="25"/>
    <n v="234360"/>
  </r>
  <r>
    <n v="356"/>
    <x v="1"/>
    <n v="3"/>
    <s v="Vanden Steen, Mr. Leo Peter"/>
    <x v="0"/>
    <x v="12"/>
    <n v="345783"/>
  </r>
  <r>
    <n v="799"/>
    <x v="1"/>
    <n v="3"/>
    <s v="Ibrahim Shawah, Mr. Yousseff"/>
    <x v="0"/>
    <x v="22"/>
    <n v="2685"/>
  </r>
  <r>
    <n v="654"/>
    <x v="0"/>
    <n v="3"/>
    <s v="O'Leary, Miss. Hanora &quot;Norah&quot;"/>
    <x v="1"/>
    <x v="15"/>
    <n v="330919"/>
  </r>
  <r>
    <n v="517"/>
    <x v="0"/>
    <n v="2"/>
    <s v="Lemore, Mrs. (Amelia Milley)"/>
    <x v="1"/>
    <x v="43"/>
    <s v="C.A. 34260"/>
  </r>
  <r>
    <n v="196"/>
    <x v="0"/>
    <n v="1"/>
    <s v="Lurette, Miss. Elise"/>
    <x v="1"/>
    <x v="44"/>
    <s v="PC 17569"/>
  </r>
  <r>
    <n v="846"/>
    <x v="1"/>
    <n v="3"/>
    <s v="Abbing, Mr. Anthony"/>
    <x v="0"/>
    <x v="40"/>
    <s v="C.A. 5547"/>
  </r>
  <r>
    <n v="227"/>
    <x v="0"/>
    <n v="2"/>
    <s v="Mellors, Mr. William John"/>
    <x v="0"/>
    <x v="1"/>
    <s v="SW/PP 751"/>
  </r>
  <r>
    <n v="658"/>
    <x v="1"/>
    <n v="3"/>
    <s v="Bourke, Mrs. John (Catherine)"/>
    <x v="1"/>
    <x v="51"/>
    <n v="364849"/>
  </r>
  <r>
    <n v="17"/>
    <x v="1"/>
    <n v="3"/>
    <s v="Rice, Master. Eugene"/>
    <x v="0"/>
    <x v="38"/>
    <n v="382652"/>
  </r>
  <r>
    <n v="215"/>
    <x v="1"/>
    <n v="3"/>
    <s v="Kiernan, Mr. Philip"/>
    <x v="0"/>
    <x v="15"/>
    <n v="367229"/>
  </r>
  <r>
    <n v="487"/>
    <x v="0"/>
    <n v="1"/>
    <s v="Hoyt, Mrs. Frederick Maxfield (Jane Anne Forby)"/>
    <x v="1"/>
    <x v="3"/>
    <n v="19943"/>
  </r>
  <r>
    <n v="847"/>
    <x v="1"/>
    <n v="3"/>
    <s v="Sage, Mr. Douglas Bullen"/>
    <x v="0"/>
    <x v="15"/>
    <s v="CA. 2343"/>
  </r>
  <r>
    <n v="569"/>
    <x v="1"/>
    <n v="3"/>
    <s v="Doharr, Mr. Tannous"/>
    <x v="0"/>
    <x v="15"/>
    <n v="2686"/>
  </r>
  <r>
    <n v="693"/>
    <x v="0"/>
    <n v="3"/>
    <s v="Lam, Mr. Ali"/>
    <x v="0"/>
    <x v="15"/>
    <n v="1601"/>
  </r>
  <r>
    <n v="859"/>
    <x v="0"/>
    <n v="3"/>
    <s v="Baclini, Mrs. Solomon (Latifa Qurban)"/>
    <x v="1"/>
    <x v="16"/>
    <n v="2666"/>
  </r>
  <r>
    <n v="238"/>
    <x v="0"/>
    <n v="2"/>
    <s v="Collyer, Miss. Marjorie &quot;Lottie&quot;"/>
    <x v="1"/>
    <x v="24"/>
    <s v="C.A. 31921"/>
  </r>
  <r>
    <n v="850"/>
    <x v="0"/>
    <n v="1"/>
    <s v="Goldenberg, Mrs. Samuel L (Edwiga Grabowska)"/>
    <x v="1"/>
    <x v="15"/>
    <n v="17453"/>
  </r>
  <r>
    <n v="750"/>
    <x v="1"/>
    <n v="3"/>
    <s v="Connaghton, Mr. Michael"/>
    <x v="0"/>
    <x v="5"/>
    <n v="335097"/>
  </r>
  <r>
    <n v="329"/>
    <x v="0"/>
    <n v="3"/>
    <s v="Goldsmith, Mrs. Frank John (Emily Alice Brown)"/>
    <x v="1"/>
    <x v="5"/>
    <n v="363291"/>
  </r>
  <r>
    <n v="326"/>
    <x v="0"/>
    <n v="1"/>
    <s v="Young, Miss. Marie Grice"/>
    <x v="1"/>
    <x v="13"/>
    <s v="PC 17760"/>
  </r>
  <r>
    <n v="126"/>
    <x v="0"/>
    <n v="3"/>
    <s v="Nicola-Yarred, Master. Elias"/>
    <x v="0"/>
    <x v="56"/>
    <n v="2651"/>
  </r>
  <r>
    <n v="586"/>
    <x v="0"/>
    <n v="1"/>
    <s v="Taussig, Miss. Ruth"/>
    <x v="1"/>
    <x v="23"/>
    <n v="110413"/>
  </r>
  <r>
    <n v="132"/>
    <x v="1"/>
    <n v="3"/>
    <s v="Coelho, Mr. Domingos Fernandeo"/>
    <x v="0"/>
    <x v="28"/>
    <s v="SOTON/O.Q. 3101307"/>
  </r>
  <r>
    <n v="166"/>
    <x v="0"/>
    <n v="3"/>
    <s v="Goldsmith, Master. Frank John William &quot;Frankie&quot;"/>
    <x v="0"/>
    <x v="57"/>
    <n v="363291"/>
  </r>
  <r>
    <n v="884"/>
    <x v="1"/>
    <n v="2"/>
    <s v="Banfield, Mr. Frederick James"/>
    <x v="0"/>
    <x v="12"/>
    <s v="C.A./SOTON 34068"/>
  </r>
  <r>
    <n v="543"/>
    <x v="1"/>
    <n v="3"/>
    <s v="Andersson, Miss. Sigrid Elisabeth"/>
    <x v="1"/>
    <x v="4"/>
    <n v="347082"/>
  </r>
  <r>
    <n v="811"/>
    <x v="1"/>
    <n v="3"/>
    <s v="Alexander, Mr. William"/>
    <x v="0"/>
    <x v="2"/>
    <n v="3474"/>
  </r>
  <r>
    <n v="113"/>
    <x v="1"/>
    <n v="3"/>
    <s v="Barton, Mr. David John"/>
    <x v="0"/>
    <x v="20"/>
    <n v="324669"/>
  </r>
  <r>
    <n v="240"/>
    <x v="1"/>
    <n v="2"/>
    <s v="Hunt, Mr. George Henry"/>
    <x v="0"/>
    <x v="31"/>
    <s v="SCO/W 1585"/>
  </r>
  <r>
    <n v="610"/>
    <x v="0"/>
    <n v="1"/>
    <s v="Shutes, Miss. Elizabeth W"/>
    <x v="1"/>
    <x v="41"/>
    <s v="PC 17582"/>
  </r>
  <r>
    <n v="7"/>
    <x v="1"/>
    <n v="1"/>
    <s v="McCarthy, Mr. Timothy J"/>
    <x v="0"/>
    <x v="49"/>
    <n v="17463"/>
  </r>
  <r>
    <n v="55"/>
    <x v="1"/>
    <n v="1"/>
    <s v="Ostby, Mr. Engelhart Cornelius"/>
    <x v="0"/>
    <x v="58"/>
    <n v="113509"/>
  </r>
  <r>
    <n v="723"/>
    <x v="1"/>
    <n v="2"/>
    <s v="Gillespie, Mr. William Henry"/>
    <x v="0"/>
    <x v="43"/>
    <n v="12233"/>
  </r>
  <r>
    <n v="167"/>
    <x v="0"/>
    <n v="1"/>
    <s v="Chibnall, Mrs. (Edith Martha Bowerman)"/>
    <x v="1"/>
    <x v="15"/>
    <n v="113505"/>
  </r>
  <r>
    <n v="85"/>
    <x v="0"/>
    <n v="2"/>
    <s v="Ilett, Miss. Bertha"/>
    <x v="1"/>
    <x v="21"/>
    <s v="SO/C 14885"/>
  </r>
  <r>
    <n v="265"/>
    <x v="1"/>
    <n v="3"/>
    <s v="Henry, Miss. Delia"/>
    <x v="1"/>
    <x v="15"/>
    <n v="382649"/>
  </r>
  <r>
    <n v="405"/>
    <x v="1"/>
    <n v="3"/>
    <s v="Oreskovic, Miss. Marija"/>
    <x v="1"/>
    <x v="28"/>
    <n v="315096"/>
  </r>
  <r>
    <n v="35"/>
    <x v="1"/>
    <n v="1"/>
    <s v="Meyer, Mr. Edgar Joseph"/>
    <x v="0"/>
    <x v="12"/>
    <s v="PC 17604"/>
  </r>
  <r>
    <n v="502"/>
    <x v="1"/>
    <n v="3"/>
    <s v="Canavan, Miss. Mary"/>
    <x v="1"/>
    <x v="39"/>
    <n v="364846"/>
  </r>
  <r>
    <n v="638"/>
    <x v="1"/>
    <n v="2"/>
    <s v="Collyer, Mr. Harvey"/>
    <x v="0"/>
    <x v="5"/>
    <s v="C.A. 31921"/>
  </r>
  <r>
    <n v="129"/>
    <x v="0"/>
    <n v="3"/>
    <s v="Peter, Miss. Anna"/>
    <x v="1"/>
    <x v="15"/>
    <n v="2668"/>
  </r>
  <r>
    <n v="334"/>
    <x v="1"/>
    <n v="3"/>
    <s v="Vander Planke, Mr. Leo Edmondus"/>
    <x v="0"/>
    <x v="7"/>
    <n v="345764"/>
  </r>
  <r>
    <n v="10"/>
    <x v="0"/>
    <n v="2"/>
    <s v="Nasser, Mrs. Nicholas (Adele Achem)"/>
    <x v="1"/>
    <x v="6"/>
    <n v="237736"/>
  </r>
  <r>
    <n v="370"/>
    <x v="0"/>
    <n v="1"/>
    <s v="Aubart, Mme. Leontine Pauline"/>
    <x v="1"/>
    <x v="16"/>
    <s v="PC 17477"/>
  </r>
  <r>
    <n v="744"/>
    <x v="1"/>
    <n v="3"/>
    <s v="McNamee, Mr. Neal"/>
    <x v="0"/>
    <x v="16"/>
    <n v="376566"/>
  </r>
  <r>
    <n v="67"/>
    <x v="0"/>
    <n v="2"/>
    <s v="Nye, Mrs. (Elizabeth Ramell)"/>
    <x v="1"/>
    <x v="37"/>
    <s v="C.A. 29395"/>
  </r>
  <r>
    <n v="746"/>
    <x v="1"/>
    <n v="1"/>
    <s v="Crosby, Capt. Edward Gifford"/>
    <x v="0"/>
    <x v="54"/>
    <s v="WE/P 5735"/>
  </r>
  <r>
    <n v="810"/>
    <x v="0"/>
    <n v="1"/>
    <s v="Chambers, Mrs. Norman Campbell (Bertha Griggs)"/>
    <x v="1"/>
    <x v="31"/>
    <n v="113806"/>
  </r>
  <r>
    <n v="605"/>
    <x v="0"/>
    <n v="1"/>
    <s v="Homer, Mr. Harry (&quot;Mr E Haven&quot;)"/>
    <x v="0"/>
    <x v="3"/>
    <n v="111426"/>
  </r>
  <r>
    <n v="757"/>
    <x v="1"/>
    <n v="3"/>
    <s v="Carlsson, Mr. August Sigfrid"/>
    <x v="0"/>
    <x v="12"/>
    <n v="350042"/>
  </r>
  <r>
    <n v="756"/>
    <x v="0"/>
    <n v="2"/>
    <s v="Hamalainen, Master. Viljo"/>
    <x v="0"/>
    <x v="59"/>
    <n v="250649"/>
  </r>
  <r>
    <n v="860"/>
    <x v="1"/>
    <n v="3"/>
    <s v="Razi, Mr. Raihed"/>
    <x v="0"/>
    <x v="15"/>
    <n v="2629"/>
  </r>
  <r>
    <n v="794"/>
    <x v="1"/>
    <n v="1"/>
    <s v="Hoyt, Mr. William Fisher"/>
    <x v="0"/>
    <x v="15"/>
    <s v="PC 17600"/>
  </r>
  <r>
    <n v="201"/>
    <x v="1"/>
    <n v="3"/>
    <s v="Vande Walle, Mr. Nestor Cyriel"/>
    <x v="0"/>
    <x v="12"/>
    <n v="345770"/>
  </r>
  <r>
    <n v="556"/>
    <x v="1"/>
    <n v="1"/>
    <s v="Wright, Mr. George"/>
    <x v="0"/>
    <x v="32"/>
    <n v="113807"/>
  </r>
  <r>
    <n v="796"/>
    <x v="1"/>
    <n v="2"/>
    <s v="Otter, Mr. Richard"/>
    <x v="0"/>
    <x v="47"/>
    <n v="28213"/>
  </r>
  <r>
    <n v="559"/>
    <x v="0"/>
    <n v="1"/>
    <s v="Taussig, Mrs. Emil (Tillie Mandelbaum)"/>
    <x v="1"/>
    <x v="47"/>
    <n v="110413"/>
  </r>
  <r>
    <n v="263"/>
    <x v="1"/>
    <n v="1"/>
    <s v="Taussig, Mr. Emil"/>
    <x v="0"/>
    <x v="29"/>
    <n v="110413"/>
  </r>
  <r>
    <n v="239"/>
    <x v="1"/>
    <n v="2"/>
    <s v="Pengelly, Mr. Frederick William"/>
    <x v="0"/>
    <x v="1"/>
    <n v="28665"/>
  </r>
  <r>
    <n v="394"/>
    <x v="0"/>
    <n v="1"/>
    <s v="Newell, Miss. Marjorie"/>
    <x v="1"/>
    <x v="18"/>
    <n v="35273"/>
  </r>
  <r>
    <n v="74"/>
    <x v="1"/>
    <n v="3"/>
    <s v="Chronopoulos, Mr. Apostolos"/>
    <x v="0"/>
    <x v="2"/>
    <n v="2680"/>
  </r>
  <r>
    <n v="495"/>
    <x v="1"/>
    <n v="3"/>
    <s v="Stanley, Mr. Edward Roland"/>
    <x v="0"/>
    <x v="39"/>
    <s v="A/4 45380"/>
  </r>
  <r>
    <n v="213"/>
    <x v="1"/>
    <n v="3"/>
    <s v="Perkin, Mr. John Henry"/>
    <x v="0"/>
    <x v="20"/>
    <s v="A/5 21174"/>
  </r>
  <r>
    <n v="184"/>
    <x v="0"/>
    <n v="2"/>
    <s v="Becker, Master. Richard F"/>
    <x v="0"/>
    <x v="60"/>
    <n v="230136"/>
  </r>
  <r>
    <n v="124"/>
    <x v="0"/>
    <n v="2"/>
    <s v="Webber, Miss. Susan"/>
    <x v="1"/>
    <x v="61"/>
    <n v="27267"/>
  </r>
  <r>
    <n v="505"/>
    <x v="0"/>
    <n v="1"/>
    <s v="Maioni, Miss. Roberta"/>
    <x v="1"/>
    <x v="7"/>
    <n v="110152"/>
  </r>
  <r>
    <n v="472"/>
    <x v="1"/>
    <n v="3"/>
    <s v="Cacic, Mr. Luka"/>
    <x v="0"/>
    <x v="27"/>
    <n v="315089"/>
  </r>
  <r>
    <n v="202"/>
    <x v="1"/>
    <n v="3"/>
    <s v="Sage, Mr. Frederick"/>
    <x v="0"/>
    <x v="15"/>
    <s v="CA. 2343"/>
  </r>
  <r>
    <n v="585"/>
    <x v="1"/>
    <n v="3"/>
    <s v="Paulner, Mr. Uscher"/>
    <x v="0"/>
    <x v="15"/>
    <n v="3411"/>
  </r>
  <r>
    <n v="479"/>
    <x v="1"/>
    <n v="3"/>
    <s v="Karlsson, Mr. Nils August"/>
    <x v="0"/>
    <x v="20"/>
    <n v="350060"/>
  </r>
  <r>
    <n v="38"/>
    <x v="1"/>
    <n v="3"/>
    <s v="Cann, Mr. Ernest Charles"/>
    <x v="0"/>
    <x v="39"/>
    <s v="A./5. 2152"/>
  </r>
  <r>
    <n v="373"/>
    <x v="1"/>
    <n v="3"/>
    <s v="Beavan, Mr. William Thomas"/>
    <x v="0"/>
    <x v="1"/>
    <n v="323951"/>
  </r>
  <r>
    <n v="298"/>
    <x v="1"/>
    <n v="1"/>
    <s v="Allison, Miss. Helen Loraine"/>
    <x v="1"/>
    <x v="38"/>
    <n v="113781"/>
  </r>
  <r>
    <n v="473"/>
    <x v="0"/>
    <n v="2"/>
    <s v="West, Mrs. Edwy Arthur (Ada Mary Worth)"/>
    <x v="1"/>
    <x v="31"/>
    <s v="C.A. 34651"/>
  </r>
  <r>
    <n v="365"/>
    <x v="1"/>
    <n v="3"/>
    <s v="O'Brien, Mr. Thomas"/>
    <x v="0"/>
    <x v="15"/>
    <n v="370365"/>
  </r>
  <r>
    <n v="805"/>
    <x v="0"/>
    <n v="3"/>
    <s v="Hedman, Mr. Oskar Arvid"/>
    <x v="0"/>
    <x v="42"/>
    <n v="347089"/>
  </r>
  <r>
    <n v="382"/>
    <x v="0"/>
    <n v="3"/>
    <s v="Nakid, Miss. Maria (&quot;Mary&quot;)"/>
    <x v="1"/>
    <x v="60"/>
    <n v="2653"/>
  </r>
  <r>
    <n v="199"/>
    <x v="0"/>
    <n v="3"/>
    <s v="Madigan, Miss. Margaret &quot;Maggie&quot;"/>
    <x v="1"/>
    <x v="15"/>
    <n v="370370"/>
  </r>
  <r>
    <n v="765"/>
    <x v="1"/>
    <n v="3"/>
    <s v="Eklund, Mr. Hans Linus"/>
    <x v="0"/>
    <x v="7"/>
    <n v="347074"/>
  </r>
  <r>
    <n v="266"/>
    <x v="1"/>
    <n v="2"/>
    <s v="Reeves, Mr. David"/>
    <x v="0"/>
    <x v="13"/>
    <s v="C.A. 17248"/>
  </r>
  <r>
    <n v="876"/>
    <x v="0"/>
    <n v="3"/>
    <s v="Najib, Miss. Adele Kiamie &quot;Jane&quot;"/>
    <x v="1"/>
    <x v="53"/>
    <n v="2667"/>
  </r>
  <r>
    <n v="481"/>
    <x v="1"/>
    <n v="3"/>
    <s v="Goodwin, Master. Harold Victor"/>
    <x v="0"/>
    <x v="57"/>
    <s v="CA 2144"/>
  </r>
  <r>
    <n v="489"/>
    <x v="1"/>
    <n v="3"/>
    <s v="Somerton, Mr. Francis William"/>
    <x v="0"/>
    <x v="22"/>
    <s v="A.5. 18509"/>
  </r>
  <r>
    <n v="664"/>
    <x v="1"/>
    <n v="3"/>
    <s v="Coleff, Mr. Peju"/>
    <x v="0"/>
    <x v="13"/>
    <n v="349210"/>
  </r>
  <r>
    <n v="868"/>
    <x v="1"/>
    <n v="1"/>
    <s v="Roebling, Mr. Washington Augustus II"/>
    <x v="0"/>
    <x v="5"/>
    <s v="PC 17590"/>
  </r>
  <r>
    <n v="401"/>
    <x v="0"/>
    <n v="3"/>
    <s v="Niskanen, Mr. Juha"/>
    <x v="0"/>
    <x v="47"/>
    <s v="STON/O 2. 3101289"/>
  </r>
  <r>
    <n v="500"/>
    <x v="1"/>
    <n v="3"/>
    <s v="Svensson, Mr. Olof"/>
    <x v="0"/>
    <x v="16"/>
    <n v="350035"/>
  </r>
  <r>
    <n v="285"/>
    <x v="1"/>
    <n v="1"/>
    <s v="Smith, Mr. Richard William"/>
    <x v="0"/>
    <x v="15"/>
    <n v="113056"/>
  </r>
  <r>
    <n v="550"/>
    <x v="0"/>
    <n v="2"/>
    <s v="Davies, Master. John Morgan Jr"/>
    <x v="0"/>
    <x v="24"/>
    <s v="C.A. 33112"/>
  </r>
  <r>
    <n v="59"/>
    <x v="0"/>
    <n v="2"/>
    <s v="West, Miss. Constance Mirium"/>
    <x v="1"/>
    <x v="17"/>
    <s v="C.A. 34651"/>
  </r>
  <r>
    <n v="255"/>
    <x v="1"/>
    <n v="3"/>
    <s v="Rosblom, Mrs. Viktor (Helena Wilhelmina)"/>
    <x v="1"/>
    <x v="19"/>
    <n v="370129"/>
  </r>
  <r>
    <n v="747"/>
    <x v="1"/>
    <n v="3"/>
    <s v="Abbott, Mr. Rossmore Edward"/>
    <x v="0"/>
    <x v="7"/>
    <s v="C.A. 2673"/>
  </r>
  <r>
    <n v="887"/>
    <x v="1"/>
    <n v="2"/>
    <s v="Montvila, Rev. Juozas"/>
    <x v="0"/>
    <x v="42"/>
    <n v="211536"/>
  </r>
  <r>
    <n v="316"/>
    <x v="0"/>
    <n v="3"/>
    <s v="Nilsson, Miss. Helmina Josefina"/>
    <x v="1"/>
    <x v="2"/>
    <n v="347470"/>
  </r>
  <r>
    <n v="13"/>
    <x v="1"/>
    <n v="3"/>
    <s v="Saundercock, Mr. William Henry"/>
    <x v="0"/>
    <x v="28"/>
    <s v="A/5. 2151"/>
  </r>
  <r>
    <n v="296"/>
    <x v="1"/>
    <n v="1"/>
    <s v="Lewy, Mr. Ervin G"/>
    <x v="0"/>
    <x v="15"/>
    <s v="PC 17612"/>
  </r>
  <r>
    <n v="6"/>
    <x v="1"/>
    <n v="3"/>
    <s v="Moran, Mr. James"/>
    <x v="0"/>
    <x v="15"/>
    <n v="330877"/>
  </r>
  <r>
    <n v="450"/>
    <x v="0"/>
    <n v="1"/>
    <s v="Peuchen, Major. Arthur Godfrey"/>
    <x v="0"/>
    <x v="29"/>
    <n v="113786"/>
  </r>
  <r>
    <n v="343"/>
    <x v="1"/>
    <n v="2"/>
    <s v="Collander, Mr. Erik Gustaf"/>
    <x v="0"/>
    <x v="12"/>
    <n v="248740"/>
  </r>
  <r>
    <n v="75"/>
    <x v="0"/>
    <n v="3"/>
    <s v="Bing, Mr. Lee"/>
    <x v="0"/>
    <x v="51"/>
    <n v="1601"/>
  </r>
  <r>
    <n v="403"/>
    <x v="1"/>
    <n v="3"/>
    <s v="Jussila, Miss. Mari Aina"/>
    <x v="1"/>
    <x v="39"/>
    <n v="4137"/>
  </r>
  <r>
    <n v="687"/>
    <x v="1"/>
    <n v="3"/>
    <s v="Panula, Mr. Jaako Arnold"/>
    <x v="0"/>
    <x v="6"/>
    <n v="3101295"/>
  </r>
  <r>
    <n v="707"/>
    <x v="0"/>
    <n v="2"/>
    <s v="Kelly, Mrs. Florence &quot;Fannie&quot;"/>
    <x v="1"/>
    <x v="8"/>
    <n v="223596"/>
  </r>
  <r>
    <n v="1"/>
    <x v="1"/>
    <n v="3"/>
    <s v="Braund, Mr. Owen Harris"/>
    <x v="0"/>
    <x v="20"/>
    <s v="A/5 21171"/>
  </r>
  <r>
    <n v="637"/>
    <x v="1"/>
    <n v="3"/>
    <s v="Leinonen, Mr. Antti Gustaf"/>
    <x v="0"/>
    <x v="51"/>
    <s v="STON/O 2. 3101292"/>
  </r>
  <r>
    <n v="313"/>
    <x v="1"/>
    <n v="2"/>
    <s v="Lahtinen, Mrs. William (Anna Sylfven)"/>
    <x v="1"/>
    <x v="2"/>
    <n v="250651"/>
  </r>
  <r>
    <n v="456"/>
    <x v="0"/>
    <n v="3"/>
    <s v="Jalsevac, Mr. Ivan"/>
    <x v="0"/>
    <x v="37"/>
    <n v="349240"/>
  </r>
  <r>
    <n v="413"/>
    <x v="0"/>
    <n v="1"/>
    <s v="Minahan, Miss. Daisy E"/>
    <x v="1"/>
    <x v="31"/>
    <n v="19928"/>
  </r>
  <r>
    <n v="381"/>
    <x v="0"/>
    <n v="1"/>
    <s v="Bidois, Miss. Rosalie"/>
    <x v="1"/>
    <x v="40"/>
    <s v="PC 17757"/>
  </r>
  <r>
    <n v="340"/>
    <x v="1"/>
    <n v="1"/>
    <s v="Blackwell, Mr. Stephen Weart"/>
    <x v="0"/>
    <x v="8"/>
    <n v="113784"/>
  </r>
  <r>
    <n v="812"/>
    <x v="1"/>
    <n v="3"/>
    <s v="Lester, Mr. James"/>
    <x v="0"/>
    <x v="47"/>
    <s v="A/4 48871"/>
  </r>
  <r>
    <n v="2"/>
    <x v="0"/>
    <n v="1"/>
    <s v="Cumings, Mrs. John Bradley (Florence Briggs Thayer)"/>
    <x v="1"/>
    <x v="27"/>
    <s v="PC 17599"/>
  </r>
  <r>
    <n v="243"/>
    <x v="1"/>
    <n v="2"/>
    <s v="Coleridge, Mr. Reginald Charles"/>
    <x v="0"/>
    <x v="37"/>
    <s v="W./C. 14263"/>
  </r>
  <r>
    <n v="320"/>
    <x v="0"/>
    <n v="1"/>
    <s v="Spedden, Mrs. Frederic Oakley (Margaretta Corning Stone)"/>
    <x v="1"/>
    <x v="41"/>
    <n v="16966"/>
  </r>
  <r>
    <n v="567"/>
    <x v="1"/>
    <n v="3"/>
    <s v="Stoytcheff, Mr. Ilia"/>
    <x v="0"/>
    <x v="1"/>
    <n v="349205"/>
  </r>
  <r>
    <n v="577"/>
    <x v="0"/>
    <n v="2"/>
    <s v="Garside, Miss. Ethel"/>
    <x v="1"/>
    <x v="43"/>
    <n v="243880"/>
  </r>
  <r>
    <n v="216"/>
    <x v="0"/>
    <n v="1"/>
    <s v="Newell, Miss. Madeleine"/>
    <x v="1"/>
    <x v="5"/>
    <n v="35273"/>
  </r>
  <r>
    <n v="20"/>
    <x v="0"/>
    <n v="3"/>
    <s v="Masselmani, Mrs. Fatima"/>
    <x v="1"/>
    <x v="15"/>
    <n v="2649"/>
  </r>
  <r>
    <n v="73"/>
    <x v="1"/>
    <n v="2"/>
    <s v="Hood, Mr. Ambrose Jr"/>
    <x v="0"/>
    <x v="39"/>
    <s v="S.O.C. 14879"/>
  </r>
  <r>
    <n v="435"/>
    <x v="1"/>
    <n v="1"/>
    <s v="Silvey, Mr. William Baird"/>
    <x v="0"/>
    <x v="0"/>
    <n v="13507"/>
  </r>
  <r>
    <n v="725"/>
    <x v="0"/>
    <n v="1"/>
    <s v="Chambers, Mr. Norman Campbell"/>
    <x v="0"/>
    <x v="42"/>
    <n v="113806"/>
  </r>
  <r>
    <n v="512"/>
    <x v="1"/>
    <n v="3"/>
    <s v="Webber, Mr. James"/>
    <x v="0"/>
    <x v="15"/>
    <s v="SOTON/OQ 3101316"/>
  </r>
  <r>
    <n v="350"/>
    <x v="1"/>
    <n v="3"/>
    <s v="Dimic, Mr. Jovan"/>
    <x v="0"/>
    <x v="40"/>
    <n v="315088"/>
  </r>
  <r>
    <n v="194"/>
    <x v="0"/>
    <n v="2"/>
    <s v="Navratil, Master. Michel M"/>
    <x v="0"/>
    <x v="62"/>
    <n v="230080"/>
  </r>
  <r>
    <n v="669"/>
    <x v="1"/>
    <n v="3"/>
    <s v="Cook, Mr. Jacob"/>
    <x v="0"/>
    <x v="63"/>
    <s v="A/5 3536"/>
  </r>
  <r>
    <n v="178"/>
    <x v="1"/>
    <n v="1"/>
    <s v="Isham, Miss. Ann Elizabeth"/>
    <x v="1"/>
    <x v="0"/>
    <s v="PC 17595"/>
  </r>
  <r>
    <n v="668"/>
    <x v="1"/>
    <n v="3"/>
    <s v="Rommetvedt, Mr. Knud Paust"/>
    <x v="0"/>
    <x v="15"/>
    <n v="312993"/>
  </r>
  <r>
    <n v="869"/>
    <x v="1"/>
    <n v="3"/>
    <s v="van Melkebeke, Mr. Philemon"/>
    <x v="0"/>
    <x v="15"/>
    <n v="345777"/>
  </r>
  <r>
    <n v="433"/>
    <x v="0"/>
    <n v="2"/>
    <s v="Louch, Mrs. Charles Alexander (Alice Adelaide Slow)"/>
    <x v="1"/>
    <x v="40"/>
    <s v="SC/AH 3085"/>
  </r>
  <r>
    <n v="407"/>
    <x v="1"/>
    <n v="3"/>
    <s v="Widegren, Mr. Carl/Charles Peter"/>
    <x v="0"/>
    <x v="50"/>
    <n v="347064"/>
  </r>
  <r>
    <n v="390"/>
    <x v="0"/>
    <n v="2"/>
    <s v="Lehmann, Miss. Bertha"/>
    <x v="1"/>
    <x v="21"/>
    <s v="SC 1748"/>
  </r>
  <r>
    <n v="347"/>
    <x v="0"/>
    <n v="2"/>
    <s v="Smith, Miss. Marion Elsie"/>
    <x v="1"/>
    <x v="41"/>
    <n v="31418"/>
  </r>
  <r>
    <n v="828"/>
    <x v="0"/>
    <n v="2"/>
    <s v="Mallet, Master. Andre"/>
    <x v="0"/>
    <x v="60"/>
    <s v="S.C./PARIS 2079"/>
  </r>
  <r>
    <n v="852"/>
    <x v="1"/>
    <n v="3"/>
    <s v="Svensson, Mr. Johan"/>
    <x v="0"/>
    <x v="64"/>
    <n v="347060"/>
  </r>
  <r>
    <n v="338"/>
    <x v="0"/>
    <n v="1"/>
    <s v="Burns, Miss. Elizabeth Margaret"/>
    <x v="1"/>
    <x v="19"/>
    <n v="16966"/>
  </r>
  <r>
    <n v="189"/>
    <x v="1"/>
    <n v="3"/>
    <s v="Bourke, Mr. John"/>
    <x v="0"/>
    <x v="41"/>
    <n v="364849"/>
  </r>
  <r>
    <n v="389"/>
    <x v="1"/>
    <n v="3"/>
    <s v="Sadlier, Mr. Matthew"/>
    <x v="0"/>
    <x v="15"/>
    <n v="367655"/>
  </r>
  <r>
    <n v="653"/>
    <x v="1"/>
    <n v="3"/>
    <s v="Kalvik, Mr. Johannes Halvorsen"/>
    <x v="0"/>
    <x v="39"/>
    <n v="8475"/>
  </r>
  <r>
    <n v="123"/>
    <x v="1"/>
    <n v="2"/>
    <s v="Nasser, Mr. Nicholas"/>
    <x v="0"/>
    <x v="61"/>
    <n v="237736"/>
  </r>
  <r>
    <n v="102"/>
    <x v="1"/>
    <n v="3"/>
    <s v="Petroff, Mr. Pastcho (&quot;Pentcho&quot;)"/>
    <x v="0"/>
    <x v="15"/>
    <n v="349215"/>
  </r>
  <r>
    <n v="305"/>
    <x v="1"/>
    <n v="3"/>
    <s v="Williams, Mr. Howard Hugh &quot;Harry&quot;"/>
    <x v="0"/>
    <x v="15"/>
    <s v="A/5 2466"/>
  </r>
  <r>
    <n v="180"/>
    <x v="1"/>
    <n v="3"/>
    <s v="Leonard, Mr. Lionel"/>
    <x v="0"/>
    <x v="13"/>
    <s v="LINE"/>
  </r>
  <r>
    <n v="778"/>
    <x v="0"/>
    <n v="3"/>
    <s v="Emanuel, Miss. Virginia Ethel"/>
    <x v="1"/>
    <x v="17"/>
    <n v="364516"/>
  </r>
  <r>
    <n v="410"/>
    <x v="1"/>
    <n v="3"/>
    <s v="Lefebre, Miss. Ida"/>
    <x v="1"/>
    <x v="15"/>
    <n v="4133"/>
  </r>
  <r>
    <n v="43"/>
    <x v="1"/>
    <n v="3"/>
    <s v="Kraeff, Mr. Theodor"/>
    <x v="0"/>
    <x v="15"/>
    <n v="349253"/>
  </r>
  <r>
    <n v="825"/>
    <x v="1"/>
    <n v="3"/>
    <s v="Panula, Master. Urho Abraham"/>
    <x v="0"/>
    <x v="38"/>
    <n v="3101295"/>
  </r>
  <r>
    <n v="689"/>
    <x v="1"/>
    <n v="3"/>
    <s v="Fischer, Mr. Eberhard Thelander"/>
    <x v="0"/>
    <x v="23"/>
    <n v="350036"/>
  </r>
  <r>
    <n v="374"/>
    <x v="1"/>
    <n v="1"/>
    <s v="Ringhini, Mr. Sante"/>
    <x v="0"/>
    <x v="20"/>
    <s v="PC 17760"/>
  </r>
  <r>
    <n v="468"/>
    <x v="1"/>
    <n v="1"/>
    <s v="Smart, Mr. John Montgomery"/>
    <x v="0"/>
    <x v="35"/>
    <n v="113792"/>
  </r>
  <r>
    <n v="759"/>
    <x v="1"/>
    <n v="3"/>
    <s v="Theobald, Mr. Thomas Leonard"/>
    <x v="0"/>
    <x v="43"/>
    <n v="363294"/>
  </r>
  <r>
    <n v="872"/>
    <x v="0"/>
    <n v="1"/>
    <s v="Beckwith, Mrs. Richard Leonard (Sallie Monypeny)"/>
    <x v="1"/>
    <x v="46"/>
    <n v="11751"/>
  </r>
  <r>
    <n v="862"/>
    <x v="1"/>
    <n v="2"/>
    <s v="Giles, Mr. Frederick Edward"/>
    <x v="0"/>
    <x v="39"/>
    <n v="28134"/>
  </r>
  <r>
    <n v="191"/>
    <x v="0"/>
    <n v="2"/>
    <s v="Pinsky, Mrs. (Rosa)"/>
    <x v="1"/>
    <x v="51"/>
    <n v="234604"/>
  </r>
  <r>
    <n v="541"/>
    <x v="0"/>
    <n v="1"/>
    <s v="Crosby, Miss. Harriet R"/>
    <x v="1"/>
    <x v="13"/>
    <s v="WE/P 5735"/>
  </r>
  <r>
    <n v="307"/>
    <x v="0"/>
    <n v="1"/>
    <s v="Fleming, Miss. Margaret"/>
    <x v="1"/>
    <x v="15"/>
    <n v="17421"/>
  </r>
  <r>
    <n v="309"/>
    <x v="1"/>
    <n v="2"/>
    <s v="Abelson, Mr. Samuel"/>
    <x v="0"/>
    <x v="22"/>
    <s v="P/PP 3381"/>
  </r>
  <r>
    <n v="120"/>
    <x v="1"/>
    <n v="3"/>
    <s v="Andersson, Miss. Ellis Anna Maria"/>
    <x v="1"/>
    <x v="38"/>
    <n v="347082"/>
  </r>
  <r>
    <n v="109"/>
    <x v="1"/>
    <n v="3"/>
    <s v="Rekic, Mr. Tido"/>
    <x v="0"/>
    <x v="27"/>
    <n v="349249"/>
  </r>
  <r>
    <n v="418"/>
    <x v="0"/>
    <n v="2"/>
    <s v="Silven, Miss. Lyyli Karoliina"/>
    <x v="1"/>
    <x v="23"/>
    <n v="250652"/>
  </r>
  <r>
    <n v="245"/>
    <x v="1"/>
    <n v="3"/>
    <s v="Attalah, Mr. Sleiman"/>
    <x v="0"/>
    <x v="22"/>
    <n v="2694"/>
  </r>
  <r>
    <n v="48"/>
    <x v="0"/>
    <n v="3"/>
    <s v="O'Driscoll, Miss. Bridget"/>
    <x v="1"/>
    <x v="15"/>
    <n v="14311"/>
  </r>
  <r>
    <n v="490"/>
    <x v="0"/>
    <n v="3"/>
    <s v="Coutts, Master. Eden Leslie &quot;Neville&quot;"/>
    <x v="0"/>
    <x v="57"/>
    <s v="C.A. 37671"/>
  </r>
  <r>
    <n v="797"/>
    <x v="0"/>
    <n v="1"/>
    <s v="Leader, Dr. Alice (Farnham)"/>
    <x v="1"/>
    <x v="48"/>
    <n v="17465"/>
  </r>
  <r>
    <n v="140"/>
    <x v="1"/>
    <n v="1"/>
    <s v="Giglio, Mr. Victor"/>
    <x v="0"/>
    <x v="16"/>
    <s v="PC 17593"/>
  </r>
  <r>
    <n v="702"/>
    <x v="0"/>
    <n v="1"/>
    <s v="Silverthorne, Mr. Spencer Victor"/>
    <x v="0"/>
    <x v="3"/>
    <s v="PC 17475"/>
  </r>
  <r>
    <n v="128"/>
    <x v="0"/>
    <n v="3"/>
    <s v="Madsen, Mr. Fridtjof Arne"/>
    <x v="0"/>
    <x v="16"/>
    <s v="C 17369"/>
  </r>
  <r>
    <n v="537"/>
    <x v="1"/>
    <n v="1"/>
    <s v="Butt, Major. Archibald Willingham"/>
    <x v="0"/>
    <x v="8"/>
    <n v="113050"/>
  </r>
  <r>
    <n v="269"/>
    <x v="0"/>
    <n v="1"/>
    <s v="Graham, Mrs. William Thompson (Edith Junkins)"/>
    <x v="1"/>
    <x v="44"/>
    <s v="PC 17582"/>
  </r>
  <r>
    <n v="5"/>
    <x v="1"/>
    <n v="3"/>
    <s v="Allen, Mr. William Henry"/>
    <x v="0"/>
    <x v="3"/>
    <n v="373450"/>
  </r>
  <r>
    <n v="576"/>
    <x v="1"/>
    <n v="3"/>
    <s v="Patchett, Mr. George"/>
    <x v="0"/>
    <x v="1"/>
    <n v="358585"/>
  </r>
  <r>
    <n v="542"/>
    <x v="1"/>
    <n v="3"/>
    <s v="Andersson, Miss. Ingeborg Constanzia"/>
    <x v="1"/>
    <x v="57"/>
    <n v="347082"/>
  </r>
  <r>
    <n v="552"/>
    <x v="1"/>
    <n v="2"/>
    <s v="Sharp, Mr. Percival James R"/>
    <x v="0"/>
    <x v="42"/>
    <n v="244358"/>
  </r>
  <r>
    <n v="738"/>
    <x v="0"/>
    <n v="1"/>
    <s v="Lesurer, Mr. Gustave J"/>
    <x v="0"/>
    <x v="3"/>
    <s v="PC 17755"/>
  </r>
  <r>
    <n v="792"/>
    <x v="1"/>
    <n v="2"/>
    <s v="Gaskell, Mr. Alfred"/>
    <x v="0"/>
    <x v="7"/>
    <n v="239865"/>
  </r>
  <r>
    <n v="363"/>
    <x v="1"/>
    <n v="3"/>
    <s v="Barbara, Mrs. (Catherine David)"/>
    <x v="1"/>
    <x v="8"/>
    <n v="2691"/>
  </r>
  <r>
    <n v="536"/>
    <x v="0"/>
    <n v="2"/>
    <s v="Hart, Miss. Eva Miriam"/>
    <x v="1"/>
    <x v="65"/>
    <s v="F.C.C. 13529"/>
  </r>
  <r>
    <n v="721"/>
    <x v="0"/>
    <n v="2"/>
    <s v="Harper, Miss. Annie Jessie &quot;Nina&quot;"/>
    <x v="1"/>
    <x v="11"/>
    <n v="248727"/>
  </r>
  <r>
    <n v="267"/>
    <x v="1"/>
    <n v="3"/>
    <s v="Panula, Mr. Ernesti Arvid"/>
    <x v="0"/>
    <x v="7"/>
    <n v="3101295"/>
  </r>
  <r>
    <n v="715"/>
    <x v="1"/>
    <n v="2"/>
    <s v="Greenberg, Mr. Samuel"/>
    <x v="0"/>
    <x v="29"/>
    <n v="250647"/>
  </r>
  <r>
    <n v="207"/>
    <x v="1"/>
    <n v="3"/>
    <s v="Backstrom, Mr. Karl Alfred"/>
    <x v="0"/>
    <x v="51"/>
    <n v="3101278"/>
  </r>
  <r>
    <n v="633"/>
    <x v="0"/>
    <n v="1"/>
    <s v="Stahelin-Maeglin, Dr. Max"/>
    <x v="0"/>
    <x v="51"/>
    <n v="13214"/>
  </r>
  <r>
    <n v="705"/>
    <x v="1"/>
    <n v="3"/>
    <s v="Hansen, Mr. Henrik Juul"/>
    <x v="0"/>
    <x v="2"/>
    <n v="350025"/>
  </r>
  <r>
    <n v="865"/>
    <x v="1"/>
    <n v="2"/>
    <s v="Gill, Mr. John William"/>
    <x v="0"/>
    <x v="16"/>
    <n v="233866"/>
  </r>
  <r>
    <n v="392"/>
    <x v="0"/>
    <n v="3"/>
    <s v="Jansson, Mr. Carl Olof"/>
    <x v="0"/>
    <x v="39"/>
    <n v="350034"/>
  </r>
  <r>
    <n v="835"/>
    <x v="1"/>
    <n v="3"/>
    <s v="Allum, Mr. Owen George"/>
    <x v="0"/>
    <x v="23"/>
    <n v="2223"/>
  </r>
  <r>
    <n v="764"/>
    <x v="0"/>
    <n v="1"/>
    <s v="Carter, Mrs. William Ernest (Lucile Polk)"/>
    <x v="1"/>
    <x v="13"/>
    <n v="113760"/>
  </r>
  <r>
    <n v="376"/>
    <x v="0"/>
    <n v="1"/>
    <s v="Meyer, Mrs. Edgar Joseph (Leila Saks)"/>
    <x v="1"/>
    <x v="15"/>
    <s v="PC 17604"/>
  </r>
  <r>
    <n v="755"/>
    <x v="0"/>
    <n v="2"/>
    <s v="Herman, Mrs. Samuel (Jane Laver)"/>
    <x v="1"/>
    <x v="25"/>
    <n v="220845"/>
  </r>
  <r>
    <n v="609"/>
    <x v="0"/>
    <n v="2"/>
    <s v="Laroche, Mrs. Joseph (Juliette Marie Louise Lafargue)"/>
    <x v="1"/>
    <x v="20"/>
    <s v="SC/Paris 2123"/>
  </r>
  <r>
    <n v="173"/>
    <x v="0"/>
    <n v="3"/>
    <s v="Johnson, Miss. Eleanor Ileen"/>
    <x v="1"/>
    <x v="60"/>
    <n v="347742"/>
  </r>
  <r>
    <n v="557"/>
    <x v="0"/>
    <n v="1"/>
    <s v="Duff Gordon, Lady. (Lucille Christiana Sutherland) (&quot;Mrs Morgan&quot;)"/>
    <x v="1"/>
    <x v="25"/>
    <n v="11755"/>
  </r>
  <r>
    <n v="406"/>
    <x v="1"/>
    <n v="2"/>
    <s v="Gale, Mr. Shadrach"/>
    <x v="0"/>
    <x v="43"/>
    <n v="28664"/>
  </r>
  <r>
    <n v="81"/>
    <x v="1"/>
    <n v="3"/>
    <s v="Waelens, Mr. Achille"/>
    <x v="0"/>
    <x v="20"/>
    <n v="345767"/>
  </r>
  <r>
    <n v="762"/>
    <x v="1"/>
    <n v="3"/>
    <s v="Nirva, Mr. Iisakki Antino Aijo"/>
    <x v="0"/>
    <x v="19"/>
    <s v="SOTON/O2 3101272"/>
  </r>
  <r>
    <n v="836"/>
    <x v="0"/>
    <n v="1"/>
    <s v="Compton, Miss. Sara Rebecca"/>
    <x v="1"/>
    <x v="47"/>
    <s v="PC 17756"/>
  </r>
  <r>
    <n v="622"/>
    <x v="0"/>
    <n v="1"/>
    <s v="Kimball, Mr. Edwin Nelson Jr"/>
    <x v="0"/>
    <x v="40"/>
    <n v="11753"/>
  </r>
  <r>
    <n v="197"/>
    <x v="1"/>
    <n v="3"/>
    <s v="Mernagh, Mr. Robert"/>
    <x v="0"/>
    <x v="15"/>
    <n v="368703"/>
  </r>
  <r>
    <n v="278"/>
    <x v="1"/>
    <n v="2"/>
    <s v="Parkes, Mr. Francis &quot;Frank&quot;"/>
    <x v="0"/>
    <x v="15"/>
    <n v="239853"/>
  </r>
  <r>
    <n v="104"/>
    <x v="1"/>
    <n v="3"/>
    <s v="Johansson, Mr. Gustaf Joel"/>
    <x v="0"/>
    <x v="31"/>
    <n v="7540"/>
  </r>
  <r>
    <n v="218"/>
    <x v="1"/>
    <n v="2"/>
    <s v="Jacobsohn, Mr. Sidney Samuel"/>
    <x v="0"/>
    <x v="40"/>
    <n v="243847"/>
  </r>
  <r>
    <n v="563"/>
    <x v="1"/>
    <n v="2"/>
    <s v="Norman, Mr. Robert Douglas"/>
    <x v="0"/>
    <x v="12"/>
    <n v="218629"/>
  </r>
  <r>
    <n v="70"/>
    <x v="1"/>
    <n v="3"/>
    <s v="Kink, Mr. Vincenz"/>
    <x v="0"/>
    <x v="2"/>
    <n v="315151"/>
  </r>
  <r>
    <n v="798"/>
    <x v="0"/>
    <n v="3"/>
    <s v="Osman, Mrs. Mara"/>
    <x v="1"/>
    <x v="5"/>
    <n v="349244"/>
  </r>
  <r>
    <n v="151"/>
    <x v="1"/>
    <n v="2"/>
    <s v="Bateman, Rev. Robert James"/>
    <x v="0"/>
    <x v="50"/>
    <s v="S.O.P. 1166"/>
  </r>
  <r>
    <n v="818"/>
    <x v="1"/>
    <n v="2"/>
    <s v="Mallet, Mr. Albert"/>
    <x v="0"/>
    <x v="5"/>
    <s v="S.C./PARIS 2079"/>
  </r>
  <r>
    <n v="292"/>
    <x v="0"/>
    <n v="1"/>
    <s v="Bishop, Mrs. Dickinson H (Helen Walton)"/>
    <x v="1"/>
    <x v="1"/>
    <n v="11967"/>
  </r>
  <r>
    <n v="185"/>
    <x v="0"/>
    <n v="3"/>
    <s v="Kink-Heilmann, Miss. Luise Gretchen"/>
    <x v="1"/>
    <x v="66"/>
    <n v="315153"/>
  </r>
  <r>
    <n v="647"/>
    <x v="1"/>
    <n v="3"/>
    <s v="Cor, Mr. Liudevit"/>
    <x v="0"/>
    <x v="1"/>
    <n v="349231"/>
  </r>
  <r>
    <n v="223"/>
    <x v="1"/>
    <n v="3"/>
    <s v="Green, Mr. George Henry"/>
    <x v="0"/>
    <x v="50"/>
    <n v="21440"/>
  </r>
  <r>
    <n v="434"/>
    <x v="1"/>
    <n v="3"/>
    <s v="Kallio, Mr. Nikolai Erland"/>
    <x v="0"/>
    <x v="21"/>
    <s v="STON/O 2. 3101274"/>
  </r>
  <r>
    <n v="444"/>
    <x v="0"/>
    <n v="2"/>
    <s v="Reynaldo, Ms. Encarnacion"/>
    <x v="1"/>
    <x v="12"/>
    <n v="230434"/>
  </r>
  <r>
    <n v="98"/>
    <x v="0"/>
    <n v="1"/>
    <s v="Greenfield, Mr. William Bertram"/>
    <x v="0"/>
    <x v="18"/>
    <s v="PC 17759"/>
  </r>
  <r>
    <n v="423"/>
    <x v="1"/>
    <n v="3"/>
    <s v="Zimmerman, Mr. Leo"/>
    <x v="0"/>
    <x v="37"/>
    <n v="315082"/>
  </r>
  <r>
    <n v="530"/>
    <x v="1"/>
    <n v="2"/>
    <s v="Hocking, Mr. Richard George"/>
    <x v="0"/>
    <x v="18"/>
    <n v="29104"/>
  </r>
  <r>
    <n v="590"/>
    <x v="1"/>
    <n v="3"/>
    <s v="Murdlin, Mr. Joseph"/>
    <x v="0"/>
    <x v="15"/>
    <s v="A./5. 3235"/>
  </r>
  <r>
    <n v="105"/>
    <x v="1"/>
    <n v="3"/>
    <s v="Gustafsson, Mr. Anders Vilhelm"/>
    <x v="0"/>
    <x v="67"/>
    <n v="3101276"/>
  </r>
  <r>
    <n v="660"/>
    <x v="1"/>
    <n v="1"/>
    <s v="Newell, Mr. Arthur Webster"/>
    <x v="0"/>
    <x v="44"/>
    <n v="35273"/>
  </r>
  <r>
    <n v="462"/>
    <x v="1"/>
    <n v="3"/>
    <s v="Morley, Mr. William"/>
    <x v="0"/>
    <x v="43"/>
    <n v="364506"/>
  </r>
  <r>
    <n v="33"/>
    <x v="0"/>
    <n v="3"/>
    <s v="Glynn, Miss. Mary Agatha"/>
    <x v="1"/>
    <x v="15"/>
    <n v="335677"/>
  </r>
  <r>
    <n v="477"/>
    <x v="1"/>
    <n v="2"/>
    <s v="Renouf, Mr. Peter Henry"/>
    <x v="0"/>
    <x v="43"/>
    <n v="31027"/>
  </r>
  <r>
    <n v="447"/>
    <x v="0"/>
    <n v="2"/>
    <s v="Mellinger, Miss. Madeleine Violet"/>
    <x v="1"/>
    <x v="68"/>
    <n v="250644"/>
  </r>
  <r>
    <n v="784"/>
    <x v="1"/>
    <n v="3"/>
    <s v="Johnston, Mr. Andrew G"/>
    <x v="0"/>
    <x v="15"/>
    <s v="W./C. 6607"/>
  </r>
  <r>
    <n v="31"/>
    <x v="1"/>
    <n v="1"/>
    <s v="Uruchurtu, Don. Manuel E"/>
    <x v="0"/>
    <x v="41"/>
    <s v="PC 17601"/>
  </r>
  <r>
    <n v="455"/>
    <x v="1"/>
    <n v="3"/>
    <s v="Peduzzi, Mr. Joseph"/>
    <x v="0"/>
    <x v="15"/>
    <s v="A/5 2817"/>
  </r>
  <r>
    <n v="851"/>
    <x v="1"/>
    <n v="3"/>
    <s v="Andersson, Master. Sigvard Harald Elias"/>
    <x v="0"/>
    <x v="66"/>
    <n v="347082"/>
  </r>
  <r>
    <n v="820"/>
    <x v="1"/>
    <n v="3"/>
    <s v="Skoog, Master. Karl Thorsten"/>
    <x v="0"/>
    <x v="69"/>
    <n v="347088"/>
  </r>
  <r>
    <n v="551"/>
    <x v="0"/>
    <n v="1"/>
    <s v="Thayer, Mr. John Borland Jr"/>
    <x v="0"/>
    <x v="21"/>
    <n v="17421"/>
  </r>
  <r>
    <n v="222"/>
    <x v="1"/>
    <n v="2"/>
    <s v="Bracken, Mr. James H"/>
    <x v="0"/>
    <x v="42"/>
    <n v="220367"/>
  </r>
  <r>
    <n v="21"/>
    <x v="1"/>
    <n v="2"/>
    <s v="Fynney, Mr. Joseph J"/>
    <x v="0"/>
    <x v="3"/>
    <n v="239865"/>
  </r>
  <r>
    <n v="753"/>
    <x v="1"/>
    <n v="3"/>
    <s v="Vande Velde, Mr. Johannes Joseph"/>
    <x v="0"/>
    <x v="31"/>
    <n v="345780"/>
  </r>
  <r>
    <n v="108"/>
    <x v="0"/>
    <n v="3"/>
    <s v="Moss, Mr. Albert Johan"/>
    <x v="0"/>
    <x v="15"/>
    <n v="312991"/>
  </r>
  <r>
    <n v="524"/>
    <x v="0"/>
    <n v="1"/>
    <s v="Hippach, Mrs. Louis Albert (Ida Sophia Fischer)"/>
    <x v="1"/>
    <x v="33"/>
    <n v="111361"/>
  </r>
  <r>
    <n v="659"/>
    <x v="1"/>
    <n v="2"/>
    <s v="Eitemiller, Mr. George Floyd"/>
    <x v="0"/>
    <x v="18"/>
    <n v="29751"/>
  </r>
  <r>
    <n v="589"/>
    <x v="1"/>
    <n v="3"/>
    <s v="Gilinski, Mr. Eliezer"/>
    <x v="0"/>
    <x v="20"/>
    <n v="14973"/>
  </r>
  <r>
    <n v="855"/>
    <x v="1"/>
    <n v="2"/>
    <s v="Carter, Mrs. Ernest Courtenay (Lilian Hughes)"/>
    <x v="1"/>
    <x v="33"/>
    <n v="244252"/>
  </r>
  <r>
    <n v="436"/>
    <x v="0"/>
    <n v="1"/>
    <s v="Carter, Miss. Lucile Polk"/>
    <x v="1"/>
    <x v="6"/>
    <n v="113760"/>
  </r>
  <r>
    <n v="596"/>
    <x v="1"/>
    <n v="3"/>
    <s v="Van Impe, Mr. Jean Baptiste"/>
    <x v="0"/>
    <x v="13"/>
    <n v="345773"/>
  </r>
  <r>
    <n v="856"/>
    <x v="0"/>
    <n v="3"/>
    <s v="Aks, Mrs. Sam (Leah Rosen)"/>
    <x v="1"/>
    <x v="23"/>
    <n v="392091"/>
  </r>
  <r>
    <n v="809"/>
    <x v="1"/>
    <n v="2"/>
    <s v="Meyer, Mr. August"/>
    <x v="0"/>
    <x v="47"/>
    <n v="248723"/>
  </r>
  <r>
    <n v="498"/>
    <x v="1"/>
    <n v="3"/>
    <s v="Shellard, Mr. Frederick William"/>
    <x v="0"/>
    <x v="15"/>
    <s v="C.A. 6212"/>
  </r>
  <r>
    <n v="368"/>
    <x v="0"/>
    <n v="3"/>
    <s v="Moussa, Mrs. (Mantoura Boulos)"/>
    <x v="1"/>
    <x v="15"/>
    <n v="2626"/>
  </r>
  <r>
    <n v="538"/>
    <x v="0"/>
    <n v="1"/>
    <s v="LeRoy, Miss. Bertha"/>
    <x v="1"/>
    <x v="22"/>
    <s v="PC 17761"/>
  </r>
  <r>
    <n v="561"/>
    <x v="1"/>
    <n v="3"/>
    <s v="Morrow, Mr. Thomas Rowan"/>
    <x v="0"/>
    <x v="15"/>
    <n v="372622"/>
  </r>
  <r>
    <n v="183"/>
    <x v="1"/>
    <n v="3"/>
    <s v="Asplund, Master. Clarence Gustaf Hugo"/>
    <x v="0"/>
    <x v="57"/>
    <n v="347077"/>
  </r>
  <r>
    <n v="651"/>
    <x v="1"/>
    <n v="3"/>
    <s v="Mitkoff, Mr. Mito"/>
    <x v="0"/>
    <x v="15"/>
    <n v="349221"/>
  </r>
  <r>
    <n v="152"/>
    <x v="0"/>
    <n v="1"/>
    <s v="Pears, Mrs. Thomas (Edith Wearne)"/>
    <x v="1"/>
    <x v="20"/>
    <n v="113776"/>
  </r>
  <r>
    <n v="161"/>
    <x v="1"/>
    <n v="3"/>
    <s v="Cribb, Mr. John Hatfield"/>
    <x v="0"/>
    <x v="33"/>
    <n v="371362"/>
  </r>
  <r>
    <n v="97"/>
    <x v="1"/>
    <n v="1"/>
    <s v="Goldschmidt, Mr. George B"/>
    <x v="0"/>
    <x v="70"/>
    <s v="PC 17754"/>
  </r>
  <r>
    <n v="816"/>
    <x v="1"/>
    <n v="1"/>
    <s v="Fry, Mr. Richard"/>
    <x v="0"/>
    <x v="15"/>
    <n v="112058"/>
  </r>
  <r>
    <n v="164"/>
    <x v="1"/>
    <n v="3"/>
    <s v="Calic, Mr. Jovo"/>
    <x v="0"/>
    <x v="21"/>
    <n v="315093"/>
  </r>
  <r>
    <n v="485"/>
    <x v="0"/>
    <n v="1"/>
    <s v="Bishop, Mr. Dickinson H"/>
    <x v="0"/>
    <x v="10"/>
    <n v="11967"/>
  </r>
  <r>
    <n v="28"/>
    <x v="1"/>
    <n v="1"/>
    <s v="Fortune, Mr. Charles Alexander"/>
    <x v="0"/>
    <x v="1"/>
    <n v="19950"/>
  </r>
  <r>
    <n v="408"/>
    <x v="0"/>
    <n v="2"/>
    <s v="Richards, Master. William Rowe"/>
    <x v="0"/>
    <x v="62"/>
    <n v="29106"/>
  </r>
  <r>
    <n v="289"/>
    <x v="0"/>
    <n v="2"/>
    <s v="Hosono, Mr. Masabumi"/>
    <x v="0"/>
    <x v="40"/>
    <n v="237798"/>
  </r>
  <r>
    <n v="88"/>
    <x v="1"/>
    <n v="3"/>
    <s v="Slocovski, Mr. Selman Francis"/>
    <x v="0"/>
    <x v="15"/>
    <s v="SOTON/OQ 392086"/>
  </r>
  <r>
    <n v="665"/>
    <x v="0"/>
    <n v="3"/>
    <s v="Lindqvist, Mr. Eino William"/>
    <x v="0"/>
    <x v="28"/>
    <s v="STON/O 2. 3101285"/>
  </r>
  <r>
    <n v="555"/>
    <x v="0"/>
    <n v="3"/>
    <s v="Ohman, Miss. Velin"/>
    <x v="1"/>
    <x v="20"/>
    <n v="347085"/>
  </r>
  <r>
    <n v="249"/>
    <x v="0"/>
    <n v="1"/>
    <s v="Beckwith, Mr. Richard Leonard"/>
    <x v="0"/>
    <x v="67"/>
    <n v="11751"/>
  </r>
  <r>
    <n v="138"/>
    <x v="1"/>
    <n v="1"/>
    <s v="Futrelle, Mr. Jacques Heath"/>
    <x v="0"/>
    <x v="67"/>
    <n v="113803"/>
  </r>
  <r>
    <n v="188"/>
    <x v="0"/>
    <n v="1"/>
    <s v="Romaine, Mr. Charles Hallace (&quot;Mr C Rolmane&quot;)"/>
    <x v="0"/>
    <x v="8"/>
    <n v="111428"/>
  </r>
  <r>
    <n v="686"/>
    <x v="1"/>
    <n v="2"/>
    <s v="Laroche, Mr. Joseph Philippe Lemercier"/>
    <x v="0"/>
    <x v="10"/>
    <s v="SC/Paris 2123"/>
  </r>
  <r>
    <n v="58"/>
    <x v="1"/>
    <n v="3"/>
    <s v="Novel, Mr. Mansouer"/>
    <x v="0"/>
    <x v="71"/>
    <n v="2697"/>
  </r>
  <r>
    <n v="136"/>
    <x v="1"/>
    <n v="2"/>
    <s v="Richard, Mr. Emile"/>
    <x v="0"/>
    <x v="18"/>
    <s v="SC/PARIS 2133"/>
  </r>
  <r>
    <n v="14"/>
    <x v="1"/>
    <n v="3"/>
    <s v="Andersson, Mr. Anders Johan"/>
    <x v="0"/>
    <x v="47"/>
    <n v="347082"/>
  </r>
  <r>
    <n v="177"/>
    <x v="1"/>
    <n v="3"/>
    <s v="Lefebre, Master. Henry Forbes"/>
    <x v="0"/>
    <x v="15"/>
    <n v="4133"/>
  </r>
  <r>
    <n v="42"/>
    <x v="1"/>
    <n v="2"/>
    <s v="Turpin, Mrs. William John Robert (Dorothy Ann Wonnacott)"/>
    <x v="1"/>
    <x v="42"/>
    <n v="11668"/>
  </r>
  <r>
    <n v="121"/>
    <x v="1"/>
    <n v="2"/>
    <s v="Hickman, Mr. Stanley George"/>
    <x v="0"/>
    <x v="39"/>
    <s v="S.O.C. 14879"/>
  </r>
  <r>
    <n v="451"/>
    <x v="1"/>
    <n v="2"/>
    <s v="West, Mr. Edwy Arthur"/>
    <x v="0"/>
    <x v="13"/>
    <s v="C.A. 34651"/>
  </r>
  <r>
    <n v="803"/>
    <x v="0"/>
    <n v="1"/>
    <s v="Carter, Master. William Thornton II"/>
    <x v="0"/>
    <x v="4"/>
    <n v="113760"/>
  </r>
  <r>
    <n v="877"/>
    <x v="1"/>
    <n v="3"/>
    <s v="Gustafsson, Mr. Alfred Ossian"/>
    <x v="0"/>
    <x v="28"/>
    <n v="7534"/>
  </r>
  <r>
    <n v="224"/>
    <x v="1"/>
    <n v="3"/>
    <s v="Nenkoff, Mr. Christo"/>
    <x v="0"/>
    <x v="15"/>
    <n v="349234"/>
  </r>
  <r>
    <n v="712"/>
    <x v="1"/>
    <n v="1"/>
    <s v="Klaber, Mr. Herman"/>
    <x v="0"/>
    <x v="15"/>
    <n v="113028"/>
  </r>
  <r>
    <n v="172"/>
    <x v="1"/>
    <n v="3"/>
    <s v="Rice, Master. Arthur"/>
    <x v="0"/>
    <x v="66"/>
    <n v="382652"/>
  </r>
  <r>
    <n v="652"/>
    <x v="0"/>
    <n v="2"/>
    <s v="Doling, Miss. Elsie"/>
    <x v="1"/>
    <x v="23"/>
    <n v="231919"/>
  </r>
  <r>
    <n v="679"/>
    <x v="1"/>
    <n v="3"/>
    <s v="Goodwin, Mrs. Frederick (Augusta Tyler)"/>
    <x v="1"/>
    <x v="63"/>
    <s v="CA 2144"/>
  </r>
  <r>
    <n v="137"/>
    <x v="0"/>
    <n v="1"/>
    <s v="Newsom, Miss. Helen Monypeny"/>
    <x v="1"/>
    <x v="1"/>
    <n v="11752"/>
  </r>
  <r>
    <n v="107"/>
    <x v="0"/>
    <n v="3"/>
    <s v="Salkjelsvik, Miss. Anna Kristine"/>
    <x v="1"/>
    <x v="39"/>
    <n v="343120"/>
  </r>
  <r>
    <n v="429"/>
    <x v="1"/>
    <n v="3"/>
    <s v="Flynn, Mr. James"/>
    <x v="0"/>
    <x v="15"/>
    <n v="364851"/>
  </r>
  <r>
    <n v="598"/>
    <x v="1"/>
    <n v="3"/>
    <s v="Johnson, Mr. Alfred"/>
    <x v="0"/>
    <x v="48"/>
    <s v="LINE"/>
  </r>
  <r>
    <n v="879"/>
    <x v="1"/>
    <n v="3"/>
    <s v="Laleff, Mr. Kristo"/>
    <x v="0"/>
    <x v="15"/>
    <n v="349217"/>
  </r>
  <r>
    <n v="804"/>
    <x v="0"/>
    <n v="3"/>
    <s v="Thomas, Master. Assad Alexander"/>
    <x v="0"/>
    <x v="72"/>
    <n v="2625"/>
  </r>
  <r>
    <n v="135"/>
    <x v="1"/>
    <n v="2"/>
    <s v="Sobey, Mr. Samuel James Hayden"/>
    <x v="0"/>
    <x v="10"/>
    <s v="C.A. 29178"/>
  </r>
  <r>
    <n v="163"/>
    <x v="1"/>
    <n v="3"/>
    <s v="Bengtsson, Mr. John Viktor"/>
    <x v="0"/>
    <x v="2"/>
    <n v="347068"/>
  </r>
  <r>
    <n v="785"/>
    <x v="1"/>
    <n v="3"/>
    <s v="Ali, Mr. William"/>
    <x v="0"/>
    <x v="10"/>
    <s v="SOTON/O.Q. 3101312"/>
  </r>
  <r>
    <n v="728"/>
    <x v="0"/>
    <n v="3"/>
    <s v="Mannion, Miss. Margareth"/>
    <x v="1"/>
    <x v="15"/>
    <n v="36866"/>
  </r>
  <r>
    <n v="83"/>
    <x v="0"/>
    <n v="3"/>
    <s v="McDermott, Miss. Brigdet Delia"/>
    <x v="1"/>
    <x v="15"/>
    <n v="330932"/>
  </r>
  <r>
    <n v="731"/>
    <x v="0"/>
    <n v="1"/>
    <s v="Allen, Miss. Elisabeth Walton"/>
    <x v="1"/>
    <x v="37"/>
    <n v="24160"/>
  </r>
  <r>
    <n v="295"/>
    <x v="1"/>
    <n v="3"/>
    <s v="Mineff, Mr. Ivan"/>
    <x v="0"/>
    <x v="16"/>
    <n v="349233"/>
  </r>
  <r>
    <n v="724"/>
    <x v="1"/>
    <n v="2"/>
    <s v="Hodges, Mr. Henry Price"/>
    <x v="0"/>
    <x v="0"/>
    <n v="250643"/>
  </r>
  <r>
    <n v="32"/>
    <x v="0"/>
    <n v="1"/>
    <s v="Spencer, Mrs. William Augustus (Marie Eugenie)"/>
    <x v="1"/>
    <x v="15"/>
    <s v="PC 17569"/>
  </r>
  <r>
    <n v="232"/>
    <x v="1"/>
    <n v="3"/>
    <s v="Larsson, Mr. Bengt Edvin"/>
    <x v="0"/>
    <x v="37"/>
    <n v="347067"/>
  </r>
  <r>
    <n v="156"/>
    <x v="1"/>
    <n v="1"/>
    <s v="Williams, Mr. Charles Duane"/>
    <x v="0"/>
    <x v="50"/>
    <s v="PC 17597"/>
  </r>
  <r>
    <n v="353"/>
    <x v="1"/>
    <n v="3"/>
    <s v="Elias, Mr. Tannous"/>
    <x v="0"/>
    <x v="53"/>
    <n v="2695"/>
  </r>
  <r>
    <n v="549"/>
    <x v="1"/>
    <n v="3"/>
    <s v="Goldsmith, Mr. Frank John"/>
    <x v="0"/>
    <x v="31"/>
    <n v="363291"/>
  </r>
  <r>
    <n v="839"/>
    <x v="0"/>
    <n v="3"/>
    <s v="Chip, Mr. Chang"/>
    <x v="0"/>
    <x v="51"/>
    <n v="1601"/>
  </r>
  <r>
    <n v="742"/>
    <x v="1"/>
    <n v="1"/>
    <s v="Cavendish, Mr. Tyrell William"/>
    <x v="0"/>
    <x v="13"/>
    <n v="19877"/>
  </r>
  <r>
    <n v="337"/>
    <x v="1"/>
    <n v="1"/>
    <s v="Pears, Mr. Thomas Clinton"/>
    <x v="0"/>
    <x v="37"/>
    <n v="113776"/>
  </r>
  <r>
    <n v="144"/>
    <x v="1"/>
    <n v="3"/>
    <s v="Burke, Mr. Jeremiah"/>
    <x v="0"/>
    <x v="1"/>
    <n v="365222"/>
  </r>
  <r>
    <n v="608"/>
    <x v="0"/>
    <n v="1"/>
    <s v="Daniel, Mr. Robert Williams"/>
    <x v="0"/>
    <x v="42"/>
    <n v="113804"/>
  </r>
  <r>
    <n v="37"/>
    <x v="0"/>
    <n v="3"/>
    <s v="Mamee, Mr. Hanna"/>
    <x v="0"/>
    <x v="15"/>
    <n v="2677"/>
  </r>
  <r>
    <n v="209"/>
    <x v="0"/>
    <n v="3"/>
    <s v="Carr, Miss. Helen &quot;Ellen&quot;"/>
    <x v="1"/>
    <x v="7"/>
    <n v="367231"/>
  </r>
  <r>
    <n v="339"/>
    <x v="0"/>
    <n v="3"/>
    <s v="Dahl, Mr. Karl Edwart"/>
    <x v="0"/>
    <x v="8"/>
    <n v="7598"/>
  </r>
  <r>
    <n v="539"/>
    <x v="1"/>
    <n v="3"/>
    <s v="Risien, Mr. Samuel Beard"/>
    <x v="0"/>
    <x v="15"/>
    <n v="364498"/>
  </r>
  <r>
    <n v="663"/>
    <x v="1"/>
    <n v="1"/>
    <s v="Colley, Mr. Edward Pomeroy"/>
    <x v="0"/>
    <x v="46"/>
    <n v="5727"/>
  </r>
  <r>
    <n v="117"/>
    <x v="1"/>
    <n v="3"/>
    <s v="Connors, Mr. Patrick"/>
    <x v="0"/>
    <x v="73"/>
    <n v="370369"/>
  </r>
  <r>
    <n v="324"/>
    <x v="0"/>
    <n v="2"/>
    <s v="Caldwell, Mrs. Albert Francis (Sylvia Mae Harbaugh)"/>
    <x v="1"/>
    <x v="20"/>
    <n v="248738"/>
  </r>
  <r>
    <n v="39"/>
    <x v="1"/>
    <n v="3"/>
    <s v="Vander Planke, Miss. Augusta Maria"/>
    <x v="1"/>
    <x v="23"/>
    <n v="345764"/>
  </r>
  <r>
    <n v="727"/>
    <x v="0"/>
    <n v="2"/>
    <s v="Renouf, Mrs. Peter Henry (Lillian Jefferys)"/>
    <x v="1"/>
    <x v="22"/>
    <n v="31027"/>
  </r>
  <r>
    <n v="560"/>
    <x v="0"/>
    <n v="3"/>
    <s v="de Messemaeker, Mrs. Guillaume Joseph (Emma)"/>
    <x v="1"/>
    <x v="13"/>
    <n v="345572"/>
  </r>
  <r>
    <n v="881"/>
    <x v="0"/>
    <n v="2"/>
    <s v="Shelley, Mrs. William (Imanita Parrish Hall)"/>
    <x v="1"/>
    <x v="10"/>
    <n v="230433"/>
  </r>
  <r>
    <n v="729"/>
    <x v="1"/>
    <n v="2"/>
    <s v="Bryhl, Mr. Kurt Arnold Gottfrid"/>
    <x v="0"/>
    <x v="10"/>
    <n v="236853"/>
  </r>
  <r>
    <n v="683"/>
    <x v="1"/>
    <n v="3"/>
    <s v="Olsvigen, Mr. Thor Anderson"/>
    <x v="0"/>
    <x v="28"/>
    <n v="6563"/>
  </r>
  <r>
    <n v="220"/>
    <x v="1"/>
    <n v="2"/>
    <s v="Harris, Mr. Walter"/>
    <x v="0"/>
    <x v="22"/>
    <s v="W/C 14208"/>
  </r>
  <r>
    <n v="592"/>
    <x v="0"/>
    <n v="1"/>
    <s v="Stephenson, Mrs. Walter Bertram (Martha Eustis)"/>
    <x v="1"/>
    <x v="29"/>
    <n v="36947"/>
  </r>
  <r>
    <n v="287"/>
    <x v="0"/>
    <n v="3"/>
    <s v="de Mulder, Mr. Theodore"/>
    <x v="0"/>
    <x v="22"/>
    <n v="345774"/>
  </r>
  <r>
    <n v="159"/>
    <x v="1"/>
    <n v="3"/>
    <s v="Smiljanic, Mr. Mile"/>
    <x v="0"/>
    <x v="15"/>
    <n v="315037"/>
  </r>
  <r>
    <n v="890"/>
    <x v="0"/>
    <n v="1"/>
    <s v="Behr, Mr. Karl Howell"/>
    <x v="0"/>
    <x v="2"/>
    <n v="111369"/>
  </r>
  <r>
    <n v="27"/>
    <x v="1"/>
    <n v="3"/>
    <s v="Emir, Mr. Farred Chehab"/>
    <x v="0"/>
    <x v="15"/>
    <n v="2631"/>
  </r>
  <r>
    <n v="349"/>
    <x v="0"/>
    <n v="3"/>
    <s v="Coutts, Master. William Loch &quot;William&quot;"/>
    <x v="0"/>
    <x v="62"/>
    <s v="C.A. 37671"/>
  </r>
  <r>
    <n v="578"/>
    <x v="0"/>
    <n v="1"/>
    <s v="Silvey, Mrs. William Baird (Alice Munger)"/>
    <x v="1"/>
    <x v="47"/>
    <n v="13507"/>
  </r>
  <r>
    <n v="290"/>
    <x v="0"/>
    <n v="3"/>
    <s v="Connolly, Miss. Kate"/>
    <x v="1"/>
    <x v="20"/>
    <n v="370373"/>
  </r>
  <r>
    <n v="323"/>
    <x v="0"/>
    <n v="2"/>
    <s v="Slayter, Miss. Hilda Mary"/>
    <x v="1"/>
    <x v="22"/>
    <n v="234818"/>
  </r>
  <r>
    <n v="603"/>
    <x v="1"/>
    <n v="1"/>
    <s v="Harrington, Mr. Charles H"/>
    <x v="0"/>
    <x v="15"/>
    <n v="113796"/>
  </r>
  <r>
    <n v="261"/>
    <x v="1"/>
    <n v="3"/>
    <s v="Smith, Mr. Thomas"/>
    <x v="0"/>
    <x v="15"/>
    <n v="384461"/>
  </r>
  <r>
    <n v="262"/>
    <x v="0"/>
    <n v="3"/>
    <s v="Asplund, Master. Edvin Rojj Felix"/>
    <x v="0"/>
    <x v="62"/>
    <n v="347077"/>
  </r>
  <r>
    <n v="445"/>
    <x v="0"/>
    <n v="3"/>
    <s v="Johannesen-Bratthammer, Mr. Bernt"/>
    <x v="0"/>
    <x v="15"/>
    <n v="65306"/>
  </r>
  <r>
    <n v="758"/>
    <x v="1"/>
    <n v="2"/>
    <s v="Bailey, Mr. Percy Andrew"/>
    <x v="0"/>
    <x v="23"/>
    <n v="29108"/>
  </r>
  <r>
    <n v="331"/>
    <x v="0"/>
    <n v="3"/>
    <s v="McCoy, Miss. Agnes"/>
    <x v="1"/>
    <x v="15"/>
    <n v="367226"/>
  </r>
  <r>
    <n v="509"/>
    <x v="1"/>
    <n v="3"/>
    <s v="Olsen, Mr. Henry Margido"/>
    <x v="0"/>
    <x v="12"/>
    <s v="C 4001"/>
  </r>
  <r>
    <n v="439"/>
    <x v="1"/>
    <n v="1"/>
    <s v="Fortune, Mr. Mark"/>
    <x v="0"/>
    <x v="52"/>
    <n v="19950"/>
  </r>
  <r>
    <n v="657"/>
    <x v="1"/>
    <n v="3"/>
    <s v="Radeff, Mr. Alexander"/>
    <x v="0"/>
    <x v="15"/>
    <n v="349223"/>
  </r>
  <r>
    <n v="819"/>
    <x v="1"/>
    <n v="3"/>
    <s v="Holm, Mr. John Fredrik Alexander"/>
    <x v="0"/>
    <x v="63"/>
    <s v="C 7075"/>
  </r>
  <r>
    <n v="277"/>
    <x v="1"/>
    <n v="3"/>
    <s v="Lindblom, Miss. Augusta Charlotta"/>
    <x v="1"/>
    <x v="8"/>
    <n v="347073"/>
  </r>
  <r>
    <n v="273"/>
    <x v="0"/>
    <n v="2"/>
    <s v="Mellinger, Mrs. (Elizabeth Anne Maidment)"/>
    <x v="1"/>
    <x v="19"/>
    <n v="250644"/>
  </r>
  <r>
    <n v="880"/>
    <x v="0"/>
    <n v="1"/>
    <s v="Potter, Mrs. Thomas Jr (Lily Alexenia Wilson)"/>
    <x v="1"/>
    <x v="35"/>
    <n v="11767"/>
  </r>
  <r>
    <n v="168"/>
    <x v="1"/>
    <n v="3"/>
    <s v="Skoog, Mrs. William (Anna Bernhardina Karlsson)"/>
    <x v="1"/>
    <x v="8"/>
    <n v="347088"/>
  </r>
  <r>
    <n v="507"/>
    <x v="0"/>
    <n v="2"/>
    <s v="Quick, Mrs. Frederick Charles (Jane Richards)"/>
    <x v="1"/>
    <x v="31"/>
    <n v="26360"/>
  </r>
  <r>
    <n v="361"/>
    <x v="1"/>
    <n v="3"/>
    <s v="Skoog, Mr. Wilhelm"/>
    <x v="0"/>
    <x v="41"/>
    <n v="347088"/>
  </r>
  <r>
    <n v="889"/>
    <x v="1"/>
    <n v="3"/>
    <s v="Johnston, Miss. Catherine Helen &quot;Carrie&quot;"/>
    <x v="1"/>
    <x v="15"/>
    <s v="W./C. 6607"/>
  </r>
  <r>
    <n v="642"/>
    <x v="0"/>
    <n v="1"/>
    <s v="Sagesser, Mlle. Emma"/>
    <x v="1"/>
    <x v="16"/>
    <s v="PC 17477"/>
  </r>
  <r>
    <n v="352"/>
    <x v="1"/>
    <n v="1"/>
    <s v="Williams-Lambert, Mr. Fletcher Fellows"/>
    <x v="0"/>
    <x v="15"/>
    <n v="113510"/>
  </r>
  <r>
    <n v="535"/>
    <x v="1"/>
    <n v="3"/>
    <s v="Cacic, Miss. Marija"/>
    <x v="1"/>
    <x v="22"/>
    <n v="315084"/>
  </r>
  <r>
    <n v="22"/>
    <x v="0"/>
    <n v="2"/>
    <s v="Beesley, Mr. Lawrence"/>
    <x v="0"/>
    <x v="43"/>
    <n v="248698"/>
  </r>
  <r>
    <n v="706"/>
    <x v="1"/>
    <n v="2"/>
    <s v="Morley, Mr. Henry Samuel (&quot;Mr Henry Marshall&quot;)"/>
    <x v="0"/>
    <x v="47"/>
    <n v="250655"/>
  </r>
  <r>
    <n v="782"/>
    <x v="0"/>
    <n v="1"/>
    <s v="Dick, Mrs. Albert Adrian (Vera Gillespie)"/>
    <x v="1"/>
    <x v="21"/>
    <n v="17474"/>
  </r>
  <r>
    <n v="632"/>
    <x v="1"/>
    <n v="3"/>
    <s v="Lundahl, Mr. Johan Svensson"/>
    <x v="0"/>
    <x v="50"/>
    <n v="347743"/>
  </r>
  <r>
    <n v="426"/>
    <x v="1"/>
    <n v="3"/>
    <s v="Wiseman, Mr. Phillippe"/>
    <x v="0"/>
    <x v="15"/>
    <s v="A/4. 34244"/>
  </r>
  <r>
    <n v="234"/>
    <x v="0"/>
    <n v="3"/>
    <s v="Asplund, Miss. Lillian Gertrud"/>
    <x v="1"/>
    <x v="17"/>
    <n v="347077"/>
  </r>
  <r>
    <n v="813"/>
    <x v="1"/>
    <n v="2"/>
    <s v="Slemen, Mr. Richard James"/>
    <x v="0"/>
    <x v="3"/>
    <n v="28206"/>
  </r>
  <r>
    <n v="776"/>
    <x v="1"/>
    <n v="3"/>
    <s v="Myhrman, Mr. Pehr Fabian Oliver Malkolm"/>
    <x v="0"/>
    <x v="23"/>
    <n v="347078"/>
  </r>
  <r>
    <n v="44"/>
    <x v="0"/>
    <n v="2"/>
    <s v="Laroche, Miss. Simonne Marie Anne Andree"/>
    <x v="1"/>
    <x v="62"/>
    <s v="SC/Paris 2123"/>
  </r>
  <r>
    <n v="257"/>
    <x v="0"/>
    <n v="1"/>
    <s v="Thorne, Mrs. Gertrude Maybelle"/>
    <x v="1"/>
    <x v="15"/>
    <s v="PC 17585"/>
  </r>
  <r>
    <n v="95"/>
    <x v="1"/>
    <n v="3"/>
    <s v="Coxon, Mr. Daniel"/>
    <x v="0"/>
    <x v="74"/>
    <n v="364500"/>
  </r>
  <r>
    <n v="150"/>
    <x v="1"/>
    <n v="2"/>
    <s v="Byles, Rev. Thomas Roussel Davids"/>
    <x v="0"/>
    <x v="40"/>
    <n v="244310"/>
  </r>
  <r>
    <n v="483"/>
    <x v="1"/>
    <n v="3"/>
    <s v="Rouse, Mr. Richard Henry"/>
    <x v="0"/>
    <x v="0"/>
    <s v="A/5 3594"/>
  </r>
  <r>
    <n v="335"/>
    <x v="0"/>
    <n v="1"/>
    <s v="Frauenthal, Mrs. Henry William (Clara Heinsheimer)"/>
    <x v="1"/>
    <x v="15"/>
    <s v="PC 17611"/>
  </r>
  <r>
    <n v="397"/>
    <x v="1"/>
    <n v="3"/>
    <s v="Olsson, Miss. Elina"/>
    <x v="1"/>
    <x v="5"/>
    <n v="350407"/>
  </r>
  <r>
    <n v="281"/>
    <x v="1"/>
    <n v="3"/>
    <s v="Duane, Mr. Frank"/>
    <x v="0"/>
    <x v="58"/>
    <n v="336439"/>
  </r>
  <r>
    <n v="372"/>
    <x v="1"/>
    <n v="3"/>
    <s v="Wiklund, Mr. Jakob Alfred"/>
    <x v="0"/>
    <x v="23"/>
    <n v="3101267"/>
  </r>
  <r>
    <n v="442"/>
    <x v="1"/>
    <n v="3"/>
    <s v="Hampe, Mr. Leon"/>
    <x v="0"/>
    <x v="28"/>
    <n v="345769"/>
  </r>
  <r>
    <n v="359"/>
    <x v="0"/>
    <n v="3"/>
    <s v="McGovern, Miss. Mary"/>
    <x v="1"/>
    <x v="15"/>
    <n v="330931"/>
  </r>
  <r>
    <n v="362"/>
    <x v="1"/>
    <n v="2"/>
    <s v="del Carlo, Mr. Sebastiano"/>
    <x v="0"/>
    <x v="37"/>
    <s v="SC/PARIS 2167"/>
  </r>
  <r>
    <n v="388"/>
    <x v="0"/>
    <n v="2"/>
    <s v="Buss, Miss. Kate"/>
    <x v="1"/>
    <x v="13"/>
    <n v="27849"/>
  </r>
  <r>
    <n v="318"/>
    <x v="1"/>
    <n v="2"/>
    <s v="Moraweck, Dr. Ernest"/>
    <x v="0"/>
    <x v="49"/>
    <n v="29011"/>
  </r>
  <r>
    <n v="619"/>
    <x v="0"/>
    <n v="2"/>
    <s v="Becker, Miss. Marion Louise"/>
    <x v="1"/>
    <x v="66"/>
    <n v="230136"/>
  </r>
  <r>
    <n v="518"/>
    <x v="1"/>
    <n v="3"/>
    <s v="Ryan, Mr. Patrick"/>
    <x v="0"/>
    <x v="15"/>
    <n v="371110"/>
  </r>
  <r>
    <n v="212"/>
    <x v="0"/>
    <n v="2"/>
    <s v="Cameron, Miss. Clear Annie"/>
    <x v="1"/>
    <x v="3"/>
    <s v="F.C.C. 13528"/>
  </r>
  <r>
    <n v="371"/>
    <x v="0"/>
    <n v="1"/>
    <s v="Harder, Mr. George Achilles"/>
    <x v="0"/>
    <x v="10"/>
    <n v="11765"/>
  </r>
  <r>
    <n v="71"/>
    <x v="1"/>
    <n v="2"/>
    <s v="Jenkin, Mr. Stephen Curnow"/>
    <x v="0"/>
    <x v="51"/>
    <s v="C.A. 33111"/>
  </r>
  <r>
    <n v="827"/>
    <x v="1"/>
    <n v="3"/>
    <s v="Lam, Mr. Len"/>
    <x v="0"/>
    <x v="15"/>
    <n v="1601"/>
  </r>
  <r>
    <n v="54"/>
    <x v="0"/>
    <n v="2"/>
    <s v="Faunthorpe, Mrs. Lizzie (Elizabeth Anne Wilkinson)"/>
    <x v="1"/>
    <x v="37"/>
    <n v="2926"/>
  </r>
  <r>
    <n v="65"/>
    <x v="1"/>
    <n v="1"/>
    <s v="Stewart, Mr. Albert A"/>
    <x v="0"/>
    <x v="15"/>
    <s v="PC 17605"/>
  </r>
  <r>
    <n v="583"/>
    <x v="1"/>
    <n v="2"/>
    <s v="Downton, Mr. William James"/>
    <x v="0"/>
    <x v="49"/>
    <n v="28403"/>
  </r>
  <r>
    <n v="678"/>
    <x v="0"/>
    <n v="3"/>
    <s v="Turja, Miss. Anna Sofia"/>
    <x v="1"/>
    <x v="23"/>
    <n v="4138"/>
  </r>
  <r>
    <n v="499"/>
    <x v="1"/>
    <n v="1"/>
    <s v="Allison, Mrs. Hudson J C (Bessie Waldo Daniels)"/>
    <x v="1"/>
    <x v="10"/>
    <n v="113781"/>
  </r>
  <r>
    <n v="623"/>
    <x v="0"/>
    <n v="3"/>
    <s v="Nakid, Mr. Sahid"/>
    <x v="0"/>
    <x v="28"/>
    <n v="2653"/>
  </r>
  <r>
    <n v="87"/>
    <x v="1"/>
    <n v="3"/>
    <s v="Ford, Mr. William Neal"/>
    <x v="0"/>
    <x v="7"/>
    <s v="W./C. 6608"/>
  </r>
  <r>
    <n v="84"/>
    <x v="1"/>
    <n v="1"/>
    <s v="Carrau, Mr. Francisco M"/>
    <x v="0"/>
    <x v="12"/>
    <n v="113059"/>
  </r>
  <r>
    <n v="398"/>
    <x v="1"/>
    <n v="2"/>
    <s v="McKane, Mr. Peter David"/>
    <x v="0"/>
    <x v="75"/>
    <n v="28403"/>
  </r>
  <r>
    <n v="210"/>
    <x v="0"/>
    <n v="1"/>
    <s v="Blank, Mr. Henry"/>
    <x v="0"/>
    <x v="41"/>
    <n v="112277"/>
  </r>
  <r>
    <n v="453"/>
    <x v="1"/>
    <n v="1"/>
    <s v="Foreman, Mr. Benjamin Laventall"/>
    <x v="0"/>
    <x v="22"/>
    <n v="113051"/>
  </r>
  <r>
    <n v="440"/>
    <x v="1"/>
    <n v="2"/>
    <s v="Kvillner, Mr. Johan Henrik Johannesson"/>
    <x v="0"/>
    <x v="5"/>
    <s v="C.A. 18723"/>
  </r>
  <r>
    <n v="96"/>
    <x v="1"/>
    <n v="3"/>
    <s v="Shorney, Mr. Charles Joseph"/>
    <x v="0"/>
    <x v="15"/>
    <n v="374910"/>
  </r>
  <r>
    <n v="670"/>
    <x v="0"/>
    <n v="1"/>
    <s v="Taylor, Mrs. Elmer Zebley (Juliet Cummins Wright)"/>
    <x v="1"/>
    <x v="15"/>
    <n v="19996"/>
  </r>
  <r>
    <n v="40"/>
    <x v="0"/>
    <n v="3"/>
    <s v="Nicola-Yarred, Miss. Jamila"/>
    <x v="1"/>
    <x v="6"/>
    <n v="2651"/>
  </r>
  <r>
    <n v="690"/>
    <x v="0"/>
    <n v="1"/>
    <s v="Madill, Miss. Georgette Alexandra"/>
    <x v="1"/>
    <x v="53"/>
    <n v="24160"/>
  </r>
  <r>
    <n v="288"/>
    <x v="1"/>
    <n v="3"/>
    <s v="Naidenoff, Mr. Penko"/>
    <x v="0"/>
    <x v="20"/>
    <n v="349206"/>
  </r>
  <r>
    <n v="853"/>
    <x v="1"/>
    <n v="3"/>
    <s v="Boulos, Miss. Nourelain"/>
    <x v="1"/>
    <x v="57"/>
    <n v="2678"/>
  </r>
  <r>
    <n v="722"/>
    <x v="1"/>
    <n v="3"/>
    <s v="Jensen, Mr. Svend Lauritz"/>
    <x v="0"/>
    <x v="21"/>
    <n v="350048"/>
  </r>
  <r>
    <n v="780"/>
    <x v="0"/>
    <n v="1"/>
    <s v="Robert, Mrs. Edward Scott (Elisabeth Walton McMillan)"/>
    <x v="1"/>
    <x v="63"/>
    <n v="24160"/>
  </r>
  <r>
    <n v="829"/>
    <x v="0"/>
    <n v="3"/>
    <s v="McCormack, Mr. Thomas Joseph"/>
    <x v="0"/>
    <x v="15"/>
    <n v="367228"/>
  </r>
  <r>
    <n v="270"/>
    <x v="0"/>
    <n v="1"/>
    <s v="Bissette, Miss. Amelia"/>
    <x v="1"/>
    <x v="3"/>
    <s v="PC 17760"/>
  </r>
  <r>
    <n v="432"/>
    <x v="0"/>
    <n v="3"/>
    <s v="Thorneycroft, Mrs. Percival (Florence Kate White)"/>
    <x v="1"/>
    <x v="15"/>
    <n v="376564"/>
  </r>
  <r>
    <n v="181"/>
    <x v="1"/>
    <n v="3"/>
    <s v="Sage, Miss. Constance Gladys"/>
    <x v="1"/>
    <x v="15"/>
    <s v="CA. 2343"/>
  </r>
  <r>
    <n v="570"/>
    <x v="0"/>
    <n v="3"/>
    <s v="Jonsson, Mr. Carl"/>
    <x v="0"/>
    <x v="51"/>
    <n v="350417"/>
  </r>
  <r>
    <n v="448"/>
    <x v="0"/>
    <n v="1"/>
    <s v="Seward, Mr. Frederic Kimber"/>
    <x v="0"/>
    <x v="43"/>
    <n v="113794"/>
  </r>
  <r>
    <n v="125"/>
    <x v="1"/>
    <n v="1"/>
    <s v="White, Mr. Percival Wayland"/>
    <x v="0"/>
    <x v="49"/>
    <n v="35281"/>
  </r>
  <r>
    <n v="446"/>
    <x v="0"/>
    <n v="1"/>
    <s v="Dodge, Master. Washington"/>
    <x v="0"/>
    <x v="66"/>
    <n v="33638"/>
  </r>
  <r>
    <n v="873"/>
    <x v="1"/>
    <n v="1"/>
    <s v="Carlsson, Mr. Frans Olof"/>
    <x v="0"/>
    <x v="31"/>
    <n v="695"/>
  </r>
  <r>
    <n v="12"/>
    <x v="0"/>
    <n v="1"/>
    <s v="Bonnell, Miss. Elizabeth"/>
    <x v="1"/>
    <x v="44"/>
    <n v="113783"/>
  </r>
  <r>
    <n v="745"/>
    <x v="0"/>
    <n v="3"/>
    <s v="Stranden, Mr. Juho"/>
    <x v="0"/>
    <x v="5"/>
    <s v="STON/O 2. 3101288"/>
  </r>
  <r>
    <n v="562"/>
    <x v="1"/>
    <n v="3"/>
    <s v="Sivic, Mr. Husein"/>
    <x v="0"/>
    <x v="41"/>
    <n v="349251"/>
  </r>
  <r>
    <n v="579"/>
    <x v="1"/>
    <n v="3"/>
    <s v="Caram, Mrs. Joseph (Maria Elias)"/>
    <x v="1"/>
    <x v="15"/>
    <n v="2689"/>
  </r>
  <r>
    <n v="354"/>
    <x v="1"/>
    <n v="3"/>
    <s v="Arnold-Franchi, Mr. Josef"/>
    <x v="0"/>
    <x v="10"/>
    <n v="349237"/>
  </r>
  <r>
    <n v="646"/>
    <x v="0"/>
    <n v="1"/>
    <s v="Harper, Mr. Henry Sleeper"/>
    <x v="0"/>
    <x v="25"/>
    <s v="PC 17572"/>
  </r>
  <r>
    <n v="703"/>
    <x v="1"/>
    <n v="3"/>
    <s v="Barbara, Miss. Saiide"/>
    <x v="1"/>
    <x v="23"/>
    <n v="2691"/>
  </r>
  <r>
    <n v="624"/>
    <x v="1"/>
    <n v="3"/>
    <s v="Hansen, Mr. Henry Damsgaard"/>
    <x v="0"/>
    <x v="39"/>
    <n v="350029"/>
  </r>
  <r>
    <n v="711"/>
    <x v="0"/>
    <n v="1"/>
    <s v="Mayne, Mlle. Berthe Antonine (&quot;Mrs de Villiers&quot;)"/>
    <x v="1"/>
    <x v="16"/>
    <s v="PC 17482"/>
  </r>
  <r>
    <n v="414"/>
    <x v="1"/>
    <n v="2"/>
    <s v="Cunningham, Mr. Alfred Fleming"/>
    <x v="0"/>
    <x v="15"/>
    <n v="239853"/>
  </r>
  <r>
    <n v="565"/>
    <x v="1"/>
    <n v="3"/>
    <s v="Meanwell, Miss. (Marion Ogden)"/>
    <x v="1"/>
    <x v="15"/>
    <s v="SOTON/O.Q. 392087"/>
  </r>
  <r>
    <n v="822"/>
    <x v="0"/>
    <n v="3"/>
    <s v="Lulic, Mr. Nikola"/>
    <x v="0"/>
    <x v="42"/>
    <n v="315098"/>
  </r>
  <r>
    <n v="303"/>
    <x v="1"/>
    <n v="3"/>
    <s v="Johnson, Mr. William Cahoone Jr"/>
    <x v="0"/>
    <x v="1"/>
    <s v="LINE"/>
  </r>
  <r>
    <n v="333"/>
    <x v="1"/>
    <n v="1"/>
    <s v="Graham, Mr. George Edward"/>
    <x v="0"/>
    <x v="27"/>
    <s v="PC 17582"/>
  </r>
  <r>
    <n v="111"/>
    <x v="1"/>
    <n v="1"/>
    <s v="Porter, Mr. Walter Chamberlain"/>
    <x v="0"/>
    <x v="46"/>
    <n v="110465"/>
  </r>
  <r>
    <n v="425"/>
    <x v="1"/>
    <n v="3"/>
    <s v="Rosblom, Mr. Viktor Richard"/>
    <x v="0"/>
    <x v="23"/>
    <n v="370129"/>
  </r>
  <r>
    <n v="773"/>
    <x v="1"/>
    <n v="2"/>
    <s v="Mack, Mrs. (Mary)"/>
    <x v="1"/>
    <x v="55"/>
    <s v="S.O./P.P. 3"/>
  </r>
  <r>
    <n v="395"/>
    <x v="0"/>
    <n v="3"/>
    <s v="Sandstrom, Mrs. Hjalmar (Agnes Charlotta Bengtsson)"/>
    <x v="1"/>
    <x v="16"/>
    <s v="PP 9549"/>
  </r>
  <r>
    <n v="467"/>
    <x v="1"/>
    <n v="2"/>
    <s v="Campbell, Mr. William"/>
    <x v="0"/>
    <x v="15"/>
    <n v="239853"/>
  </r>
  <r>
    <n v="566"/>
    <x v="1"/>
    <n v="3"/>
    <s v="Davies, Mr. Alfred J"/>
    <x v="0"/>
    <x v="16"/>
    <s v="A/4 48871"/>
  </r>
  <r>
    <n v="769"/>
    <x v="1"/>
    <n v="3"/>
    <s v="Moran, Mr. Daniel J"/>
    <x v="0"/>
    <x v="15"/>
    <n v="371110"/>
  </r>
  <r>
    <n v="634"/>
    <x v="1"/>
    <n v="1"/>
    <s v="Parr, Mr. William Henry Marsh"/>
    <x v="0"/>
    <x v="15"/>
    <n v="112052"/>
  </r>
  <r>
    <n v="203"/>
    <x v="1"/>
    <n v="3"/>
    <s v="Johanson, Mr. Jakob Alfred"/>
    <x v="0"/>
    <x v="43"/>
    <n v="3101264"/>
  </r>
  <r>
    <n v="685"/>
    <x v="1"/>
    <n v="2"/>
    <s v="Brown, Mr. Thomas William Solomon"/>
    <x v="0"/>
    <x v="9"/>
    <n v="29750"/>
  </r>
  <r>
    <n v="34"/>
    <x v="1"/>
    <n v="2"/>
    <s v="Wheadon, Mr. Edward H"/>
    <x v="0"/>
    <x v="76"/>
    <s v="C.A. 24579"/>
  </r>
  <r>
    <n v="513"/>
    <x v="0"/>
    <n v="1"/>
    <s v="McGough, Mr. James Robert"/>
    <x v="0"/>
    <x v="13"/>
    <s v="PC 17473"/>
  </r>
  <r>
    <n v="806"/>
    <x v="1"/>
    <n v="3"/>
    <s v="Johansson, Mr. Karl Johan"/>
    <x v="0"/>
    <x v="5"/>
    <n v="347063"/>
  </r>
  <r>
    <n v="720"/>
    <x v="1"/>
    <n v="3"/>
    <s v="Johnson, Mr. Malkolm Joackim"/>
    <x v="0"/>
    <x v="31"/>
    <n v="347062"/>
  </r>
  <r>
    <n v="327"/>
    <x v="1"/>
    <n v="3"/>
    <s v="Nysveen, Mr. Johan Hansen"/>
    <x v="0"/>
    <x v="77"/>
    <n v="345364"/>
  </r>
  <r>
    <n v="3"/>
    <x v="0"/>
    <n v="3"/>
    <s v="Heikkinen, Miss. Laina"/>
    <x v="1"/>
    <x v="2"/>
    <s v="STON/O2. 3101282"/>
  </r>
  <r>
    <n v="174"/>
    <x v="1"/>
    <n v="3"/>
    <s v="Sivola, Mr. Antti Wilhelm"/>
    <x v="0"/>
    <x v="39"/>
    <s v="STON/O 2. 3101280"/>
  </r>
  <r>
    <n v="106"/>
    <x v="1"/>
    <n v="3"/>
    <s v="Mionoff, Mr. Stoytcho"/>
    <x v="0"/>
    <x v="12"/>
    <n v="349207"/>
  </r>
  <r>
    <n v="47"/>
    <x v="1"/>
    <n v="3"/>
    <s v="Lennon, Mr. Denis"/>
    <x v="0"/>
    <x v="15"/>
    <n v="370371"/>
  </r>
  <r>
    <n v="229"/>
    <x v="1"/>
    <n v="2"/>
    <s v="Fahlstrom, Mr. Arne Jonas"/>
    <x v="0"/>
    <x v="23"/>
    <n v="236171"/>
  </r>
  <r>
    <n v="790"/>
    <x v="1"/>
    <n v="1"/>
    <s v="Guggenheim, Mr. Benjamin"/>
    <x v="0"/>
    <x v="75"/>
    <s v="PC 17593"/>
  </r>
  <r>
    <n v="169"/>
    <x v="1"/>
    <n v="1"/>
    <s v="Baumann, Mr. John D"/>
    <x v="0"/>
    <x v="15"/>
    <s v="PC 17318"/>
  </r>
  <r>
    <n v="837"/>
    <x v="1"/>
    <n v="3"/>
    <s v="Pasic, Mr. Jakob"/>
    <x v="0"/>
    <x v="39"/>
    <n v="315097"/>
  </r>
  <r>
    <n v="692"/>
    <x v="0"/>
    <n v="3"/>
    <s v="Karun, Miss. Manca"/>
    <x v="1"/>
    <x v="66"/>
    <n v="349256"/>
  </r>
  <r>
    <n v="284"/>
    <x v="0"/>
    <n v="3"/>
    <s v="Dorking, Mr. Edward Arthur"/>
    <x v="0"/>
    <x v="1"/>
    <s v="A/5. 10482"/>
  </r>
  <r>
    <n v="236"/>
    <x v="1"/>
    <n v="3"/>
    <s v="Harknett, Miss. Alice Phoebe"/>
    <x v="1"/>
    <x v="15"/>
    <s v="W./C. 6609"/>
  </r>
  <r>
    <n v="701"/>
    <x v="0"/>
    <n v="1"/>
    <s v="Astor, Mrs. John Jacob (Madeleine Talmadge Force)"/>
    <x v="1"/>
    <x v="23"/>
    <s v="PC 17757"/>
  </r>
  <r>
    <n v="391"/>
    <x v="0"/>
    <n v="1"/>
    <s v="Carter, Mr. William Ernest"/>
    <x v="0"/>
    <x v="13"/>
    <n v="113760"/>
  </r>
  <r>
    <n v="198"/>
    <x v="1"/>
    <n v="3"/>
    <s v="Olsen, Mr. Karl Siegwart Andreas"/>
    <x v="0"/>
    <x v="40"/>
    <n v="4579"/>
  </r>
  <r>
    <n v="504"/>
    <x v="1"/>
    <n v="3"/>
    <s v="Laitinen, Miss. Kristina Sofia"/>
    <x v="1"/>
    <x v="67"/>
    <n v="4135"/>
  </r>
  <r>
    <n v="293"/>
    <x v="1"/>
    <n v="2"/>
    <s v="Levy, Mr. Rene Jacques"/>
    <x v="0"/>
    <x v="13"/>
    <s v="SC/Paris 2163"/>
  </r>
  <r>
    <n v="863"/>
    <x v="0"/>
    <n v="1"/>
    <s v="Swift, Mrs. Frederick Joel (Margaret Welles Barron)"/>
    <x v="1"/>
    <x v="25"/>
    <n v="17466"/>
  </r>
  <r>
    <n v="628"/>
    <x v="0"/>
    <n v="1"/>
    <s v="Longley, Miss. Gretchen Fiske"/>
    <x v="1"/>
    <x v="39"/>
    <n v="13502"/>
  </r>
  <r>
    <n v="655"/>
    <x v="1"/>
    <n v="3"/>
    <s v="Hegarty, Miss. Hanora &quot;Nora&quot;"/>
    <x v="1"/>
    <x v="23"/>
    <n v="365226"/>
  </r>
  <r>
    <n v="346"/>
    <x v="0"/>
    <n v="2"/>
    <s v="Brown, Miss. Amelia &quot;Mildred&quot;"/>
    <x v="1"/>
    <x v="16"/>
    <n v="248733"/>
  </r>
  <r>
    <n v="237"/>
    <x v="1"/>
    <n v="2"/>
    <s v="Hold, Mr. Stephen"/>
    <x v="0"/>
    <x v="33"/>
    <n v="26707"/>
  </r>
  <r>
    <n v="830"/>
    <x v="0"/>
    <n v="1"/>
    <s v="Stone, Mrs. George Nelson (Martha Evelyn)"/>
    <x v="1"/>
    <x v="32"/>
    <n v="113572"/>
  </r>
  <r>
    <n v="11"/>
    <x v="0"/>
    <n v="3"/>
    <s v="Sandstrom, Miss. Marguerite Rut"/>
    <x v="1"/>
    <x v="66"/>
    <s v="PP 9549"/>
  </r>
  <r>
    <n v="886"/>
    <x v="1"/>
    <n v="3"/>
    <s v="Rice, Mrs. William (Margaret Norton)"/>
    <x v="1"/>
    <x v="47"/>
    <n v="382652"/>
  </r>
  <r>
    <n v="134"/>
    <x v="0"/>
    <n v="2"/>
    <s v="Weisz, Mrs. Leopold (Mathilde Francoise Pede)"/>
    <x v="1"/>
    <x v="37"/>
    <n v="228414"/>
  </r>
  <r>
    <n v="544"/>
    <x v="0"/>
    <n v="2"/>
    <s v="Beane, Mr. Edward"/>
    <x v="0"/>
    <x v="51"/>
    <n v="2908"/>
  </r>
  <r>
    <n v="230"/>
    <x v="1"/>
    <n v="3"/>
    <s v="Lefebre, Miss. Mathilde"/>
    <x v="1"/>
    <x v="15"/>
    <n v="4133"/>
  </r>
  <r>
    <n v="768"/>
    <x v="1"/>
    <n v="3"/>
    <s v="Mangan, Miss. Mary"/>
    <x v="1"/>
    <x v="78"/>
    <n v="364850"/>
  </r>
  <r>
    <n v="23"/>
    <x v="0"/>
    <n v="3"/>
    <s v="McGowan, Miss. Anna &quot;Annie&quot;"/>
    <x v="1"/>
    <x v="53"/>
    <n v="330923"/>
  </r>
  <r>
    <n v="315"/>
    <x v="1"/>
    <n v="2"/>
    <s v="Hart, Mr. Benjamin"/>
    <x v="0"/>
    <x v="63"/>
    <s v="F.C.C. 13529"/>
  </r>
  <r>
    <n v="233"/>
    <x v="1"/>
    <n v="2"/>
    <s v="Sjostedt, Mr. Ernst Adolf"/>
    <x v="0"/>
    <x v="74"/>
    <n v="237442"/>
  </r>
  <r>
    <n v="369"/>
    <x v="0"/>
    <n v="3"/>
    <s v="Jermyn, Miss. Annie"/>
    <x v="1"/>
    <x v="15"/>
    <n v="14313"/>
  </r>
  <r>
    <n v="540"/>
    <x v="0"/>
    <n v="1"/>
    <s v="Frolicher, Miss. Hedwig Margaritha"/>
    <x v="1"/>
    <x v="20"/>
    <n v="13568"/>
  </r>
  <r>
    <n v="547"/>
    <x v="0"/>
    <n v="2"/>
    <s v="Beane, Mrs. Edward (Ethel Clarke)"/>
    <x v="1"/>
    <x v="1"/>
    <n v="2908"/>
  </r>
  <r>
    <n v="116"/>
    <x v="1"/>
    <n v="3"/>
    <s v="Pekoniemi, Mr. Edvard"/>
    <x v="0"/>
    <x v="39"/>
    <s v="STON/O 2. 3101294"/>
  </r>
  <r>
    <n v="357"/>
    <x v="0"/>
    <n v="1"/>
    <s v="Bowerman, Miss. Elsie Edith"/>
    <x v="1"/>
    <x v="20"/>
    <n v="113505"/>
  </r>
  <r>
    <n v="888"/>
    <x v="0"/>
    <n v="1"/>
    <s v="Graham, Miss. Margaret Edith"/>
    <x v="1"/>
    <x v="1"/>
    <n v="112053"/>
  </r>
  <r>
    <n v="306"/>
    <x v="0"/>
    <n v="1"/>
    <s v="Allison, Master. Hudson Trevor"/>
    <x v="0"/>
    <x v="79"/>
    <n v="113781"/>
  </r>
  <r>
    <n v="417"/>
    <x v="0"/>
    <n v="2"/>
    <s v="Drew, Mrs. James Vivian (Lulu Thorne Christian)"/>
    <x v="1"/>
    <x v="43"/>
    <n v="28220"/>
  </r>
  <r>
    <n v="595"/>
    <x v="1"/>
    <n v="2"/>
    <s v="Chapman, Mr. John Henry"/>
    <x v="0"/>
    <x v="67"/>
    <s v="SC/AH 29037"/>
  </r>
  <r>
    <n v="864"/>
    <x v="1"/>
    <n v="3"/>
    <s v="Sage, Miss. Dorothy Edith &quot;Dolly&quot;"/>
    <x v="1"/>
    <x v="15"/>
    <s v="CA. 2343"/>
  </r>
  <r>
    <n v="250"/>
    <x v="1"/>
    <n v="2"/>
    <s v="Carter, Rev. Ernest Courtenay"/>
    <x v="0"/>
    <x v="49"/>
    <n v="244252"/>
  </r>
  <r>
    <n v="475"/>
    <x v="1"/>
    <n v="3"/>
    <s v="Strandberg, Miss. Ida Sofia"/>
    <x v="1"/>
    <x v="20"/>
    <n v="7553"/>
  </r>
  <r>
    <n v="291"/>
    <x v="0"/>
    <n v="1"/>
    <s v="Barber, Miss. Ellen &quot;Nellie&quot;"/>
    <x v="1"/>
    <x v="2"/>
    <n v="19877"/>
  </r>
  <r>
    <n v="594"/>
    <x v="1"/>
    <n v="3"/>
    <s v="Bourke, Miss. Mary"/>
    <x v="1"/>
    <x v="15"/>
    <n v="364848"/>
  </r>
  <r>
    <n v="840"/>
    <x v="0"/>
    <n v="1"/>
    <s v="Marechal, Mr. Pierre"/>
    <x v="0"/>
    <x v="15"/>
    <n v="11774"/>
  </r>
  <r>
    <n v="786"/>
    <x v="1"/>
    <n v="3"/>
    <s v="Harmer, Mr. Abraham (David Lishin)"/>
    <x v="0"/>
    <x v="10"/>
    <n v="374887"/>
  </r>
  <r>
    <n v="781"/>
    <x v="0"/>
    <n v="3"/>
    <s v="Ayoub, Miss. Banoura"/>
    <x v="1"/>
    <x v="68"/>
    <n v="2687"/>
  </r>
  <r>
    <n v="175"/>
    <x v="1"/>
    <n v="1"/>
    <s v="Smith, Mr. James Clinch"/>
    <x v="0"/>
    <x v="35"/>
    <n v="17764"/>
  </r>
  <r>
    <n v="271"/>
    <x v="1"/>
    <n v="1"/>
    <s v="Cairns, Mr. Alexander"/>
    <x v="0"/>
    <x v="15"/>
    <n v="113798"/>
  </r>
  <r>
    <n v="157"/>
    <x v="0"/>
    <n v="3"/>
    <s v="Gilnagh, Miss. Katherine &quot;Katie&quot;"/>
    <x v="1"/>
    <x v="7"/>
    <n v="35851"/>
  </r>
  <r>
    <n v="312"/>
    <x v="0"/>
    <n v="1"/>
    <s v="Ryerson, Miss. Emily Borie"/>
    <x v="1"/>
    <x v="23"/>
    <s v="PC 17608"/>
  </r>
  <r>
    <n v="470"/>
    <x v="0"/>
    <n v="3"/>
    <s v="Baclini, Miss. Helene Barbara"/>
    <x v="1"/>
    <x v="80"/>
    <n v="2666"/>
  </r>
  <r>
    <n v="751"/>
    <x v="0"/>
    <n v="2"/>
    <s v="Wells, Miss. Joan"/>
    <x v="1"/>
    <x v="66"/>
    <n v="29103"/>
  </r>
  <r>
    <n v="643"/>
    <x v="1"/>
    <n v="3"/>
    <s v="Skoog, Miss. Margit Elizabeth"/>
    <x v="1"/>
    <x v="38"/>
    <n v="347088"/>
  </r>
  <r>
    <n v="294"/>
    <x v="1"/>
    <n v="3"/>
    <s v="Haas, Miss. Aloisia"/>
    <x v="1"/>
    <x v="16"/>
    <n v="349236"/>
  </r>
  <r>
    <n v="666"/>
    <x v="1"/>
    <n v="2"/>
    <s v="Hickman, Mr. Lewis"/>
    <x v="0"/>
    <x v="51"/>
    <s v="S.O.C. 14879"/>
  </r>
  <r>
    <n v="422"/>
    <x v="1"/>
    <n v="3"/>
    <s v="Charters, Mr. David"/>
    <x v="0"/>
    <x v="39"/>
    <s v="A/5. 13032"/>
  </r>
  <r>
    <n v="494"/>
    <x v="1"/>
    <n v="1"/>
    <s v="Artagaveytia, Mr. Ramon"/>
    <x v="0"/>
    <x v="70"/>
    <s v="PC 17609"/>
  </r>
  <r>
    <n v="182"/>
    <x v="1"/>
    <n v="2"/>
    <s v="Pernot, Mr. Rene"/>
    <x v="0"/>
    <x v="15"/>
    <s v="SC/PARIS 2131"/>
  </r>
  <r>
    <n v="383"/>
    <x v="1"/>
    <n v="3"/>
    <s v="Tikkanen, Mr. Juho"/>
    <x v="0"/>
    <x v="51"/>
    <s v="STON/O 2. 310129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8">
  <r>
    <n v="661"/>
    <x v="0"/>
    <n v="1"/>
    <s v="Frauenthal, Dr. Henry William"/>
    <s v="male"/>
    <n v="50"/>
    <s v="PC 17611"/>
    <n v="2"/>
    <n v="0"/>
    <n v="133.65"/>
    <s v=""/>
    <x v="0"/>
    <s v="S"/>
    <x v="0"/>
  </r>
  <r>
    <n v="45"/>
    <x v="0"/>
    <n v="3"/>
    <s v="Devaney, Miss. Margaret Delia"/>
    <s v="female"/>
    <n v="19"/>
    <n v="330958"/>
    <n v="0"/>
    <n v="0"/>
    <n v="7.8792"/>
    <s v=""/>
    <x v="1"/>
    <s v="Q"/>
    <x v="0"/>
  </r>
  <r>
    <n v="620"/>
    <x v="1"/>
    <n v="2"/>
    <s v="Gavey, Mr. Lawrence"/>
    <s v="male"/>
    <n v="26"/>
    <n v="31028"/>
    <n v="0"/>
    <n v="0"/>
    <n v="10.5"/>
    <s v=""/>
    <x v="0"/>
    <s v="S"/>
    <x v="0"/>
  </r>
  <r>
    <n v="231"/>
    <x v="0"/>
    <n v="1"/>
    <s v="Harris, Mrs. Henry Birkhardt (Irene Wallach)"/>
    <s v="female"/>
    <n v="35"/>
    <n v="36973"/>
    <n v="1"/>
    <n v="0"/>
    <n v="83.474999999999994"/>
    <s v="C83"/>
    <x v="0"/>
    <s v="S"/>
    <x v="1"/>
  </r>
  <r>
    <n v="60"/>
    <x v="1"/>
    <n v="3"/>
    <s v="Goodwin, Master. William Frederick"/>
    <s v="male"/>
    <n v="11"/>
    <s v="CA 2144"/>
    <n v="5"/>
    <n v="2"/>
    <n v="46.9"/>
    <s v=""/>
    <x v="0"/>
    <s v="S"/>
    <x v="0"/>
  </r>
  <r>
    <n v="319"/>
    <x v="0"/>
    <n v="1"/>
    <s v="Wick, Miss. Mary Natalie"/>
    <s v="female"/>
    <n v="31"/>
    <n v="36928"/>
    <n v="0"/>
    <n v="2"/>
    <n v="164.86670000000001"/>
    <s v="C7"/>
    <x v="0"/>
    <s v="S"/>
    <x v="1"/>
  </r>
  <r>
    <n v="684"/>
    <x v="1"/>
    <n v="3"/>
    <s v="Goodwin, Mr. Charles Edward"/>
    <s v="male"/>
    <n v="14"/>
    <s v="CA 2144"/>
    <n v="5"/>
    <n v="2"/>
    <n v="46.9"/>
    <s v=""/>
    <x v="0"/>
    <s v="S"/>
    <x v="0"/>
  </r>
  <r>
    <n v="842"/>
    <x v="1"/>
    <n v="2"/>
    <s v="Mudd, Mr. Thomas Charles"/>
    <s v="male"/>
    <n v="16"/>
    <s v="S.O./P.P. 3"/>
    <n v="0"/>
    <n v="0"/>
    <n v="10.5"/>
    <s v="E77"/>
    <x v="0"/>
    <s v="S"/>
    <x v="2"/>
  </r>
  <r>
    <n v="94"/>
    <x v="1"/>
    <n v="3"/>
    <s v="Dean, Mr. Bertram Frank"/>
    <s v="male"/>
    <n v="26"/>
    <s v="C.A. 2315"/>
    <n v="1"/>
    <n v="2"/>
    <n v="20.574999999999999"/>
    <s v=""/>
    <x v="0"/>
    <s v="S"/>
    <x v="0"/>
  </r>
  <r>
    <n v="63"/>
    <x v="1"/>
    <n v="1"/>
    <s v="Harris, Mr. Henry Birkhardt"/>
    <s v="male"/>
    <n v="45"/>
    <n v="36973"/>
    <n v="1"/>
    <n v="0"/>
    <n v="83.474999999999994"/>
    <s v="C83"/>
    <x v="0"/>
    <s v="S"/>
    <x v="1"/>
  </r>
  <r>
    <n v="367"/>
    <x v="0"/>
    <n v="1"/>
    <s v="Warren, Mrs. Frank Manley (Anna Sophia Atkinson)"/>
    <s v="female"/>
    <n v="60"/>
    <n v="110813"/>
    <n v="1"/>
    <n v="0"/>
    <n v="75.25"/>
    <s v="D37"/>
    <x v="2"/>
    <s v="C"/>
    <x v="3"/>
  </r>
  <r>
    <n v="581"/>
    <x v="0"/>
    <n v="2"/>
    <s v="Christy, Miss. Julie Rachel"/>
    <s v="female"/>
    <n v="25"/>
    <n v="237789"/>
    <n v="1"/>
    <n v="1"/>
    <n v="30"/>
    <s v=""/>
    <x v="0"/>
    <s v="S"/>
    <x v="0"/>
  </r>
  <r>
    <n v="752"/>
    <x v="0"/>
    <n v="3"/>
    <s v="Moor, Master. Meier"/>
    <s v="male"/>
    <n v="6"/>
    <n v="392096"/>
    <n v="0"/>
    <n v="1"/>
    <n v="12.475"/>
    <s v="E121"/>
    <x v="0"/>
    <s v="S"/>
    <x v="2"/>
  </r>
  <r>
    <n v="282"/>
    <x v="1"/>
    <n v="3"/>
    <s v="Olsson, Mr. Nils Johan Goransson"/>
    <s v="male"/>
    <n v="28"/>
    <n v="347464"/>
    <n v="0"/>
    <n v="0"/>
    <n v="7.8541999999999996"/>
    <s v=""/>
    <x v="0"/>
    <s v="S"/>
    <x v="0"/>
  </r>
  <r>
    <n v="573"/>
    <x v="0"/>
    <n v="1"/>
    <s v="Flynn, Mr. John Irwin (&quot;Irving&quot;)"/>
    <s v="male"/>
    <n v="36"/>
    <s v="PC 17474"/>
    <n v="0"/>
    <n v="0"/>
    <n v="26.387499999999999"/>
    <s v="E25"/>
    <x v="0"/>
    <s v="S"/>
    <x v="2"/>
  </r>
  <r>
    <n v="204"/>
    <x v="1"/>
    <n v="3"/>
    <s v="Youseff, Mr. Gerious"/>
    <s v="male"/>
    <n v="45.5"/>
    <n v="2628"/>
    <n v="0"/>
    <n v="0"/>
    <n v="7.2249999999999996"/>
    <s v=""/>
    <x v="2"/>
    <s v="C"/>
    <x v="0"/>
  </r>
  <r>
    <n v="122"/>
    <x v="1"/>
    <n v="3"/>
    <s v="Moore, Mr. Leonard Charles"/>
    <s v="male"/>
    <m/>
    <s v="A4. 54510"/>
    <n v="0"/>
    <n v="0"/>
    <n v="8.0500000000000007"/>
    <s v=""/>
    <x v="0"/>
    <s v="S"/>
    <x v="0"/>
  </r>
  <r>
    <n v="384"/>
    <x v="0"/>
    <n v="1"/>
    <s v="Holverson, Mrs. Alexander Oskar (Mary Aline Towner)"/>
    <s v="female"/>
    <n v="35"/>
    <n v="113789"/>
    <n v="1"/>
    <n v="0"/>
    <n v="52"/>
    <s v=""/>
    <x v="0"/>
    <s v="S"/>
    <x v="0"/>
  </r>
  <r>
    <n v="342"/>
    <x v="0"/>
    <n v="1"/>
    <s v="Fortune, Miss. Alice Elizabeth"/>
    <s v="female"/>
    <n v="24"/>
    <n v="19950"/>
    <n v="3"/>
    <n v="2"/>
    <n v="263"/>
    <s v="C23 C25 C27"/>
    <x v="0"/>
    <s v="S"/>
    <x v="1"/>
  </r>
  <r>
    <n v="449"/>
    <x v="0"/>
    <n v="3"/>
    <s v="Baclini, Miss. Marie Catherine"/>
    <s v="female"/>
    <n v="5"/>
    <n v="2666"/>
    <n v="2"/>
    <n v="1"/>
    <n v="19.258299999999998"/>
    <s v=""/>
    <x v="2"/>
    <s v="C"/>
    <x v="0"/>
  </r>
  <r>
    <n v="650"/>
    <x v="0"/>
    <n v="3"/>
    <s v="Stanley, Miss. Amy Zillah Elsie"/>
    <s v="female"/>
    <n v="23"/>
    <s v="CA. 2314"/>
    <n v="0"/>
    <n v="0"/>
    <n v="7.55"/>
    <s v=""/>
    <x v="0"/>
    <s v="S"/>
    <x v="0"/>
  </r>
  <r>
    <n v="735"/>
    <x v="1"/>
    <n v="2"/>
    <s v="Troupiansky, Mr. Moses Aaron"/>
    <s v="male"/>
    <n v="23"/>
    <n v="233639"/>
    <n v="0"/>
    <n v="0"/>
    <n v="13"/>
    <s v=""/>
    <x v="0"/>
    <s v="S"/>
    <x v="0"/>
  </r>
  <r>
    <n v="861"/>
    <x v="1"/>
    <n v="3"/>
    <s v="Hansen, Mr. Claus Peter"/>
    <s v="male"/>
    <n v="41"/>
    <n v="350026"/>
    <n v="2"/>
    <n v="0"/>
    <n v="14.1083"/>
    <s v=""/>
    <x v="0"/>
    <s v="S"/>
    <x v="0"/>
  </r>
  <r>
    <n v="554"/>
    <x v="0"/>
    <n v="3"/>
    <s v="Leeni, Mr. Fahim (&quot;Philip Zenni&quot;)"/>
    <s v="male"/>
    <n v="22"/>
    <n v="2620"/>
    <n v="0"/>
    <n v="0"/>
    <n v="7.2249999999999996"/>
    <s v=""/>
    <x v="2"/>
    <s v="C"/>
    <x v="0"/>
  </r>
  <r>
    <n v="533"/>
    <x v="1"/>
    <n v="3"/>
    <s v="Elias, Mr. Joseph Jr"/>
    <s v="male"/>
    <n v="17"/>
    <n v="2690"/>
    <n v="1"/>
    <n v="1"/>
    <n v="7.2291999999999996"/>
    <s v=""/>
    <x v="2"/>
    <s v="C"/>
    <x v="0"/>
  </r>
  <r>
    <n v="130"/>
    <x v="1"/>
    <n v="3"/>
    <s v="Ekstrom, Mr. Johan"/>
    <s v="male"/>
    <n v="45"/>
    <n v="347061"/>
    <n v="0"/>
    <n v="0"/>
    <n v="6.9749999999999996"/>
    <s v=""/>
    <x v="0"/>
    <s v="S"/>
    <x v="0"/>
  </r>
  <r>
    <n v="508"/>
    <x v="0"/>
    <n v="1"/>
    <s v="Bradley, Mr. George (&quot;George Arthur Brayton&quot;)"/>
    <s v="male"/>
    <m/>
    <n v="111427"/>
    <n v="0"/>
    <n v="0"/>
    <n v="26.55"/>
    <s v=""/>
    <x v="0"/>
    <s v="S"/>
    <x v="0"/>
  </r>
  <r>
    <n v="254"/>
    <x v="1"/>
    <n v="3"/>
    <s v="Lobb, Mr. William Arthur"/>
    <s v="male"/>
    <n v="30"/>
    <s v="A/5. 3336"/>
    <n v="1"/>
    <n v="0"/>
    <n v="16.100000000000001"/>
    <s v=""/>
    <x v="0"/>
    <s v="S"/>
    <x v="0"/>
  </r>
  <r>
    <n v="843"/>
    <x v="0"/>
    <n v="1"/>
    <s v="Serepeca, Miss. Augusta"/>
    <s v="female"/>
    <n v="30"/>
    <n v="113798"/>
    <n v="0"/>
    <n v="0"/>
    <n v="31"/>
    <s v=""/>
    <x v="0"/>
    <s v="S"/>
    <x v="0"/>
  </r>
  <r>
    <n v="380"/>
    <x v="1"/>
    <n v="3"/>
    <s v="Gustafsson, Mr. Karl Gideon"/>
    <s v="male"/>
    <n v="19"/>
    <n v="347069"/>
    <n v="0"/>
    <n v="0"/>
    <n v="7.7750000000000004"/>
    <s v=""/>
    <x v="0"/>
    <s v="S"/>
    <x v="0"/>
  </r>
  <r>
    <n v="325"/>
    <x v="1"/>
    <n v="3"/>
    <s v="Sage, Mr. George John Jr"/>
    <s v="male"/>
    <m/>
    <s v="CA. 2343"/>
    <n v="8"/>
    <n v="2"/>
    <n v="69.55"/>
    <s v=""/>
    <x v="0"/>
    <s v="S"/>
    <x v="0"/>
  </r>
  <r>
    <n v="89"/>
    <x v="0"/>
    <n v="1"/>
    <s v="Fortune, Miss. Mabel Helen"/>
    <s v="female"/>
    <n v="23"/>
    <n v="19950"/>
    <n v="3"/>
    <n v="2"/>
    <n v="263"/>
    <s v="C23 C25 C27"/>
    <x v="0"/>
    <s v="S"/>
    <x v="1"/>
  </r>
  <r>
    <n v="50"/>
    <x v="1"/>
    <n v="3"/>
    <s v="Arnold-Franchi, Mrs. Josef (Josefine Franchi)"/>
    <s v="female"/>
    <n v="18"/>
    <n v="349237"/>
    <n v="1"/>
    <n v="0"/>
    <n v="17.8"/>
    <s v=""/>
    <x v="0"/>
    <s v="S"/>
    <x v="0"/>
  </r>
  <r>
    <n v="788"/>
    <x v="1"/>
    <n v="3"/>
    <s v="Rice, Master. George Hugh"/>
    <s v="male"/>
    <n v="8"/>
    <n v="382652"/>
    <n v="4"/>
    <n v="1"/>
    <n v="29.125"/>
    <s v=""/>
    <x v="1"/>
    <s v="Q"/>
    <x v="0"/>
  </r>
  <r>
    <n v="170"/>
    <x v="1"/>
    <n v="3"/>
    <s v="Ling, Mr. Lee"/>
    <s v="male"/>
    <n v="28"/>
    <n v="1601"/>
    <n v="0"/>
    <n v="0"/>
    <n v="56.495800000000003"/>
    <s v=""/>
    <x v="0"/>
    <s v="S"/>
    <x v="0"/>
  </r>
  <r>
    <n v="737"/>
    <x v="1"/>
    <n v="3"/>
    <s v="Ford, Mrs. Edward (Margaret Ann Watson)"/>
    <s v="female"/>
    <n v="48"/>
    <s v="W./C. 6608"/>
    <n v="1"/>
    <n v="3"/>
    <n v="34.375"/>
    <s v=""/>
    <x v="0"/>
    <s v="S"/>
    <x v="0"/>
  </r>
  <r>
    <n v="355"/>
    <x v="1"/>
    <n v="3"/>
    <s v="Yousif, Mr. Wazli"/>
    <s v="male"/>
    <m/>
    <n v="2647"/>
    <n v="0"/>
    <n v="0"/>
    <n v="7.2249999999999996"/>
    <s v=""/>
    <x v="2"/>
    <s v="C"/>
    <x v="0"/>
  </r>
  <r>
    <n v="844"/>
    <x v="1"/>
    <n v="3"/>
    <s v="Lemberopolous, Mr. Peter L"/>
    <s v="male"/>
    <n v="34.5"/>
    <n v="2683"/>
    <n v="0"/>
    <n v="0"/>
    <n v="6.4375"/>
    <s v=""/>
    <x v="2"/>
    <s v="C"/>
    <x v="0"/>
  </r>
  <r>
    <n v="225"/>
    <x v="0"/>
    <n v="1"/>
    <s v="Hoyt, Mr. Frederick Maxfield"/>
    <s v="male"/>
    <n v="38"/>
    <n v="19943"/>
    <n v="1"/>
    <n v="0"/>
    <n v="90"/>
    <s v="C93"/>
    <x v="0"/>
    <s v="S"/>
    <x v="1"/>
  </r>
  <r>
    <n v="244"/>
    <x v="1"/>
    <n v="3"/>
    <s v="Maenpaa, Mr. Matti Alexanteri"/>
    <s v="male"/>
    <n v="22"/>
    <s v="STON/O 2. 3101275"/>
    <n v="0"/>
    <n v="0"/>
    <n v="7.125"/>
    <s v=""/>
    <x v="0"/>
    <s v="S"/>
    <x v="0"/>
  </r>
  <r>
    <n v="841"/>
    <x v="1"/>
    <n v="3"/>
    <s v="Alhomaki, Mr. Ilmari Rudolf"/>
    <s v="male"/>
    <n v="20"/>
    <s v="SOTON/O2 3101287"/>
    <n v="0"/>
    <n v="0"/>
    <n v="7.9249999999999998"/>
    <s v=""/>
    <x v="0"/>
    <s v="S"/>
    <x v="0"/>
  </r>
  <r>
    <n v="308"/>
    <x v="0"/>
    <n v="1"/>
    <s v="Penasco y Castellana, Mrs. Victor de Satode (Maria Josefa Perez de Soto y Vallejo)"/>
    <s v="female"/>
    <n v="17"/>
    <s v="PC 17758"/>
    <n v="1"/>
    <n v="0"/>
    <n v="108.9"/>
    <s v="C65"/>
    <x v="2"/>
    <s v="C"/>
    <x v="1"/>
  </r>
  <r>
    <n v="696"/>
    <x v="1"/>
    <n v="2"/>
    <s v="Chapman, Mr. Charles Henry"/>
    <s v="male"/>
    <n v="52"/>
    <n v="248731"/>
    <n v="0"/>
    <n v="0"/>
    <n v="13.5"/>
    <s v=""/>
    <x v="0"/>
    <s v="S"/>
    <x v="0"/>
  </r>
  <r>
    <n v="379"/>
    <x v="1"/>
    <n v="3"/>
    <s v="Betros, Mr. Tannous"/>
    <s v="male"/>
    <n v="20"/>
    <n v="2648"/>
    <n v="0"/>
    <n v="0"/>
    <n v="4.0125000000000002"/>
    <s v=""/>
    <x v="2"/>
    <s v="C"/>
    <x v="0"/>
  </r>
  <r>
    <n v="154"/>
    <x v="1"/>
    <n v="3"/>
    <s v="van Billiard, Mr. Austin Blyler"/>
    <s v="male"/>
    <n v="40.5"/>
    <s v="A/5. 851"/>
    <n v="0"/>
    <n v="2"/>
    <n v="14.5"/>
    <s v=""/>
    <x v="0"/>
    <s v="S"/>
    <x v="0"/>
  </r>
  <r>
    <n v="402"/>
    <x v="1"/>
    <n v="3"/>
    <s v="Adams, Mr. John"/>
    <s v="male"/>
    <n v="26"/>
    <n v="341826"/>
    <n v="0"/>
    <n v="0"/>
    <n v="8.0500000000000007"/>
    <s v=""/>
    <x v="0"/>
    <s v="S"/>
    <x v="0"/>
  </r>
  <r>
    <n v="286"/>
    <x v="1"/>
    <n v="3"/>
    <s v="Stankovic, Mr. Ivan"/>
    <s v="male"/>
    <n v="33"/>
    <n v="349239"/>
    <n v="0"/>
    <n v="0"/>
    <e v="#N/A"/>
    <e v="#N/A"/>
    <x v="3"/>
    <s v="S"/>
    <x v="0"/>
  </r>
  <r>
    <n v="883"/>
    <x v="1"/>
    <n v="3"/>
    <s v="Dahlberg, Miss. Gerda Ulrika"/>
    <s v="female"/>
    <n v="22"/>
    <n v="7552"/>
    <n v="0"/>
    <n v="0"/>
    <n v="10.5167"/>
    <s v=""/>
    <x v="0"/>
    <s v="S"/>
    <x v="0"/>
  </r>
  <r>
    <n v="849"/>
    <x v="1"/>
    <n v="2"/>
    <s v="Harper, Rev. John"/>
    <s v="male"/>
    <n v="28"/>
    <n v="248727"/>
    <n v="0"/>
    <n v="1"/>
    <n v="33"/>
    <s v=""/>
    <x v="0"/>
    <s v="S"/>
    <x v="0"/>
  </r>
  <r>
    <n v="72"/>
    <x v="1"/>
    <n v="3"/>
    <s v="Goodwin, Miss. Lillian Amy"/>
    <s v="female"/>
    <n v="16"/>
    <s v="CA 2144"/>
    <n v="5"/>
    <n v="2"/>
    <n v="46.9"/>
    <s v=""/>
    <x v="0"/>
    <s v="S"/>
    <x v="0"/>
  </r>
  <r>
    <n v="131"/>
    <x v="1"/>
    <n v="3"/>
    <s v="Drazenoic, Mr. Jozef"/>
    <s v="male"/>
    <n v="33"/>
    <n v="349241"/>
    <n v="0"/>
    <n v="0"/>
    <n v="7.8958000000000004"/>
    <s v=""/>
    <x v="2"/>
    <s v="C"/>
    <x v="0"/>
  </r>
  <r>
    <n v="826"/>
    <x v="1"/>
    <n v="3"/>
    <s v="Flynn, Mr. John"/>
    <s v="male"/>
    <m/>
    <n v="368323"/>
    <n v="0"/>
    <n v="0"/>
    <n v="6.95"/>
    <s v=""/>
    <x v="1"/>
    <s v="Q"/>
    <x v="0"/>
  </r>
  <r>
    <n v="854"/>
    <x v="0"/>
    <n v="1"/>
    <s v="Lines, Miss. Mary Conover"/>
    <s v="female"/>
    <n v="16"/>
    <s v="PC 17592"/>
    <n v="0"/>
    <n v="1"/>
    <n v="39.4"/>
    <s v="D28"/>
    <x v="0"/>
    <s v="S"/>
    <x v="3"/>
  </r>
  <r>
    <n v="146"/>
    <x v="1"/>
    <n v="2"/>
    <s v="Nicholls, Mr. Joseph Charles"/>
    <s v="male"/>
    <n v="19"/>
    <s v="C.A. 33112"/>
    <n v="1"/>
    <n v="1"/>
    <n v="36.75"/>
    <s v=""/>
    <x v="0"/>
    <s v="S"/>
    <x v="0"/>
  </r>
  <r>
    <n v="726"/>
    <x v="1"/>
    <n v="3"/>
    <s v="Oreskovic, Mr. Luka"/>
    <s v="male"/>
    <n v="20"/>
    <n v="315094"/>
    <n v="0"/>
    <n v="0"/>
    <n v="8.6624999999999996"/>
    <s v=""/>
    <x v="0"/>
    <s v="S"/>
    <x v="0"/>
  </r>
  <r>
    <n v="253"/>
    <x v="1"/>
    <n v="1"/>
    <s v="Stead, Mr. William Thomas"/>
    <s v="male"/>
    <n v="62"/>
    <n v="113514"/>
    <n v="0"/>
    <n v="0"/>
    <n v="26.55"/>
    <s v="C87"/>
    <x v="0"/>
    <s v="S"/>
    <x v="1"/>
  </r>
  <r>
    <n v="195"/>
    <x v="0"/>
    <n v="1"/>
    <s v="Brown, Mrs. James Joseph (Margaret Tobin)"/>
    <s v="female"/>
    <n v="44"/>
    <s v="PC 17610"/>
    <n v="0"/>
    <n v="0"/>
    <e v="#N/A"/>
    <e v="#N/A"/>
    <x v="3"/>
    <s v="S"/>
    <x v="0"/>
  </r>
  <r>
    <n v="748"/>
    <x v="0"/>
    <n v="2"/>
    <s v="Sinkkonen, Miss. Anna"/>
    <s v="female"/>
    <n v="30"/>
    <n v="250648"/>
    <n v="0"/>
    <n v="0"/>
    <n v="13"/>
    <s v=""/>
    <x v="0"/>
    <s v="S"/>
    <x v="0"/>
  </r>
  <r>
    <n v="192"/>
    <x v="1"/>
    <n v="2"/>
    <s v="Carbines, Mr. William"/>
    <s v="male"/>
    <n v="19"/>
    <n v="28424"/>
    <n v="0"/>
    <n v="0"/>
    <n v="13"/>
    <s v=""/>
    <x v="0"/>
    <s v="S"/>
    <x v="0"/>
  </r>
  <r>
    <n v="297"/>
    <x v="1"/>
    <n v="3"/>
    <s v="Hanna, Mr. Mansour"/>
    <s v="male"/>
    <n v="23.5"/>
    <n v="2693"/>
    <n v="0"/>
    <n v="0"/>
    <n v="7.2291999999999996"/>
    <s v=""/>
    <x v="2"/>
    <s v="C"/>
    <x v="0"/>
  </r>
  <r>
    <n v="648"/>
    <x v="0"/>
    <n v="1"/>
    <s v="Simonius-Blumer, Col. Oberst Alfons"/>
    <s v="male"/>
    <n v="56"/>
    <n v="13213"/>
    <n v="0"/>
    <n v="0"/>
    <n v="35.5"/>
    <s v="A26"/>
    <x v="2"/>
    <s v="C"/>
    <x v="4"/>
  </r>
  <r>
    <n v="832"/>
    <x v="0"/>
    <n v="2"/>
    <s v="Richards, Master. George Sibley"/>
    <s v="male"/>
    <n v="0.83"/>
    <n v="29106"/>
    <n v="1"/>
    <n v="1"/>
    <e v="#N/A"/>
    <e v="#N/A"/>
    <x v="3"/>
    <s v="S"/>
    <x v="0"/>
  </r>
  <r>
    <n v="431"/>
    <x v="0"/>
    <n v="1"/>
    <s v="Bjornstrom-Steffansson, Mr. Mauritz Hakan"/>
    <s v="male"/>
    <n v="28"/>
    <n v="110564"/>
    <n v="0"/>
    <n v="0"/>
    <n v="26.55"/>
    <s v="C52"/>
    <x v="0"/>
    <s v="S"/>
    <x v="1"/>
  </r>
  <r>
    <n v="328"/>
    <x v="0"/>
    <n v="2"/>
    <s v="Ball, Mrs. (Ada E Hall)"/>
    <s v="female"/>
    <n v="36"/>
    <n v="28551"/>
    <n v="0"/>
    <n v="0"/>
    <n v="13"/>
    <s v="D"/>
    <x v="0"/>
    <s v="S"/>
    <x v="3"/>
  </r>
  <r>
    <n v="268"/>
    <x v="0"/>
    <n v="3"/>
    <s v="Persson, Mr. Ernst Ulrik"/>
    <s v="male"/>
    <n v="25"/>
    <n v="347083"/>
    <n v="1"/>
    <n v="0"/>
    <n v="7.7750000000000004"/>
    <s v=""/>
    <x v="0"/>
    <s v="S"/>
    <x v="0"/>
  </r>
  <r>
    <n v="478"/>
    <x v="1"/>
    <n v="3"/>
    <s v="Braund, Mr. Lewis Richard"/>
    <s v="male"/>
    <n v="29"/>
    <n v="3460"/>
    <n v="1"/>
    <n v="0"/>
    <n v="7.0457999999999998"/>
    <s v=""/>
    <x v="0"/>
    <s v="S"/>
    <x v="0"/>
  </r>
  <r>
    <n v="341"/>
    <x v="0"/>
    <n v="2"/>
    <s v="Navratil, Master. Edmond Roger"/>
    <s v="male"/>
    <n v="2"/>
    <n v="230080"/>
    <n v="1"/>
    <n v="1"/>
    <n v="26"/>
    <s v="F2"/>
    <x v="0"/>
    <s v="S"/>
    <x v="5"/>
  </r>
  <r>
    <n v="443"/>
    <x v="1"/>
    <n v="3"/>
    <s v="Petterson, Mr. Johan Emil"/>
    <s v="male"/>
    <n v="25"/>
    <n v="347076"/>
    <n v="1"/>
    <n v="0"/>
    <n v="7.7750000000000004"/>
    <s v=""/>
    <x v="0"/>
    <s v="S"/>
    <x v="0"/>
  </r>
  <r>
    <n v="674"/>
    <x v="0"/>
    <n v="2"/>
    <s v="Wilhelms, Mr. Charles"/>
    <s v="male"/>
    <n v="31"/>
    <n v="244270"/>
    <n v="0"/>
    <n v="0"/>
    <n v="13"/>
    <s v=""/>
    <x v="0"/>
    <s v="S"/>
    <x v="0"/>
  </r>
  <r>
    <n v="78"/>
    <x v="1"/>
    <n v="3"/>
    <s v="Moutal, Mr. Rahamin Haim"/>
    <s v="male"/>
    <m/>
    <n v="374746"/>
    <n v="0"/>
    <n v="0"/>
    <n v="8.0500000000000007"/>
    <s v=""/>
    <x v="0"/>
    <s v="S"/>
    <x v="0"/>
  </r>
  <r>
    <n v="377"/>
    <x v="0"/>
    <n v="3"/>
    <s v="Landergren, Miss. Aurora Adelia"/>
    <s v="female"/>
    <n v="22"/>
    <s v="C 7077"/>
    <n v="0"/>
    <n v="0"/>
    <n v="7.25"/>
    <s v=""/>
    <x v="0"/>
    <s v="S"/>
    <x v="0"/>
  </r>
  <r>
    <n v="358"/>
    <x v="1"/>
    <n v="2"/>
    <s v="Funk, Miss. Annie Clemmer"/>
    <s v="female"/>
    <n v="38"/>
    <n v="237671"/>
    <n v="0"/>
    <n v="0"/>
    <n v="13"/>
    <s v=""/>
    <x v="0"/>
    <s v="S"/>
    <x v="0"/>
  </r>
  <r>
    <n v="52"/>
    <x v="1"/>
    <n v="3"/>
    <s v="Nosworthy, Mr. Richard Cater"/>
    <s v="male"/>
    <n v="21"/>
    <s v="A/4. 39886"/>
    <n v="0"/>
    <n v="0"/>
    <n v="7.8"/>
    <s v=""/>
    <x v="0"/>
    <s v="S"/>
    <x v="0"/>
  </r>
  <r>
    <n v="817"/>
    <x v="1"/>
    <n v="3"/>
    <s v="Heininen, Miss. Wendla Maria"/>
    <s v="female"/>
    <n v="23"/>
    <s v="STON/O2. 3101290"/>
    <n v="0"/>
    <n v="0"/>
    <n v="7.9249999999999998"/>
    <s v=""/>
    <x v="0"/>
    <s v="S"/>
    <x v="0"/>
  </r>
  <r>
    <n v="564"/>
    <x v="1"/>
    <n v="3"/>
    <s v="Simmons, Mr. John"/>
    <s v="male"/>
    <m/>
    <s v="SOTON/OQ 392082"/>
    <n v="0"/>
    <n v="0"/>
    <n v="8.0500000000000007"/>
    <s v=""/>
    <x v="0"/>
    <s v="S"/>
    <x v="0"/>
  </r>
  <r>
    <n v="348"/>
    <x v="0"/>
    <n v="3"/>
    <s v="Davison, Mrs. Thomas Henry (Mary E Finck)"/>
    <s v="female"/>
    <m/>
    <n v="386525"/>
    <n v="1"/>
    <n v="0"/>
    <n v="16.100000000000001"/>
    <s v=""/>
    <x v="0"/>
    <s v="S"/>
    <x v="0"/>
  </r>
  <r>
    <n v="708"/>
    <x v="0"/>
    <n v="1"/>
    <s v="Calderhead, Mr. Edward Pennington"/>
    <s v="male"/>
    <n v="42"/>
    <s v="PC 17476"/>
    <n v="0"/>
    <n v="0"/>
    <n v="26.287500000000001"/>
    <s v="E24"/>
    <x v="0"/>
    <s v="S"/>
    <x v="2"/>
  </r>
  <r>
    <n v="127"/>
    <x v="1"/>
    <n v="3"/>
    <s v="McMahon, Mr. Martin"/>
    <s v="male"/>
    <m/>
    <n v="370372"/>
    <n v="0"/>
    <n v="0"/>
    <n v="7.75"/>
    <s v=""/>
    <x v="1"/>
    <s v="Q"/>
    <x v="0"/>
  </r>
  <r>
    <n v="615"/>
    <x v="1"/>
    <n v="3"/>
    <s v="Brocklebank, Mr. William Alfred"/>
    <s v="male"/>
    <n v="35"/>
    <n v="364512"/>
    <n v="0"/>
    <n v="0"/>
    <n v="8.0500000000000007"/>
    <s v=""/>
    <x v="0"/>
    <s v="S"/>
    <x v="0"/>
  </r>
  <r>
    <n v="474"/>
    <x v="0"/>
    <n v="2"/>
    <s v="Jerwan, Mrs. Amin S (Marie Marthe Thuillard)"/>
    <s v="female"/>
    <n v="23"/>
    <s v="SC/AH Basle 541"/>
    <n v="0"/>
    <n v="0"/>
    <n v="13.791700000000001"/>
    <s v="D"/>
    <x v="2"/>
    <s v="C"/>
    <x v="3"/>
  </r>
  <r>
    <n v="528"/>
    <x v="1"/>
    <n v="1"/>
    <s v="Farthing, Mr. John"/>
    <s v="male"/>
    <m/>
    <s v="PC 17483"/>
    <n v="0"/>
    <n v="0"/>
    <n v="221.7792"/>
    <s v="C95"/>
    <x v="0"/>
    <s v="S"/>
    <x v="1"/>
  </r>
  <r>
    <n v="275"/>
    <x v="0"/>
    <n v="3"/>
    <s v="Healy, Miss. Hanora &quot;Nora&quot;"/>
    <s v="female"/>
    <m/>
    <n v="370375"/>
    <n v="0"/>
    <n v="0"/>
    <n v="7.75"/>
    <s v=""/>
    <x v="1"/>
    <s v="Q"/>
    <x v="0"/>
  </r>
  <r>
    <n v="155"/>
    <x v="1"/>
    <n v="3"/>
    <s v="Olsen, Mr. Ole Martin"/>
    <s v="male"/>
    <m/>
    <s v="Fa 265302"/>
    <n v="0"/>
    <n v="0"/>
    <n v="7.3125"/>
    <s v=""/>
    <x v="0"/>
    <s v="S"/>
    <x v="0"/>
  </r>
  <r>
    <n v="162"/>
    <x v="0"/>
    <n v="2"/>
    <s v="Watt, Mrs. James (Elizabeth &quot;Bessie&quot; Inglis Milne)"/>
    <s v="female"/>
    <n v="40"/>
    <s v="C.A. 33595"/>
    <n v="0"/>
    <n v="0"/>
    <n v="15.75"/>
    <s v=""/>
    <x v="0"/>
    <s v="S"/>
    <x v="0"/>
  </r>
  <r>
    <n v="525"/>
    <x v="1"/>
    <n v="3"/>
    <s v="Kassem, Mr. Fared"/>
    <s v="male"/>
    <m/>
    <n v="2700"/>
    <n v="0"/>
    <n v="0"/>
    <n v="7.2291999999999996"/>
    <s v=""/>
    <x v="2"/>
    <s v="C"/>
    <x v="0"/>
  </r>
  <r>
    <n v="386"/>
    <x v="1"/>
    <n v="2"/>
    <s v="Davies, Mr. Charles Henry"/>
    <s v="male"/>
    <n v="18"/>
    <s v="S.O.C. 14879"/>
    <n v="0"/>
    <n v="0"/>
    <n v="73.5"/>
    <s v=""/>
    <x v="0"/>
    <s v="S"/>
    <x v="0"/>
  </r>
  <r>
    <n v="378"/>
    <x v="1"/>
    <n v="1"/>
    <s v="Widener, Mr. Harry Elkins"/>
    <s v="male"/>
    <n v="27"/>
    <n v="113503"/>
    <n v="0"/>
    <n v="2"/>
    <n v="211.5"/>
    <s v="C82"/>
    <x v="2"/>
    <s v="C"/>
    <x v="1"/>
  </r>
  <r>
    <n v="709"/>
    <x v="0"/>
    <n v="1"/>
    <s v="Cleaver, Miss. Alice"/>
    <s v="female"/>
    <n v="22"/>
    <n v="113781"/>
    <n v="0"/>
    <n v="0"/>
    <n v="151.55000000000001"/>
    <s v="C22 C26"/>
    <x v="0"/>
    <s v="S"/>
    <x v="1"/>
  </r>
  <r>
    <n v="314"/>
    <x v="1"/>
    <n v="3"/>
    <s v="Hendekovic, Mr. Ignjac"/>
    <s v="male"/>
    <n v="28"/>
    <n v="349243"/>
    <n v="0"/>
    <n v="0"/>
    <n v="7.8958000000000004"/>
    <s v=""/>
    <x v="0"/>
    <s v="S"/>
    <x v="0"/>
  </r>
  <r>
    <n v="221"/>
    <x v="0"/>
    <n v="3"/>
    <s v="Sunderland, Mr. Victor Francis"/>
    <s v="male"/>
    <n v="16"/>
    <s v="SOTON/OQ 392089"/>
    <n v="0"/>
    <n v="0"/>
    <n v="8.0500000000000007"/>
    <s v=""/>
    <x v="0"/>
    <s v="S"/>
    <x v="0"/>
  </r>
  <r>
    <n v="801"/>
    <x v="1"/>
    <n v="2"/>
    <s v="Ponesell, Mr. Martin"/>
    <s v="male"/>
    <n v="34"/>
    <n v="250647"/>
    <n v="0"/>
    <n v="0"/>
    <e v="#N/A"/>
    <e v="#N/A"/>
    <x v="3"/>
    <s v="S"/>
    <x v="0"/>
  </r>
  <r>
    <n v="599"/>
    <x v="1"/>
    <n v="3"/>
    <s v="Boulos, Mr. Hanna"/>
    <s v="male"/>
    <m/>
    <n v="2664"/>
    <n v="0"/>
    <n v="0"/>
    <n v="7.2249999999999996"/>
    <s v=""/>
    <x v="2"/>
    <s v="C"/>
    <x v="0"/>
  </r>
  <r>
    <n v="760"/>
    <x v="0"/>
    <n v="1"/>
    <s v="Rothes, the Countess. of (Lucy Noel Martha Dyer-Edwards)"/>
    <s v="female"/>
    <n v="33"/>
    <n v="110152"/>
    <n v="0"/>
    <n v="0"/>
    <n v="86.5"/>
    <s v="B77 B79"/>
    <x v="0"/>
    <s v="S"/>
    <x v="6"/>
  </r>
  <r>
    <n v="614"/>
    <x v="1"/>
    <n v="3"/>
    <s v="Horgan, Mr. John"/>
    <s v="male"/>
    <m/>
    <n v="370377"/>
    <n v="0"/>
    <n v="0"/>
    <n v="7.75"/>
    <s v=""/>
    <x v="1"/>
    <s v="Q"/>
    <x v="0"/>
  </r>
  <r>
    <n v="77"/>
    <x v="1"/>
    <n v="3"/>
    <s v="Staneff, Mr. Ivan"/>
    <s v="male"/>
    <m/>
    <n v="349208"/>
    <n v="0"/>
    <n v="0"/>
    <n v="7.8958000000000004"/>
    <s v=""/>
    <x v="0"/>
    <s v="S"/>
    <x v="0"/>
  </r>
  <r>
    <n v="675"/>
    <x v="1"/>
    <n v="2"/>
    <s v="Watson, Mr. Ennis Hastings"/>
    <s v="male"/>
    <m/>
    <n v="239856"/>
    <n v="0"/>
    <n v="0"/>
    <n v="0"/>
    <s v=""/>
    <x v="0"/>
    <s v="S"/>
    <x v="0"/>
  </r>
  <r>
    <n v="521"/>
    <x v="0"/>
    <n v="1"/>
    <s v="Perreault, Miss. Anne"/>
    <s v="female"/>
    <n v="30"/>
    <n v="12749"/>
    <n v="0"/>
    <n v="0"/>
    <n v="93.5"/>
    <s v="B69 B73"/>
    <x v="0"/>
    <s v="S"/>
    <x v="6"/>
  </r>
  <r>
    <n v="488"/>
    <x v="1"/>
    <n v="1"/>
    <s v="Kent, Mr. Edward Austin"/>
    <s v="male"/>
    <n v="58"/>
    <n v="11771"/>
    <n v="0"/>
    <n v="0"/>
    <n v="29.7"/>
    <s v="B37"/>
    <x v="2"/>
    <s v="C"/>
    <x v="6"/>
  </r>
  <r>
    <n v="476"/>
    <x v="1"/>
    <n v="1"/>
    <s v="Clifford, Mr. George Quincy"/>
    <s v="male"/>
    <m/>
    <n v="110465"/>
    <n v="0"/>
    <n v="0"/>
    <n v="52"/>
    <s v="A14 C110"/>
    <x v="0"/>
    <s v="S"/>
    <x v="4"/>
  </r>
  <r>
    <n v="415"/>
    <x v="0"/>
    <n v="3"/>
    <s v="Sundman, Mr. Johan Julian"/>
    <s v="male"/>
    <n v="44"/>
    <s v="STON/O 2. 3101269"/>
    <n v="0"/>
    <n v="0"/>
    <n v="7.9249999999999998"/>
    <s v=""/>
    <x v="0"/>
    <s v="S"/>
    <x v="0"/>
  </r>
  <r>
    <n v="317"/>
    <x v="0"/>
    <n v="2"/>
    <s v="Kantor, Mrs. Sinai (Miriam Sternin)"/>
    <s v="female"/>
    <n v="24"/>
    <n v="244367"/>
    <n v="1"/>
    <n v="0"/>
    <n v="26"/>
    <s v=""/>
    <x v="0"/>
    <s v="S"/>
    <x v="0"/>
  </r>
  <r>
    <n v="115"/>
    <x v="1"/>
    <n v="3"/>
    <s v="Attalah, Miss. Malake"/>
    <s v="female"/>
    <n v="17"/>
    <n v="2627"/>
    <n v="0"/>
    <n v="0"/>
    <n v="14.458299999999999"/>
    <s v=""/>
    <x v="2"/>
    <s v="C"/>
    <x v="0"/>
  </r>
  <r>
    <n v="103"/>
    <x v="1"/>
    <n v="1"/>
    <s v="White, Mr. Richard Frasar"/>
    <s v="male"/>
    <n v="21"/>
    <n v="35281"/>
    <n v="0"/>
    <n v="1"/>
    <n v="77.287499999999994"/>
    <s v="D26"/>
    <x v="0"/>
    <s v="S"/>
    <x v="3"/>
  </r>
  <r>
    <n v="774"/>
    <x v="1"/>
    <n v="3"/>
    <s v="Elias, Mr. Dibo"/>
    <s v="male"/>
    <m/>
    <n v="2674"/>
    <n v="0"/>
    <n v="0"/>
    <n v="7.2249999999999996"/>
    <s v=""/>
    <x v="2"/>
    <s v="C"/>
    <x v="0"/>
  </r>
  <r>
    <n v="857"/>
    <x v="0"/>
    <n v="1"/>
    <s v="Wick, Mrs. George Dennick (Mary Hitchcock)"/>
    <s v="female"/>
    <n v="45"/>
    <n v="36928"/>
    <n v="1"/>
    <n v="1"/>
    <n v="164.86670000000001"/>
    <s v="C7"/>
    <x v="0"/>
    <s v="S"/>
    <x v="1"/>
  </r>
  <r>
    <n v="276"/>
    <x v="0"/>
    <n v="1"/>
    <s v="Andrews, Miss. Kornelia Theodosia"/>
    <s v="female"/>
    <n v="63"/>
    <n v="13502"/>
    <n v="1"/>
    <n v="0"/>
    <n v="77.958299999999994"/>
    <s v="D7 D9 D11"/>
    <x v="0"/>
    <s v="S"/>
    <x v="3"/>
  </r>
  <r>
    <n v="460"/>
    <x v="1"/>
    <n v="3"/>
    <s v="O'Connor, Mr. Maurice"/>
    <s v="male"/>
    <m/>
    <n v="371060"/>
    <n v="0"/>
    <n v="0"/>
    <n v="7.75"/>
    <s v=""/>
    <x v="1"/>
    <s v="Q"/>
    <x v="0"/>
  </r>
  <r>
    <n v="471"/>
    <x v="1"/>
    <n v="3"/>
    <s v="Keefe, Mr. Arthur"/>
    <s v="male"/>
    <m/>
    <n v="323592"/>
    <n v="0"/>
    <n v="0"/>
    <n v="7.25"/>
    <s v=""/>
    <x v="0"/>
    <s v="S"/>
    <x v="0"/>
  </r>
  <r>
    <n v="553"/>
    <x v="1"/>
    <n v="3"/>
    <s v="O'Brien, Mr. Timothy"/>
    <s v="male"/>
    <m/>
    <n v="330979"/>
    <n v="0"/>
    <n v="0"/>
    <n v="7.8292000000000002"/>
    <s v=""/>
    <x v="1"/>
    <s v="Q"/>
    <x v="0"/>
  </r>
  <r>
    <n v="772"/>
    <x v="1"/>
    <n v="3"/>
    <s v="Jensen, Mr. Niels Peder"/>
    <s v="male"/>
    <n v="48"/>
    <n v="350047"/>
    <n v="0"/>
    <n v="0"/>
    <n v="7.8541999999999996"/>
    <s v=""/>
    <x v="0"/>
    <s v="S"/>
    <x v="0"/>
  </r>
  <r>
    <n v="463"/>
    <x v="1"/>
    <n v="1"/>
    <s v="Gee, Mr. Arthur H"/>
    <s v="male"/>
    <n v="47"/>
    <n v="111320"/>
    <n v="0"/>
    <n v="0"/>
    <n v="38.5"/>
    <s v="E63"/>
    <x v="0"/>
    <s v="S"/>
    <x v="2"/>
  </r>
  <r>
    <n v="882"/>
    <x v="1"/>
    <n v="3"/>
    <s v="Markun, Mr. Johann"/>
    <s v="male"/>
    <n v="33"/>
    <n v="349257"/>
    <n v="0"/>
    <n v="0"/>
    <n v="7.8958000000000004"/>
    <s v=""/>
    <x v="0"/>
    <s v="S"/>
    <x v="0"/>
  </r>
  <r>
    <n v="302"/>
    <x v="0"/>
    <n v="3"/>
    <s v="McCoy, Mr. Bernard"/>
    <s v="male"/>
    <m/>
    <n v="367226"/>
    <n v="2"/>
    <n v="0"/>
    <n v="23.25"/>
    <s v=""/>
    <x v="1"/>
    <s v="Q"/>
    <x v="0"/>
  </r>
  <r>
    <n v="795"/>
    <x v="1"/>
    <n v="3"/>
    <s v="Dantcheff, Mr. Ristiu"/>
    <s v="male"/>
    <n v="25"/>
    <n v="349203"/>
    <n v="0"/>
    <n v="0"/>
    <n v="7.8958000000000004"/>
    <s v=""/>
    <x v="0"/>
    <s v="S"/>
    <x v="0"/>
  </r>
  <r>
    <n v="807"/>
    <x v="1"/>
    <n v="1"/>
    <s v="Andrews, Mr. Thomas Jr"/>
    <s v="male"/>
    <n v="39"/>
    <n v="112050"/>
    <n v="0"/>
    <n v="0"/>
    <n v="0"/>
    <s v="A36"/>
    <x v="0"/>
    <s v="S"/>
    <x v="4"/>
  </r>
  <r>
    <n v="777"/>
    <x v="1"/>
    <n v="3"/>
    <s v="Tobin, Mr. Roger"/>
    <s v="male"/>
    <m/>
    <n v="383121"/>
    <n v="0"/>
    <n v="0"/>
    <n v="7.75"/>
    <s v="F38"/>
    <x v="1"/>
    <s v="Q"/>
    <x v="5"/>
  </r>
  <r>
    <n v="814"/>
    <x v="1"/>
    <n v="3"/>
    <s v="Andersson, Miss. Ebba Iris Alfrida"/>
    <s v="female"/>
    <n v="6"/>
    <n v="347082"/>
    <n v="4"/>
    <n v="2"/>
    <n v="31.274999999999999"/>
    <s v=""/>
    <x v="0"/>
    <s v="S"/>
    <x v="0"/>
  </r>
  <r>
    <n v="763"/>
    <x v="0"/>
    <n v="3"/>
    <s v="Barah, Mr. Hanna Assi"/>
    <s v="male"/>
    <n v="20"/>
    <n v="2663"/>
    <n v="0"/>
    <n v="0"/>
    <n v="7.2291999999999996"/>
    <s v=""/>
    <x v="2"/>
    <s v="C"/>
    <x v="0"/>
  </r>
  <r>
    <n v="248"/>
    <x v="0"/>
    <n v="2"/>
    <s v="Hamalainen, Mrs. William (Anna)"/>
    <s v="female"/>
    <n v="24"/>
    <n v="250649"/>
    <n v="0"/>
    <n v="2"/>
    <n v="14.5"/>
    <s v=""/>
    <x v="0"/>
    <s v="S"/>
    <x v="0"/>
  </r>
  <r>
    <n v="80"/>
    <x v="0"/>
    <n v="3"/>
    <s v="Dowdell, Miss. Elizabeth"/>
    <s v="female"/>
    <n v="30"/>
    <n v="364516"/>
    <n v="0"/>
    <n v="0"/>
    <n v="12.475"/>
    <s v=""/>
    <x v="0"/>
    <s v="S"/>
    <x v="0"/>
  </r>
  <r>
    <n v="584"/>
    <x v="1"/>
    <n v="1"/>
    <s v="Ross, Mr. John Hugo"/>
    <s v="male"/>
    <n v="36"/>
    <n v="13049"/>
    <n v="0"/>
    <n v="0"/>
    <n v="40.125"/>
    <s v="A10"/>
    <x v="2"/>
    <s v="C"/>
    <x v="4"/>
  </r>
  <r>
    <n v="147"/>
    <x v="0"/>
    <n v="3"/>
    <s v="Andersson, Mr. August Edvard (&quot;Wennerstrom&quot;)"/>
    <s v="male"/>
    <n v="27"/>
    <n v="350043"/>
    <n v="0"/>
    <n v="0"/>
    <n v="7.7957999999999998"/>
    <s v=""/>
    <x v="0"/>
    <s v="S"/>
    <x v="0"/>
  </r>
  <r>
    <n v="251"/>
    <x v="1"/>
    <n v="3"/>
    <s v="Reed, Mr. James George"/>
    <s v="male"/>
    <m/>
    <n v="362316"/>
    <n v="0"/>
    <n v="0"/>
    <n v="7.25"/>
    <s v=""/>
    <x v="0"/>
    <s v="S"/>
    <x v="0"/>
  </r>
  <r>
    <n v="280"/>
    <x v="0"/>
    <n v="3"/>
    <s v="Abbott, Mrs. Stanton (Rosa Hunt)"/>
    <s v="female"/>
    <n v="35"/>
    <s v="C.A. 2673"/>
    <n v="1"/>
    <n v="1"/>
    <n v="20.25"/>
    <s v=""/>
    <x v="0"/>
    <s v="S"/>
    <x v="0"/>
  </r>
  <r>
    <n v="454"/>
    <x v="0"/>
    <n v="1"/>
    <s v="Goldenberg, Mr. Samuel L"/>
    <s v="male"/>
    <n v="49"/>
    <n v="17453"/>
    <n v="1"/>
    <n v="0"/>
    <n v="89.104200000000006"/>
    <s v="C92"/>
    <x v="2"/>
    <s v="C"/>
    <x v="1"/>
  </r>
  <r>
    <n v="574"/>
    <x v="0"/>
    <n v="3"/>
    <s v="Kelly, Miss. Mary"/>
    <s v="female"/>
    <m/>
    <n v="14312"/>
    <n v="0"/>
    <n v="0"/>
    <n v="7.75"/>
    <s v=""/>
    <x v="1"/>
    <s v="Q"/>
    <x v="0"/>
  </r>
  <r>
    <n v="4"/>
    <x v="0"/>
    <n v="1"/>
    <s v="Futrelle, Mrs. Jacques Heath (Lily May Peel)"/>
    <s v="female"/>
    <n v="35"/>
    <n v="113803"/>
    <n v="1"/>
    <n v="0"/>
    <n v="53.1"/>
    <s v="C123"/>
    <x v="0"/>
    <s v="S"/>
    <x v="1"/>
  </r>
  <r>
    <n v="514"/>
    <x v="0"/>
    <n v="1"/>
    <s v="Rothschild, Mrs. Martin (Elizabeth L. Barrett)"/>
    <s v="female"/>
    <n v="54"/>
    <s v="PC 17603"/>
    <n v="1"/>
    <n v="0"/>
    <n v="59.4"/>
    <s v=""/>
    <x v="2"/>
    <s v="C"/>
    <x v="0"/>
  </r>
  <r>
    <n v="743"/>
    <x v="0"/>
    <n v="1"/>
    <s v="Ryerson, Miss. Susan Parker &quot;Suzette&quot;"/>
    <s v="female"/>
    <n v="21"/>
    <s v="PC 17608"/>
    <n v="2"/>
    <n v="2"/>
    <n v="262.375"/>
    <s v="B57 B59 B63 B66"/>
    <x v="2"/>
    <s v="C"/>
    <x v="6"/>
  </r>
  <r>
    <n v="62"/>
    <x v="0"/>
    <n v="1"/>
    <s v="Icard, Miss. Amelie"/>
    <s v="female"/>
    <n v="38"/>
    <n v="113572"/>
    <n v="0"/>
    <n v="0"/>
    <n v="80"/>
    <s v="B28"/>
    <x v="4"/>
    <s v="S"/>
    <x v="6"/>
  </r>
  <r>
    <n v="527"/>
    <x v="0"/>
    <n v="2"/>
    <s v="Ridsdale, Miss. Lucy"/>
    <s v="female"/>
    <n v="50"/>
    <s v="W./C. 14258"/>
    <n v="0"/>
    <n v="0"/>
    <n v="10.5"/>
    <s v=""/>
    <x v="0"/>
    <s v="S"/>
    <x v="0"/>
  </r>
  <r>
    <n v="139"/>
    <x v="1"/>
    <n v="3"/>
    <s v="Osen, Mr. Olaf Elon"/>
    <s v="male"/>
    <n v="16"/>
    <n v="7534"/>
    <n v="0"/>
    <n v="0"/>
    <e v="#N/A"/>
    <e v="#N/A"/>
    <x v="3"/>
    <s v="S"/>
    <x v="0"/>
  </r>
  <r>
    <n v="101"/>
    <x v="1"/>
    <n v="3"/>
    <s v="Petranec, Miss. Matilda"/>
    <s v="female"/>
    <n v="28"/>
    <n v="349245"/>
    <n v="0"/>
    <n v="0"/>
    <n v="7.8958000000000004"/>
    <s v=""/>
    <x v="0"/>
    <s v="S"/>
    <x v="0"/>
  </r>
  <r>
    <n v="775"/>
    <x v="0"/>
    <n v="2"/>
    <s v="Hocking, Mrs. Elizabeth (Eliza Needs)"/>
    <s v="female"/>
    <n v="54"/>
    <n v="29105"/>
    <n v="1"/>
    <n v="3"/>
    <n v="23"/>
    <s v=""/>
    <x v="0"/>
    <s v="S"/>
    <x v="0"/>
  </r>
  <r>
    <n v="695"/>
    <x v="1"/>
    <n v="1"/>
    <s v="Weir, Col. John"/>
    <s v="male"/>
    <n v="60"/>
    <n v="113800"/>
    <n v="0"/>
    <n v="0"/>
    <n v="26.55"/>
    <s v=""/>
    <x v="0"/>
    <s v="S"/>
    <x v="0"/>
  </r>
  <r>
    <n v="515"/>
    <x v="1"/>
    <n v="3"/>
    <s v="Coleff, Mr. Satio"/>
    <s v="male"/>
    <n v="24"/>
    <n v="349209"/>
    <n v="0"/>
    <n v="0"/>
    <n v="7.4958"/>
    <s v=""/>
    <x v="0"/>
    <s v="S"/>
    <x v="0"/>
  </r>
  <r>
    <n v="558"/>
    <x v="1"/>
    <n v="1"/>
    <s v="Robbins, Mr. Victor"/>
    <s v="male"/>
    <m/>
    <s v="PC 17757"/>
    <n v="0"/>
    <n v="0"/>
    <n v="227.52500000000001"/>
    <s v="C62 C64"/>
    <x v="2"/>
    <s v="C"/>
    <x v="1"/>
  </r>
  <r>
    <n v="630"/>
    <x v="1"/>
    <n v="3"/>
    <s v="O'Connell, Mr. Patrick D"/>
    <s v="male"/>
    <m/>
    <n v="334912"/>
    <n v="0"/>
    <n v="0"/>
    <n v="7.7332999999999998"/>
    <s v=""/>
    <x v="1"/>
    <s v="Q"/>
    <x v="0"/>
  </r>
  <r>
    <n v="766"/>
    <x v="0"/>
    <n v="1"/>
    <s v="Hogeboom, Mrs. John C (Anna Andrews)"/>
    <s v="female"/>
    <n v="51"/>
    <n v="13502"/>
    <n v="1"/>
    <n v="0"/>
    <n v="77.958299999999994"/>
    <s v="D7 D9 D11"/>
    <x v="0"/>
    <s v="S"/>
    <x v="3"/>
  </r>
  <r>
    <n v="740"/>
    <x v="1"/>
    <n v="3"/>
    <s v="Nankoff, Mr. Minko"/>
    <s v="male"/>
    <m/>
    <n v="349218"/>
    <n v="0"/>
    <n v="0"/>
    <n v="7.8958000000000004"/>
    <s v=""/>
    <x v="0"/>
    <s v="S"/>
    <x v="0"/>
  </r>
  <r>
    <n v="761"/>
    <x v="1"/>
    <n v="3"/>
    <s v="Garfirth, Mr. John"/>
    <s v="male"/>
    <m/>
    <n v="358585"/>
    <n v="0"/>
    <n v="0"/>
    <n v="14.5"/>
    <s v=""/>
    <x v="0"/>
    <s v="S"/>
    <x v="0"/>
  </r>
  <r>
    <n v="364"/>
    <x v="1"/>
    <n v="3"/>
    <s v="Asim, Mr. Adola"/>
    <s v="male"/>
    <n v="35"/>
    <s v="SOTON/O.Q. 3101310"/>
    <n v="0"/>
    <n v="0"/>
    <n v="7.05"/>
    <s v=""/>
    <x v="0"/>
    <s v="S"/>
    <x v="0"/>
  </r>
  <r>
    <n v="845"/>
    <x v="1"/>
    <n v="3"/>
    <s v="Culumovic, Mr. Jeso"/>
    <s v="male"/>
    <n v="17"/>
    <n v="315090"/>
    <n v="0"/>
    <n v="0"/>
    <n v="8.6624999999999996"/>
    <s v=""/>
    <x v="0"/>
    <s v="S"/>
    <x v="0"/>
  </r>
  <r>
    <n v="411"/>
    <x v="1"/>
    <n v="3"/>
    <s v="Sdycoff, Mr. Todor"/>
    <s v="male"/>
    <m/>
    <n v="349222"/>
    <n v="0"/>
    <n v="0"/>
    <n v="7.8958000000000004"/>
    <s v=""/>
    <x v="0"/>
    <s v="S"/>
    <x v="0"/>
  </r>
  <r>
    <n v="76"/>
    <x v="1"/>
    <n v="3"/>
    <s v="Moen, Mr. Sigurd Hansen"/>
    <s v="male"/>
    <n v="25"/>
    <n v="348123"/>
    <n v="0"/>
    <n v="0"/>
    <n v="7.65"/>
    <s v="F G73"/>
    <x v="0"/>
    <s v="S"/>
    <x v="5"/>
  </r>
  <r>
    <n v="219"/>
    <x v="0"/>
    <n v="1"/>
    <s v="Bazzani, Miss. Albina"/>
    <s v="female"/>
    <n v="32"/>
    <n v="11813"/>
    <n v="0"/>
    <n v="0"/>
    <n v="76.291700000000006"/>
    <s v="D15"/>
    <x v="2"/>
    <s v="C"/>
    <x v="3"/>
  </r>
  <r>
    <n v="501"/>
    <x v="1"/>
    <n v="3"/>
    <s v="Calic, Mr. Petar"/>
    <s v="male"/>
    <n v="17"/>
    <n v="315086"/>
    <n v="0"/>
    <n v="0"/>
    <n v="8.6624999999999996"/>
    <s v=""/>
    <x v="0"/>
    <s v="S"/>
    <x v="0"/>
  </r>
  <r>
    <n v="26"/>
    <x v="0"/>
    <n v="3"/>
    <s v="Asplund, Mrs. Carl Oscar (Selma Augusta Emilia Johansson)"/>
    <s v="female"/>
    <n v="38"/>
    <n v="347077"/>
    <n v="1"/>
    <n v="5"/>
    <n v="31.387499999999999"/>
    <s v=""/>
    <x v="0"/>
    <s v="S"/>
    <x v="0"/>
  </r>
  <r>
    <n v="546"/>
    <x v="1"/>
    <n v="1"/>
    <s v="Nicholson, Mr. Arthur Ernest"/>
    <s v="male"/>
    <n v="64"/>
    <n v="693"/>
    <n v="0"/>
    <n v="0"/>
    <n v="26"/>
    <s v=""/>
    <x v="0"/>
    <s v="S"/>
    <x v="0"/>
  </r>
  <r>
    <n v="698"/>
    <x v="0"/>
    <n v="3"/>
    <s v="Mullens, Miss. Katherine &quot;Katie&quot;"/>
    <s v="female"/>
    <m/>
    <n v="35852"/>
    <n v="0"/>
    <n v="0"/>
    <n v="7.7332999999999998"/>
    <s v=""/>
    <x v="1"/>
    <s v="Q"/>
    <x v="0"/>
  </r>
  <r>
    <n v="91"/>
    <x v="1"/>
    <n v="3"/>
    <s v="Christmann, Mr. Emil"/>
    <s v="male"/>
    <n v="29"/>
    <n v="343276"/>
    <n v="0"/>
    <n v="0"/>
    <n v="8.0500000000000007"/>
    <s v=""/>
    <x v="0"/>
    <s v="S"/>
    <x v="0"/>
  </r>
  <r>
    <n v="821"/>
    <x v="0"/>
    <n v="1"/>
    <s v="Hays, Mrs. Charles Melville (Clara Jennings Gregg)"/>
    <s v="female"/>
    <n v="52"/>
    <n v="12749"/>
    <n v="1"/>
    <n v="1"/>
    <n v="93.5"/>
    <s v="B69 B73"/>
    <x v="0"/>
    <s v="S"/>
    <x v="6"/>
  </r>
  <r>
    <n v="667"/>
    <x v="1"/>
    <n v="2"/>
    <s v="Butler, Mr. Reginald Fenton"/>
    <s v="male"/>
    <n v="25"/>
    <n v="234686"/>
    <n v="0"/>
    <n v="0"/>
    <n v="13"/>
    <s v=""/>
    <x v="0"/>
    <s v="S"/>
    <x v="0"/>
  </r>
  <r>
    <n v="158"/>
    <x v="1"/>
    <n v="3"/>
    <s v="Corn, Mr. Harry"/>
    <s v="male"/>
    <n v="30"/>
    <s v="SOTON/OQ 392090"/>
    <n v="0"/>
    <n v="0"/>
    <n v="8.0500000000000007"/>
    <s v=""/>
    <x v="0"/>
    <s v="S"/>
    <x v="0"/>
  </r>
  <r>
    <n v="713"/>
    <x v="0"/>
    <n v="1"/>
    <s v="Taylor, Mr. Elmer Zebley"/>
    <s v="male"/>
    <n v="48"/>
    <n v="19996"/>
    <n v="1"/>
    <n v="0"/>
    <n v="52"/>
    <s v="C126"/>
    <x v="0"/>
    <s v="S"/>
    <x v="1"/>
  </r>
  <r>
    <n v="430"/>
    <x v="0"/>
    <n v="3"/>
    <s v="Pickard, Mr. Berk (Berk Trembisky)"/>
    <s v="male"/>
    <n v="32"/>
    <s v="SOTON/O.Q. 392078"/>
    <n v="0"/>
    <n v="0"/>
    <n v="8.0500000000000007"/>
    <s v="E10"/>
    <x v="0"/>
    <s v="S"/>
    <x v="2"/>
  </r>
  <r>
    <n v="492"/>
    <x v="1"/>
    <n v="3"/>
    <s v="Windelov, Mr. Einar"/>
    <s v="male"/>
    <n v="21"/>
    <s v="SOTON/OQ 3101317"/>
    <n v="0"/>
    <n v="0"/>
    <n v="7.25"/>
    <s v=""/>
    <x v="0"/>
    <s v="S"/>
    <x v="0"/>
  </r>
  <r>
    <n v="516"/>
    <x v="1"/>
    <n v="1"/>
    <s v="Walker, Mr. William Anderson"/>
    <s v="male"/>
    <n v="47"/>
    <n v="36967"/>
    <n v="0"/>
    <n v="0"/>
    <n v="34.020800000000001"/>
    <s v="D46"/>
    <x v="0"/>
    <s v="S"/>
    <x v="3"/>
  </r>
  <r>
    <n v="831"/>
    <x v="0"/>
    <n v="3"/>
    <s v="Yasbeck, Mrs. Antoni (Selini Alexander)"/>
    <s v="female"/>
    <n v="15"/>
    <n v="2659"/>
    <n v="1"/>
    <n v="0"/>
    <n v="14.4542"/>
    <s v=""/>
    <x v="2"/>
    <s v="C"/>
    <x v="0"/>
  </r>
  <r>
    <n v="438"/>
    <x v="0"/>
    <n v="2"/>
    <s v="Richards, Mrs. Sidney (Emily Hocking)"/>
    <s v="female"/>
    <n v="24"/>
    <n v="29106"/>
    <n v="2"/>
    <n v="3"/>
    <e v="#N/A"/>
    <e v="#N/A"/>
    <x v="3"/>
    <s v="S"/>
    <x v="0"/>
  </r>
  <r>
    <n v="217"/>
    <x v="0"/>
    <n v="3"/>
    <s v="Honkanen, Miss. Eliina"/>
    <s v="female"/>
    <n v="27"/>
    <s v="STON/O2. 3101283"/>
    <n v="0"/>
    <n v="0"/>
    <n v="7.9249999999999998"/>
    <s v=""/>
    <x v="0"/>
    <s v="S"/>
    <x v="0"/>
  </r>
  <r>
    <n v="506"/>
    <x v="1"/>
    <n v="1"/>
    <s v="Penasco y Castellana, Mr. Victor de Satode"/>
    <s v="male"/>
    <n v="18"/>
    <s v="PC 17758"/>
    <n v="1"/>
    <n v="0"/>
    <n v="108.9"/>
    <s v="C65"/>
    <x v="2"/>
    <s v="C"/>
    <x v="1"/>
  </r>
  <r>
    <n v="673"/>
    <x v="1"/>
    <n v="2"/>
    <s v="Mitchell, Mr. Henry Michael"/>
    <s v="male"/>
    <n v="70"/>
    <s v="C.A. 24580"/>
    <n v="0"/>
    <n v="0"/>
    <n v="10.5"/>
    <s v=""/>
    <x v="0"/>
    <s v="S"/>
    <x v="0"/>
  </r>
  <r>
    <n v="29"/>
    <x v="0"/>
    <n v="3"/>
    <s v="O'Dwyer, Miss. Ellen &quot;Nellie&quot;"/>
    <s v="female"/>
    <m/>
    <n v="330959"/>
    <n v="0"/>
    <n v="0"/>
    <n v="7.8792"/>
    <s v=""/>
    <x v="1"/>
    <s v="Q"/>
    <x v="0"/>
  </r>
  <r>
    <n v="867"/>
    <x v="0"/>
    <n v="2"/>
    <s v="Duran y More, Miss. Asuncion"/>
    <s v="female"/>
    <n v="27"/>
    <s v="SC/PARIS 2149"/>
    <n v="1"/>
    <n v="0"/>
    <n v="13.8583"/>
    <s v=""/>
    <x v="2"/>
    <s v="C"/>
    <x v="0"/>
  </r>
  <r>
    <n v="714"/>
    <x v="1"/>
    <n v="3"/>
    <s v="Larsson, Mr. August Viktor"/>
    <s v="male"/>
    <n v="29"/>
    <n v="7545"/>
    <n v="0"/>
    <n v="0"/>
    <n v="9.4832999999999998"/>
    <s v=""/>
    <x v="0"/>
    <s v="S"/>
    <x v="0"/>
  </r>
  <r>
    <n v="767"/>
    <x v="1"/>
    <n v="1"/>
    <s v="Brewe, Dr. Arthur Jackson"/>
    <s v="male"/>
    <m/>
    <n v="112379"/>
    <n v="0"/>
    <n v="0"/>
    <n v="39.6"/>
    <s v=""/>
    <x v="2"/>
    <s v="C"/>
    <x v="0"/>
  </r>
  <r>
    <n v="640"/>
    <x v="1"/>
    <n v="3"/>
    <s v="Thorneycroft, Mr. Percival"/>
    <s v="male"/>
    <m/>
    <n v="376564"/>
    <n v="1"/>
    <n v="0"/>
    <n v="16.100000000000001"/>
    <s v=""/>
    <x v="0"/>
    <s v="S"/>
    <x v="0"/>
  </r>
  <r>
    <n v="548"/>
    <x v="0"/>
    <n v="2"/>
    <s v="Padro y Manent, Mr. Julian"/>
    <s v="male"/>
    <m/>
    <s v="SC/PARIS 2146"/>
    <n v="0"/>
    <n v="0"/>
    <n v="13.862500000000001"/>
    <s v=""/>
    <x v="2"/>
    <s v="C"/>
    <x v="0"/>
  </r>
  <r>
    <n v="627"/>
    <x v="1"/>
    <n v="2"/>
    <s v="Kirkland, Rev. Charles Leonard"/>
    <s v="male"/>
    <n v="57"/>
    <n v="219533"/>
    <n v="0"/>
    <n v="0"/>
    <n v="12.35"/>
    <s v=""/>
    <x v="1"/>
    <s v="Q"/>
    <x v="0"/>
  </r>
  <r>
    <n v="848"/>
    <x v="1"/>
    <n v="3"/>
    <s v="Markoff, Mr. Marin"/>
    <s v="male"/>
    <n v="35"/>
    <n v="349213"/>
    <n v="0"/>
    <n v="0"/>
    <n v="7.8958000000000004"/>
    <s v=""/>
    <x v="2"/>
    <s v="C"/>
    <x v="0"/>
  </r>
  <r>
    <n v="421"/>
    <x v="1"/>
    <n v="3"/>
    <s v="Gheorgheff, Mr. Stanio"/>
    <s v="male"/>
    <m/>
    <n v="349254"/>
    <n v="0"/>
    <n v="0"/>
    <n v="7.8958000000000004"/>
    <s v=""/>
    <x v="2"/>
    <s v="C"/>
    <x v="0"/>
  </r>
  <r>
    <n v="119"/>
    <x v="1"/>
    <n v="1"/>
    <s v="Baxter, Mr. Quigg Edmond"/>
    <s v="male"/>
    <n v="24"/>
    <s v="PC 17558"/>
    <n v="0"/>
    <n v="1"/>
    <n v="247.52080000000001"/>
    <s v="B58 B60"/>
    <x v="2"/>
    <s v="C"/>
    <x v="6"/>
  </r>
  <r>
    <n v="8"/>
    <x v="1"/>
    <n v="3"/>
    <s v="Palsson, Master. Gosta Leonard"/>
    <s v="male"/>
    <n v="2"/>
    <n v="349909"/>
    <n v="3"/>
    <n v="1"/>
    <e v="#N/A"/>
    <e v="#N/A"/>
    <x v="3"/>
    <s v="S"/>
    <x v="0"/>
  </r>
  <r>
    <n v="600"/>
    <x v="0"/>
    <n v="1"/>
    <s v="Duff Gordon, Sir. Cosmo Edmund (&quot;Mr Morgan&quot;)"/>
    <s v="male"/>
    <n v="49"/>
    <s v="PC 17485"/>
    <n v="1"/>
    <n v="0"/>
    <n v="56.929200000000002"/>
    <s v="A20"/>
    <x v="2"/>
    <s v="C"/>
    <x v="4"/>
  </r>
  <r>
    <n v="691"/>
    <x v="0"/>
    <n v="1"/>
    <s v="Dick, Mr. Albert Adrian"/>
    <s v="male"/>
    <n v="31"/>
    <n v="17474"/>
    <n v="1"/>
    <n v="0"/>
    <n v="57"/>
    <s v="B20"/>
    <x v="0"/>
    <s v="S"/>
    <x v="6"/>
  </r>
  <r>
    <n v="588"/>
    <x v="0"/>
    <n v="1"/>
    <s v="Frolicher-Stehli, Mr. Maxmillian"/>
    <s v="male"/>
    <n v="60"/>
    <n v="13567"/>
    <n v="1"/>
    <n v="1"/>
    <n v="79.2"/>
    <s v="B41"/>
    <x v="2"/>
    <s v="C"/>
    <x v="6"/>
  </r>
  <r>
    <n v="486"/>
    <x v="1"/>
    <n v="3"/>
    <s v="Lefebre, Miss. Jeannie"/>
    <s v="female"/>
    <m/>
    <n v="4133"/>
    <n v="3"/>
    <n v="1"/>
    <n v="25.466699999999999"/>
    <s v=""/>
    <x v="0"/>
    <s v="S"/>
    <x v="0"/>
  </r>
  <r>
    <n v="464"/>
    <x v="1"/>
    <n v="2"/>
    <s v="Milling, Mr. Jacob Christian"/>
    <s v="male"/>
    <n v="48"/>
    <n v="234360"/>
    <n v="0"/>
    <n v="0"/>
    <n v="13"/>
    <s v=""/>
    <x v="0"/>
    <s v="S"/>
    <x v="0"/>
  </r>
  <r>
    <n v="356"/>
    <x v="1"/>
    <n v="3"/>
    <s v="Vanden Steen, Mr. Leo Peter"/>
    <s v="male"/>
    <n v="28"/>
    <n v="345783"/>
    <n v="0"/>
    <n v="0"/>
    <n v="9.5"/>
    <s v=""/>
    <x v="0"/>
    <s v="S"/>
    <x v="0"/>
  </r>
  <r>
    <n v="799"/>
    <x v="1"/>
    <n v="3"/>
    <s v="Ibrahim Shawah, Mr. Yousseff"/>
    <s v="male"/>
    <n v="30"/>
    <n v="2685"/>
    <n v="0"/>
    <n v="0"/>
    <n v="7.2291999999999996"/>
    <s v=""/>
    <x v="2"/>
    <s v="C"/>
    <x v="0"/>
  </r>
  <r>
    <n v="654"/>
    <x v="0"/>
    <n v="3"/>
    <s v="O'Leary, Miss. Hanora &quot;Norah&quot;"/>
    <s v="female"/>
    <m/>
    <n v="330919"/>
    <n v="0"/>
    <n v="0"/>
    <n v="7.8292000000000002"/>
    <s v=""/>
    <x v="1"/>
    <s v="Q"/>
    <x v="0"/>
  </r>
  <r>
    <n v="517"/>
    <x v="0"/>
    <n v="2"/>
    <s v="Lemore, Mrs. (Amelia Milley)"/>
    <s v="female"/>
    <n v="34"/>
    <s v="C.A. 34260"/>
    <n v="0"/>
    <n v="0"/>
    <n v="10.5"/>
    <s v="F33"/>
    <x v="0"/>
    <s v="S"/>
    <x v="5"/>
  </r>
  <r>
    <n v="196"/>
    <x v="0"/>
    <n v="1"/>
    <s v="Lurette, Miss. Elise"/>
    <s v="female"/>
    <n v="58"/>
    <s v="PC 17569"/>
    <n v="0"/>
    <n v="0"/>
    <n v="146.52080000000001"/>
    <s v="B78 B80"/>
    <x v="2"/>
    <s v="C"/>
    <x v="6"/>
  </r>
  <r>
    <n v="846"/>
    <x v="1"/>
    <n v="3"/>
    <s v="Abbing, Mr. Anthony"/>
    <s v="male"/>
    <n v="42"/>
    <s v="C.A. 5547"/>
    <n v="0"/>
    <n v="0"/>
    <n v="7.55"/>
    <s v=""/>
    <x v="0"/>
    <s v="S"/>
    <x v="0"/>
  </r>
  <r>
    <n v="227"/>
    <x v="0"/>
    <n v="2"/>
    <s v="Mellors, Mr. William John"/>
    <s v="male"/>
    <n v="19"/>
    <s v="SW/PP 751"/>
    <n v="0"/>
    <n v="0"/>
    <n v="10.5"/>
    <s v=""/>
    <x v="0"/>
    <s v="S"/>
    <x v="0"/>
  </r>
  <r>
    <n v="658"/>
    <x v="1"/>
    <n v="3"/>
    <s v="Bourke, Mrs. John (Catherine)"/>
    <s v="female"/>
    <n v="32"/>
    <n v="364849"/>
    <n v="1"/>
    <n v="1"/>
    <n v="15.5"/>
    <s v=""/>
    <x v="1"/>
    <s v="Q"/>
    <x v="0"/>
  </r>
  <r>
    <n v="17"/>
    <x v="1"/>
    <n v="3"/>
    <s v="Rice, Master. Eugene"/>
    <s v="male"/>
    <n v="2"/>
    <n v="382652"/>
    <n v="4"/>
    <n v="1"/>
    <n v="29.125"/>
    <s v=""/>
    <x v="1"/>
    <s v="Q"/>
    <x v="0"/>
  </r>
  <r>
    <n v="215"/>
    <x v="1"/>
    <n v="3"/>
    <s v="Kiernan, Mr. Philip"/>
    <s v="male"/>
    <m/>
    <n v="367229"/>
    <n v="1"/>
    <n v="0"/>
    <n v="7.75"/>
    <s v=""/>
    <x v="1"/>
    <s v="Q"/>
    <x v="0"/>
  </r>
  <r>
    <n v="487"/>
    <x v="0"/>
    <n v="1"/>
    <s v="Hoyt, Mrs. Frederick Maxfield (Jane Anne Forby)"/>
    <s v="female"/>
    <n v="35"/>
    <n v="19943"/>
    <n v="1"/>
    <n v="0"/>
    <n v="90"/>
    <s v="C93"/>
    <x v="0"/>
    <s v="S"/>
    <x v="1"/>
  </r>
  <r>
    <n v="847"/>
    <x v="1"/>
    <n v="3"/>
    <s v="Sage, Mr. Douglas Bullen"/>
    <s v="male"/>
    <m/>
    <s v="CA. 2343"/>
    <n v="8"/>
    <n v="2"/>
    <n v="69.55"/>
    <s v=""/>
    <x v="0"/>
    <s v="S"/>
    <x v="0"/>
  </r>
  <r>
    <n v="569"/>
    <x v="1"/>
    <n v="3"/>
    <s v="Doharr, Mr. Tannous"/>
    <s v="male"/>
    <m/>
    <n v="2686"/>
    <n v="0"/>
    <n v="0"/>
    <n v="7.2291999999999996"/>
    <s v=""/>
    <x v="2"/>
    <s v="C"/>
    <x v="0"/>
  </r>
  <r>
    <n v="693"/>
    <x v="0"/>
    <n v="3"/>
    <s v="Lam, Mr. Ali"/>
    <s v="male"/>
    <m/>
    <n v="1601"/>
    <n v="0"/>
    <n v="0"/>
    <n v="56.495800000000003"/>
    <s v=""/>
    <x v="0"/>
    <s v="S"/>
    <x v="0"/>
  </r>
  <r>
    <n v="859"/>
    <x v="0"/>
    <n v="3"/>
    <s v="Baclini, Mrs. Solomon (Latifa Qurban)"/>
    <s v="female"/>
    <n v="24"/>
    <n v="2666"/>
    <n v="0"/>
    <n v="3"/>
    <n v="19.258299999999998"/>
    <s v=""/>
    <x v="2"/>
    <s v="C"/>
    <x v="0"/>
  </r>
  <r>
    <n v="238"/>
    <x v="0"/>
    <n v="2"/>
    <s v="Collyer, Miss. Marjorie &quot;Lottie&quot;"/>
    <s v="female"/>
    <n v="8"/>
    <s v="C.A. 31921"/>
    <n v="0"/>
    <n v="2"/>
    <n v="26.25"/>
    <s v=""/>
    <x v="0"/>
    <s v="S"/>
    <x v="0"/>
  </r>
  <r>
    <n v="850"/>
    <x v="0"/>
    <n v="1"/>
    <s v="Goldenberg, Mrs. Samuel L (Edwiga Grabowska)"/>
    <s v="female"/>
    <m/>
    <n v="17453"/>
    <n v="1"/>
    <n v="0"/>
    <n v="89.104200000000006"/>
    <s v="C92"/>
    <x v="2"/>
    <s v="C"/>
    <x v="1"/>
  </r>
  <r>
    <n v="750"/>
    <x v="1"/>
    <n v="3"/>
    <s v="Connaghton, Mr. Michael"/>
    <s v="male"/>
    <n v="31"/>
    <n v="335097"/>
    <n v="0"/>
    <n v="0"/>
    <n v="7.75"/>
    <s v=""/>
    <x v="1"/>
    <s v="Q"/>
    <x v="0"/>
  </r>
  <r>
    <n v="329"/>
    <x v="0"/>
    <n v="3"/>
    <s v="Goldsmith, Mrs. Frank John (Emily Alice Brown)"/>
    <s v="female"/>
    <n v="31"/>
    <n v="363291"/>
    <n v="1"/>
    <n v="1"/>
    <n v="20.524999999999999"/>
    <s v=""/>
    <x v="0"/>
    <s v="S"/>
    <x v="0"/>
  </r>
  <r>
    <n v="326"/>
    <x v="0"/>
    <n v="1"/>
    <s v="Young, Miss. Marie Grice"/>
    <s v="female"/>
    <n v="36"/>
    <s v="PC 17760"/>
    <n v="0"/>
    <n v="0"/>
    <n v="135.63329999999999"/>
    <s v="C32 C99"/>
    <x v="2"/>
    <s v="C"/>
    <x v="1"/>
  </r>
  <r>
    <n v="126"/>
    <x v="0"/>
    <n v="3"/>
    <s v="Nicola-Yarred, Master. Elias"/>
    <s v="male"/>
    <n v="12"/>
    <n v="2651"/>
    <n v="1"/>
    <n v="0"/>
    <n v="11.2417"/>
    <s v=""/>
    <x v="2"/>
    <s v="C"/>
    <x v="0"/>
  </r>
  <r>
    <n v="586"/>
    <x v="0"/>
    <n v="1"/>
    <s v="Taussig, Miss. Ruth"/>
    <s v="female"/>
    <n v="18"/>
    <n v="110413"/>
    <n v="0"/>
    <n v="2"/>
    <n v="79.650000000000006"/>
    <s v="E67 E68"/>
    <x v="0"/>
    <s v="S"/>
    <x v="2"/>
  </r>
  <r>
    <n v="132"/>
    <x v="1"/>
    <n v="3"/>
    <s v="Coelho, Mr. Domingos Fernandeo"/>
    <s v="male"/>
    <n v="20"/>
    <s v="SOTON/O.Q. 3101307"/>
    <n v="0"/>
    <n v="0"/>
    <n v="7.05"/>
    <s v=""/>
    <x v="0"/>
    <s v="S"/>
    <x v="0"/>
  </r>
  <r>
    <n v="166"/>
    <x v="0"/>
    <n v="3"/>
    <s v="Goldsmith, Master. Frank John William &quot;Frankie&quot;"/>
    <s v="male"/>
    <n v="9"/>
    <n v="363291"/>
    <n v="0"/>
    <n v="2"/>
    <n v="20.524999999999999"/>
    <s v=""/>
    <x v="0"/>
    <s v="S"/>
    <x v="0"/>
  </r>
  <r>
    <n v="884"/>
    <x v="1"/>
    <n v="2"/>
    <s v="Banfield, Mr. Frederick James"/>
    <s v="male"/>
    <n v="28"/>
    <s v="C.A./SOTON 34068"/>
    <n v="0"/>
    <n v="0"/>
    <n v="10.5"/>
    <s v=""/>
    <x v="0"/>
    <s v="S"/>
    <x v="0"/>
  </r>
  <r>
    <n v="543"/>
    <x v="1"/>
    <n v="3"/>
    <s v="Andersson, Miss. Sigrid Elisabeth"/>
    <s v="female"/>
    <n v="11"/>
    <n v="347082"/>
    <n v="4"/>
    <n v="2"/>
    <n v="31.274999999999999"/>
    <s v=""/>
    <x v="0"/>
    <s v="S"/>
    <x v="0"/>
  </r>
  <r>
    <n v="811"/>
    <x v="1"/>
    <n v="3"/>
    <s v="Alexander, Mr. William"/>
    <s v="male"/>
    <n v="26"/>
    <n v="3474"/>
    <n v="0"/>
    <n v="0"/>
    <n v="7.8875000000000002"/>
    <s v=""/>
    <x v="0"/>
    <s v="S"/>
    <x v="0"/>
  </r>
  <r>
    <n v="113"/>
    <x v="1"/>
    <n v="3"/>
    <s v="Barton, Mr. David John"/>
    <s v="male"/>
    <n v="22"/>
    <n v="324669"/>
    <n v="0"/>
    <n v="0"/>
    <n v="8.0500000000000007"/>
    <s v=""/>
    <x v="0"/>
    <s v="S"/>
    <x v="0"/>
  </r>
  <r>
    <n v="240"/>
    <x v="1"/>
    <n v="2"/>
    <s v="Hunt, Mr. George Henry"/>
    <s v="male"/>
    <n v="33"/>
    <s v="SCO/W 1585"/>
    <n v="0"/>
    <n v="0"/>
    <n v="12.275"/>
    <s v=""/>
    <x v="0"/>
    <s v="S"/>
    <x v="0"/>
  </r>
  <r>
    <n v="610"/>
    <x v="0"/>
    <n v="1"/>
    <s v="Shutes, Miss. Elizabeth W"/>
    <s v="female"/>
    <n v="40"/>
    <s v="PC 17582"/>
    <n v="0"/>
    <n v="0"/>
    <n v="153.46250000000001"/>
    <s v="C91 C125"/>
    <x v="0"/>
    <s v="S"/>
    <x v="1"/>
  </r>
  <r>
    <n v="7"/>
    <x v="1"/>
    <n v="1"/>
    <s v="McCarthy, Mr. Timothy J"/>
    <s v="male"/>
    <n v="54"/>
    <n v="17463"/>
    <n v="0"/>
    <n v="0"/>
    <n v="51.862499999999997"/>
    <s v="E46"/>
    <x v="0"/>
    <s v="S"/>
    <x v="2"/>
  </r>
  <r>
    <n v="55"/>
    <x v="1"/>
    <n v="1"/>
    <s v="Ostby, Mr. Engelhart Cornelius"/>
    <s v="male"/>
    <n v="65"/>
    <n v="113509"/>
    <n v="0"/>
    <n v="1"/>
    <n v="61.979199999999999"/>
    <s v="B30"/>
    <x v="2"/>
    <s v="C"/>
    <x v="6"/>
  </r>
  <r>
    <n v="723"/>
    <x v="1"/>
    <n v="2"/>
    <s v="Gillespie, Mr. William Henry"/>
    <s v="male"/>
    <n v="34"/>
    <n v="12233"/>
    <n v="0"/>
    <n v="0"/>
    <n v="13"/>
    <s v=""/>
    <x v="0"/>
    <s v="S"/>
    <x v="0"/>
  </r>
  <r>
    <n v="167"/>
    <x v="0"/>
    <n v="1"/>
    <s v="Chibnall, Mrs. (Edith Martha Bowerman)"/>
    <s v="female"/>
    <m/>
    <n v="113505"/>
    <n v="0"/>
    <n v="1"/>
    <n v="55"/>
    <s v="E33"/>
    <x v="0"/>
    <s v="S"/>
    <x v="2"/>
  </r>
  <r>
    <n v="85"/>
    <x v="0"/>
    <n v="2"/>
    <s v="Ilett, Miss. Bertha"/>
    <s v="female"/>
    <n v="17"/>
    <s v="SO/C 14885"/>
    <n v="0"/>
    <n v="0"/>
    <n v="10.5"/>
    <s v=""/>
    <x v="0"/>
    <s v="S"/>
    <x v="0"/>
  </r>
  <r>
    <n v="265"/>
    <x v="1"/>
    <n v="3"/>
    <s v="Henry, Miss. Delia"/>
    <s v="female"/>
    <m/>
    <n v="382649"/>
    <n v="0"/>
    <n v="0"/>
    <n v="7.75"/>
    <s v=""/>
    <x v="1"/>
    <s v="Q"/>
    <x v="0"/>
  </r>
  <r>
    <n v="405"/>
    <x v="1"/>
    <n v="3"/>
    <s v="Oreskovic, Miss. Marija"/>
    <s v="female"/>
    <n v="20"/>
    <n v="315096"/>
    <n v="0"/>
    <n v="0"/>
    <n v="8.6624999999999996"/>
    <s v=""/>
    <x v="0"/>
    <s v="S"/>
    <x v="0"/>
  </r>
  <r>
    <n v="35"/>
    <x v="1"/>
    <n v="1"/>
    <s v="Meyer, Mr. Edgar Joseph"/>
    <s v="male"/>
    <n v="28"/>
    <s v="PC 17604"/>
    <n v="1"/>
    <n v="0"/>
    <n v="82.1708"/>
    <s v=""/>
    <x v="2"/>
    <s v="C"/>
    <x v="0"/>
  </r>
  <r>
    <n v="502"/>
    <x v="1"/>
    <n v="3"/>
    <s v="Canavan, Miss. Mary"/>
    <s v="female"/>
    <n v="21"/>
    <n v="364846"/>
    <n v="0"/>
    <n v="0"/>
    <n v="7.75"/>
    <s v=""/>
    <x v="1"/>
    <s v="Q"/>
    <x v="0"/>
  </r>
  <r>
    <n v="638"/>
    <x v="1"/>
    <n v="2"/>
    <s v="Collyer, Mr. Harvey"/>
    <s v="male"/>
    <n v="31"/>
    <s v="C.A. 31921"/>
    <n v="1"/>
    <n v="1"/>
    <n v="26.25"/>
    <s v=""/>
    <x v="0"/>
    <s v="S"/>
    <x v="0"/>
  </r>
  <r>
    <n v="129"/>
    <x v="0"/>
    <n v="3"/>
    <s v="Peter, Miss. Anna"/>
    <s v="female"/>
    <m/>
    <n v="2668"/>
    <n v="1"/>
    <n v="1"/>
    <n v="22.3583"/>
    <s v="F E69"/>
    <x v="2"/>
    <s v="C"/>
    <x v="5"/>
  </r>
  <r>
    <n v="334"/>
    <x v="1"/>
    <n v="3"/>
    <s v="Vander Planke, Mr. Leo Edmondus"/>
    <s v="male"/>
    <n v="16"/>
    <n v="345764"/>
    <n v="2"/>
    <n v="0"/>
    <n v="18"/>
    <s v=""/>
    <x v="0"/>
    <s v="S"/>
    <x v="0"/>
  </r>
  <r>
    <n v="10"/>
    <x v="0"/>
    <n v="2"/>
    <s v="Nasser, Mrs. Nicholas (Adele Achem)"/>
    <s v="female"/>
    <n v="14"/>
    <n v="237736"/>
    <n v="1"/>
    <n v="0"/>
    <n v="30.070799999999998"/>
    <s v=""/>
    <x v="2"/>
    <s v="C"/>
    <x v="0"/>
  </r>
  <r>
    <n v="370"/>
    <x v="0"/>
    <n v="1"/>
    <s v="Aubart, Mme. Leontine Pauline"/>
    <s v="female"/>
    <n v="24"/>
    <s v="PC 17477"/>
    <n v="0"/>
    <n v="0"/>
    <n v="69.3"/>
    <s v="B35"/>
    <x v="2"/>
    <s v="C"/>
    <x v="6"/>
  </r>
  <r>
    <n v="744"/>
    <x v="1"/>
    <n v="3"/>
    <s v="McNamee, Mr. Neal"/>
    <s v="male"/>
    <n v="24"/>
    <n v="376566"/>
    <n v="1"/>
    <n v="0"/>
    <n v="16.100000000000001"/>
    <s v=""/>
    <x v="0"/>
    <s v="S"/>
    <x v="0"/>
  </r>
  <r>
    <n v="67"/>
    <x v="0"/>
    <n v="2"/>
    <s v="Nye, Mrs. (Elizabeth Ramell)"/>
    <s v="female"/>
    <n v="29"/>
    <s v="C.A. 29395"/>
    <n v="0"/>
    <n v="0"/>
    <n v="10.5"/>
    <s v="F33"/>
    <x v="0"/>
    <s v="S"/>
    <x v="5"/>
  </r>
  <r>
    <n v="746"/>
    <x v="1"/>
    <n v="1"/>
    <s v="Crosby, Capt. Edward Gifford"/>
    <s v="male"/>
    <n v="70"/>
    <s v="WE/P 5735"/>
    <n v="1"/>
    <n v="1"/>
    <n v="71"/>
    <s v="B22"/>
    <x v="0"/>
    <s v="S"/>
    <x v="6"/>
  </r>
  <r>
    <n v="810"/>
    <x v="0"/>
    <n v="1"/>
    <s v="Chambers, Mrs. Norman Campbell (Bertha Griggs)"/>
    <s v="female"/>
    <n v="33"/>
    <n v="113806"/>
    <n v="1"/>
    <n v="0"/>
    <n v="53.1"/>
    <s v="E8"/>
    <x v="0"/>
    <s v="S"/>
    <x v="2"/>
  </r>
  <r>
    <n v="605"/>
    <x v="0"/>
    <n v="1"/>
    <s v="Homer, Mr. Harry (&quot;Mr E Haven&quot;)"/>
    <s v="male"/>
    <n v="35"/>
    <n v="111426"/>
    <n v="0"/>
    <n v="0"/>
    <n v="26.55"/>
    <s v=""/>
    <x v="2"/>
    <s v="C"/>
    <x v="0"/>
  </r>
  <r>
    <n v="757"/>
    <x v="1"/>
    <n v="3"/>
    <s v="Carlsson, Mr. August Sigfrid"/>
    <s v="male"/>
    <n v="28"/>
    <n v="350042"/>
    <n v="0"/>
    <n v="0"/>
    <n v="7.7957999999999998"/>
    <s v=""/>
    <x v="0"/>
    <s v="S"/>
    <x v="0"/>
  </r>
  <r>
    <n v="756"/>
    <x v="0"/>
    <n v="2"/>
    <s v="Hamalainen, Master. Viljo"/>
    <s v="male"/>
    <n v="0.67"/>
    <n v="250649"/>
    <n v="1"/>
    <n v="1"/>
    <n v="14.5"/>
    <s v=""/>
    <x v="0"/>
    <s v="S"/>
    <x v="0"/>
  </r>
  <r>
    <n v="860"/>
    <x v="1"/>
    <n v="3"/>
    <s v="Razi, Mr. Raihed"/>
    <s v="male"/>
    <m/>
    <n v="2629"/>
    <n v="0"/>
    <n v="0"/>
    <n v="7.2291999999999996"/>
    <s v=""/>
    <x v="2"/>
    <s v="C"/>
    <x v="0"/>
  </r>
  <r>
    <n v="794"/>
    <x v="1"/>
    <n v="1"/>
    <s v="Hoyt, Mr. William Fisher"/>
    <s v="male"/>
    <m/>
    <s v="PC 17600"/>
    <n v="0"/>
    <n v="0"/>
    <n v="30.695799999999998"/>
    <s v=""/>
    <x v="2"/>
    <s v="C"/>
    <x v="0"/>
  </r>
  <r>
    <n v="201"/>
    <x v="1"/>
    <n v="3"/>
    <s v="Vande Walle, Mr. Nestor Cyriel"/>
    <s v="male"/>
    <n v="28"/>
    <n v="345770"/>
    <n v="0"/>
    <n v="0"/>
    <e v="#N/A"/>
    <e v="#N/A"/>
    <x v="3"/>
    <s v="S"/>
    <x v="0"/>
  </r>
  <r>
    <n v="556"/>
    <x v="1"/>
    <n v="1"/>
    <s v="Wright, Mr. George"/>
    <s v="male"/>
    <n v="62"/>
    <n v="113807"/>
    <n v="0"/>
    <n v="0"/>
    <n v="26.55"/>
    <s v=""/>
    <x v="0"/>
    <s v="S"/>
    <x v="0"/>
  </r>
  <r>
    <n v="796"/>
    <x v="1"/>
    <n v="2"/>
    <s v="Otter, Mr. Richard"/>
    <s v="male"/>
    <n v="39"/>
    <n v="28213"/>
    <n v="0"/>
    <n v="0"/>
    <n v="13"/>
    <s v=""/>
    <x v="0"/>
    <s v="S"/>
    <x v="0"/>
  </r>
  <r>
    <n v="559"/>
    <x v="0"/>
    <n v="1"/>
    <s v="Taussig, Mrs. Emil (Tillie Mandelbaum)"/>
    <s v="female"/>
    <n v="39"/>
    <n v="110413"/>
    <n v="1"/>
    <n v="1"/>
    <n v="79.650000000000006"/>
    <s v="E67 E68"/>
    <x v="0"/>
    <s v="S"/>
    <x v="2"/>
  </r>
  <r>
    <n v="263"/>
    <x v="1"/>
    <n v="1"/>
    <s v="Taussig, Mr. Emil"/>
    <s v="male"/>
    <n v="52"/>
    <n v="110413"/>
    <n v="1"/>
    <n v="1"/>
    <n v="79.650000000000006"/>
    <s v="E67 E68"/>
    <x v="0"/>
    <s v="S"/>
    <x v="2"/>
  </r>
  <r>
    <n v="239"/>
    <x v="1"/>
    <n v="2"/>
    <s v="Pengelly, Mr. Frederick William"/>
    <s v="male"/>
    <n v="19"/>
    <n v="28665"/>
    <n v="0"/>
    <n v="0"/>
    <n v="10.5"/>
    <s v=""/>
    <x v="0"/>
    <s v="S"/>
    <x v="0"/>
  </r>
  <r>
    <n v="394"/>
    <x v="0"/>
    <n v="1"/>
    <s v="Newell, Miss. Marjorie"/>
    <s v="female"/>
    <n v="23"/>
    <n v="35273"/>
    <n v="1"/>
    <n v="0"/>
    <n v="113.27500000000001"/>
    <s v="D36 D48"/>
    <x v="2"/>
    <s v="C"/>
    <x v="3"/>
  </r>
  <r>
    <n v="74"/>
    <x v="1"/>
    <n v="3"/>
    <s v="Chronopoulos, Mr. Apostolos"/>
    <s v="male"/>
    <n v="26"/>
    <n v="2680"/>
    <n v="1"/>
    <n v="0"/>
    <n v="14.4542"/>
    <s v=""/>
    <x v="2"/>
    <s v="C"/>
    <x v="0"/>
  </r>
  <r>
    <n v="495"/>
    <x v="1"/>
    <n v="3"/>
    <s v="Stanley, Mr. Edward Roland"/>
    <s v="male"/>
    <n v="21"/>
    <s v="A/4 45380"/>
    <n v="0"/>
    <n v="0"/>
    <n v="8.0500000000000007"/>
    <s v=""/>
    <x v="0"/>
    <s v="S"/>
    <x v="0"/>
  </r>
  <r>
    <n v="213"/>
    <x v="1"/>
    <n v="3"/>
    <s v="Perkin, Mr. John Henry"/>
    <s v="male"/>
    <n v="22"/>
    <s v="A/5 21174"/>
    <n v="0"/>
    <n v="0"/>
    <n v="7.25"/>
    <s v=""/>
    <x v="0"/>
    <s v="S"/>
    <x v="0"/>
  </r>
  <r>
    <n v="184"/>
    <x v="0"/>
    <n v="2"/>
    <s v="Becker, Master. Richard F"/>
    <s v="male"/>
    <n v="1"/>
    <n v="230136"/>
    <n v="2"/>
    <n v="1"/>
    <n v="39"/>
    <s v="F4"/>
    <x v="0"/>
    <s v="S"/>
    <x v="5"/>
  </r>
  <r>
    <n v="124"/>
    <x v="0"/>
    <n v="2"/>
    <s v="Webber, Miss. Susan"/>
    <s v="female"/>
    <n v="32.5"/>
    <n v="27267"/>
    <n v="0"/>
    <n v="0"/>
    <n v="13"/>
    <s v="E101"/>
    <x v="0"/>
    <s v="S"/>
    <x v="2"/>
  </r>
  <r>
    <n v="505"/>
    <x v="0"/>
    <n v="1"/>
    <s v="Maioni, Miss. Roberta"/>
    <s v="female"/>
    <n v="16"/>
    <n v="110152"/>
    <n v="0"/>
    <n v="0"/>
    <n v="86.5"/>
    <s v="B77 B79"/>
    <x v="0"/>
    <s v="S"/>
    <x v="6"/>
  </r>
  <r>
    <n v="472"/>
    <x v="1"/>
    <n v="3"/>
    <s v="Cacic, Mr. Luka"/>
    <s v="male"/>
    <n v="38"/>
    <n v="315089"/>
    <n v="0"/>
    <n v="0"/>
    <n v="8.6624999999999996"/>
    <s v=""/>
    <x v="0"/>
    <s v="S"/>
    <x v="0"/>
  </r>
  <r>
    <n v="202"/>
    <x v="1"/>
    <n v="3"/>
    <s v="Sage, Mr. Frederick"/>
    <s v="male"/>
    <m/>
    <s v="CA. 2343"/>
    <n v="8"/>
    <n v="2"/>
    <n v="69.55"/>
    <s v=""/>
    <x v="0"/>
    <s v="S"/>
    <x v="0"/>
  </r>
  <r>
    <n v="585"/>
    <x v="1"/>
    <n v="3"/>
    <s v="Paulner, Mr. Uscher"/>
    <s v="male"/>
    <m/>
    <n v="3411"/>
    <n v="0"/>
    <n v="0"/>
    <n v="8.7125000000000004"/>
    <s v=""/>
    <x v="2"/>
    <s v="C"/>
    <x v="0"/>
  </r>
  <r>
    <n v="479"/>
    <x v="1"/>
    <n v="3"/>
    <s v="Karlsson, Mr. Nils August"/>
    <s v="male"/>
    <n v="22"/>
    <n v="350060"/>
    <n v="0"/>
    <n v="0"/>
    <n v="7.5208000000000004"/>
    <s v=""/>
    <x v="0"/>
    <s v="S"/>
    <x v="0"/>
  </r>
  <r>
    <n v="38"/>
    <x v="1"/>
    <n v="3"/>
    <s v="Cann, Mr. Ernest Charles"/>
    <s v="male"/>
    <n v="21"/>
    <s v="A./5. 2152"/>
    <n v="0"/>
    <n v="0"/>
    <n v="8.0500000000000007"/>
    <s v=""/>
    <x v="0"/>
    <s v="S"/>
    <x v="0"/>
  </r>
  <r>
    <n v="373"/>
    <x v="1"/>
    <n v="3"/>
    <s v="Beavan, Mr. William Thomas"/>
    <s v="male"/>
    <n v="19"/>
    <n v="323951"/>
    <n v="0"/>
    <n v="0"/>
    <n v="8.0500000000000007"/>
    <s v=""/>
    <x v="0"/>
    <s v="S"/>
    <x v="0"/>
  </r>
  <r>
    <n v="298"/>
    <x v="1"/>
    <n v="1"/>
    <s v="Allison, Miss. Helen Loraine"/>
    <s v="female"/>
    <n v="2"/>
    <n v="113781"/>
    <n v="1"/>
    <n v="2"/>
    <n v="151.55000000000001"/>
    <s v="C22 C26"/>
    <x v="0"/>
    <s v="S"/>
    <x v="1"/>
  </r>
  <r>
    <n v="473"/>
    <x v="0"/>
    <n v="2"/>
    <s v="West, Mrs. Edwy Arthur (Ada Mary Worth)"/>
    <s v="female"/>
    <n v="33"/>
    <s v="C.A. 34651"/>
    <n v="1"/>
    <n v="2"/>
    <n v="27.75"/>
    <s v=""/>
    <x v="0"/>
    <s v="S"/>
    <x v="0"/>
  </r>
  <r>
    <n v="365"/>
    <x v="1"/>
    <n v="3"/>
    <s v="O'Brien, Mr. Thomas"/>
    <s v="male"/>
    <m/>
    <n v="370365"/>
    <n v="1"/>
    <n v="0"/>
    <n v="15.5"/>
    <s v=""/>
    <x v="1"/>
    <s v="Q"/>
    <x v="0"/>
  </r>
  <r>
    <n v="805"/>
    <x v="0"/>
    <n v="3"/>
    <s v="Hedman, Mr. Oskar Arvid"/>
    <s v="male"/>
    <n v="27"/>
    <n v="347089"/>
    <n v="0"/>
    <n v="0"/>
    <n v="6.9749999999999996"/>
    <s v=""/>
    <x v="0"/>
    <s v="S"/>
    <x v="0"/>
  </r>
  <r>
    <n v="382"/>
    <x v="0"/>
    <n v="3"/>
    <s v="Nakid, Miss. Maria (&quot;Mary&quot;)"/>
    <s v="female"/>
    <n v="1"/>
    <n v="2653"/>
    <n v="0"/>
    <n v="2"/>
    <e v="#N/A"/>
    <e v="#N/A"/>
    <x v="3"/>
    <s v="S"/>
    <x v="0"/>
  </r>
  <r>
    <n v="199"/>
    <x v="0"/>
    <n v="3"/>
    <s v="Madigan, Miss. Margaret &quot;Maggie&quot;"/>
    <s v="female"/>
    <m/>
    <n v="370370"/>
    <n v="0"/>
    <n v="0"/>
    <n v="7.75"/>
    <s v=""/>
    <x v="1"/>
    <s v="Q"/>
    <x v="0"/>
  </r>
  <r>
    <n v="765"/>
    <x v="1"/>
    <n v="3"/>
    <s v="Eklund, Mr. Hans Linus"/>
    <s v="male"/>
    <n v="16"/>
    <n v="347074"/>
    <n v="0"/>
    <n v="0"/>
    <n v="7.7750000000000004"/>
    <s v=""/>
    <x v="0"/>
    <s v="S"/>
    <x v="0"/>
  </r>
  <r>
    <n v="266"/>
    <x v="1"/>
    <n v="2"/>
    <s v="Reeves, Mr. David"/>
    <s v="male"/>
    <n v="36"/>
    <s v="C.A. 17248"/>
    <n v="0"/>
    <n v="0"/>
    <n v="10.5"/>
    <s v=""/>
    <x v="0"/>
    <s v="S"/>
    <x v="0"/>
  </r>
  <r>
    <n v="876"/>
    <x v="0"/>
    <n v="3"/>
    <s v="Najib, Miss. Adele Kiamie &quot;Jane&quot;"/>
    <s v="female"/>
    <n v="15"/>
    <n v="2667"/>
    <n v="0"/>
    <n v="0"/>
    <n v="7.2249999999999996"/>
    <s v=""/>
    <x v="2"/>
    <s v="C"/>
    <x v="0"/>
  </r>
  <r>
    <n v="481"/>
    <x v="1"/>
    <n v="3"/>
    <s v="Goodwin, Master. Harold Victor"/>
    <s v="male"/>
    <n v="9"/>
    <s v="CA 2144"/>
    <n v="5"/>
    <n v="2"/>
    <n v="46.9"/>
    <s v=""/>
    <x v="0"/>
    <s v="S"/>
    <x v="0"/>
  </r>
  <r>
    <n v="489"/>
    <x v="1"/>
    <n v="3"/>
    <s v="Somerton, Mr. Francis William"/>
    <s v="male"/>
    <n v="30"/>
    <s v="A.5. 18509"/>
    <n v="0"/>
    <n v="0"/>
    <n v="8.0500000000000007"/>
    <s v=""/>
    <x v="0"/>
    <s v="S"/>
    <x v="0"/>
  </r>
  <r>
    <n v="664"/>
    <x v="1"/>
    <n v="3"/>
    <s v="Coleff, Mr. Peju"/>
    <s v="male"/>
    <n v="36"/>
    <n v="349210"/>
    <n v="0"/>
    <n v="0"/>
    <n v="7.4958"/>
    <s v=""/>
    <x v="0"/>
    <s v="S"/>
    <x v="0"/>
  </r>
  <r>
    <n v="868"/>
    <x v="1"/>
    <n v="1"/>
    <s v="Roebling, Mr. Washington Augustus II"/>
    <s v="male"/>
    <n v="31"/>
    <s v="PC 17590"/>
    <n v="0"/>
    <n v="0"/>
    <n v="50.495800000000003"/>
    <s v="A24"/>
    <x v="0"/>
    <s v="S"/>
    <x v="4"/>
  </r>
  <r>
    <n v="401"/>
    <x v="0"/>
    <n v="3"/>
    <s v="Niskanen, Mr. Juha"/>
    <s v="male"/>
    <n v="39"/>
    <s v="STON/O 2. 3101289"/>
    <n v="0"/>
    <n v="0"/>
    <n v="7.9249999999999998"/>
    <s v=""/>
    <x v="0"/>
    <s v="S"/>
    <x v="0"/>
  </r>
  <r>
    <n v="500"/>
    <x v="1"/>
    <n v="3"/>
    <s v="Svensson, Mr. Olof"/>
    <s v="male"/>
    <n v="24"/>
    <n v="350035"/>
    <n v="0"/>
    <n v="0"/>
    <n v="7.7957999999999998"/>
    <s v=""/>
    <x v="0"/>
    <s v="S"/>
    <x v="0"/>
  </r>
  <r>
    <n v="285"/>
    <x v="1"/>
    <n v="1"/>
    <s v="Smith, Mr. Richard William"/>
    <s v="male"/>
    <m/>
    <n v="113056"/>
    <n v="0"/>
    <n v="0"/>
    <n v="26"/>
    <s v="A19"/>
    <x v="0"/>
    <s v="S"/>
    <x v="4"/>
  </r>
  <r>
    <n v="550"/>
    <x v="0"/>
    <n v="2"/>
    <s v="Davies, Master. John Morgan Jr"/>
    <s v="male"/>
    <n v="8"/>
    <s v="C.A. 33112"/>
    <n v="1"/>
    <n v="1"/>
    <n v="36.75"/>
    <s v=""/>
    <x v="0"/>
    <s v="S"/>
    <x v="0"/>
  </r>
  <r>
    <n v="59"/>
    <x v="0"/>
    <n v="2"/>
    <s v="West, Miss. Constance Mirium"/>
    <s v="female"/>
    <n v="5"/>
    <s v="C.A. 34651"/>
    <n v="1"/>
    <n v="2"/>
    <n v="27.75"/>
    <s v=""/>
    <x v="0"/>
    <s v="S"/>
    <x v="0"/>
  </r>
  <r>
    <n v="255"/>
    <x v="1"/>
    <n v="3"/>
    <s v="Rosblom, Mrs. Viktor (Helena Wilhelmina)"/>
    <s v="female"/>
    <n v="41"/>
    <n v="370129"/>
    <n v="0"/>
    <n v="2"/>
    <n v="20.212499999999999"/>
    <s v=""/>
    <x v="0"/>
    <s v="S"/>
    <x v="0"/>
  </r>
  <r>
    <n v="747"/>
    <x v="1"/>
    <n v="3"/>
    <s v="Abbott, Mr. Rossmore Edward"/>
    <s v="male"/>
    <n v="16"/>
    <s v="C.A. 2673"/>
    <n v="1"/>
    <n v="1"/>
    <n v="20.25"/>
    <s v=""/>
    <x v="0"/>
    <s v="S"/>
    <x v="0"/>
  </r>
  <r>
    <n v="887"/>
    <x v="1"/>
    <n v="2"/>
    <s v="Montvila, Rev. Juozas"/>
    <s v="male"/>
    <n v="27"/>
    <n v="211536"/>
    <n v="0"/>
    <n v="0"/>
    <n v="13"/>
    <s v=""/>
    <x v="0"/>
    <s v="S"/>
    <x v="0"/>
  </r>
  <r>
    <n v="316"/>
    <x v="0"/>
    <n v="3"/>
    <s v="Nilsson, Miss. Helmina Josefina"/>
    <s v="female"/>
    <n v="26"/>
    <n v="347470"/>
    <n v="0"/>
    <n v="0"/>
    <n v="7.8541999999999996"/>
    <s v=""/>
    <x v="0"/>
    <s v="S"/>
    <x v="0"/>
  </r>
  <r>
    <n v="13"/>
    <x v="1"/>
    <n v="3"/>
    <s v="Saundercock, Mr. William Henry"/>
    <s v="male"/>
    <n v="20"/>
    <s v="A/5. 2151"/>
    <n v="0"/>
    <n v="0"/>
    <n v="8.0500000000000007"/>
    <s v=""/>
    <x v="0"/>
    <s v="S"/>
    <x v="0"/>
  </r>
  <r>
    <n v="296"/>
    <x v="1"/>
    <n v="1"/>
    <s v="Lewy, Mr. Ervin G"/>
    <s v="male"/>
    <m/>
    <s v="PC 17612"/>
    <n v="0"/>
    <n v="0"/>
    <n v="27.720800000000001"/>
    <s v=""/>
    <x v="2"/>
    <s v="C"/>
    <x v="0"/>
  </r>
  <r>
    <n v="6"/>
    <x v="1"/>
    <n v="3"/>
    <s v="Moran, Mr. James"/>
    <s v="male"/>
    <m/>
    <n v="330877"/>
    <n v="0"/>
    <n v="0"/>
    <n v="8.4582999999999995"/>
    <s v=""/>
    <x v="1"/>
    <s v="Q"/>
    <x v="0"/>
  </r>
  <r>
    <n v="450"/>
    <x v="0"/>
    <n v="1"/>
    <s v="Peuchen, Major. Arthur Godfrey"/>
    <s v="male"/>
    <n v="52"/>
    <n v="113786"/>
    <n v="0"/>
    <n v="0"/>
    <n v="30.5"/>
    <s v="C104"/>
    <x v="0"/>
    <s v="S"/>
    <x v="1"/>
  </r>
  <r>
    <n v="343"/>
    <x v="1"/>
    <n v="2"/>
    <s v="Collander, Mr. Erik Gustaf"/>
    <s v="male"/>
    <n v="28"/>
    <n v="248740"/>
    <n v="0"/>
    <n v="0"/>
    <n v="13"/>
    <s v=""/>
    <x v="0"/>
    <s v="S"/>
    <x v="0"/>
  </r>
  <r>
    <n v="75"/>
    <x v="0"/>
    <n v="3"/>
    <s v="Bing, Mr. Lee"/>
    <s v="male"/>
    <n v="32"/>
    <n v="1601"/>
    <n v="0"/>
    <n v="0"/>
    <n v="56.495800000000003"/>
    <s v=""/>
    <x v="0"/>
    <s v="S"/>
    <x v="0"/>
  </r>
  <r>
    <n v="403"/>
    <x v="1"/>
    <n v="3"/>
    <s v="Jussila, Miss. Mari Aina"/>
    <s v="female"/>
    <n v="21"/>
    <n v="4137"/>
    <n v="1"/>
    <n v="0"/>
    <n v="9.8249999999999993"/>
    <s v=""/>
    <x v="0"/>
    <s v="S"/>
    <x v="0"/>
  </r>
  <r>
    <n v="687"/>
    <x v="1"/>
    <n v="3"/>
    <s v="Panula, Mr. Jaako Arnold"/>
    <s v="male"/>
    <n v="14"/>
    <n v="3101295"/>
    <n v="4"/>
    <n v="1"/>
    <n v="39.6875"/>
    <s v=""/>
    <x v="0"/>
    <s v="S"/>
    <x v="0"/>
  </r>
  <r>
    <n v="707"/>
    <x v="0"/>
    <n v="2"/>
    <s v="Kelly, Mrs. Florence &quot;Fannie&quot;"/>
    <s v="female"/>
    <n v="45"/>
    <n v="223596"/>
    <n v="0"/>
    <n v="0"/>
    <n v="13.5"/>
    <s v=""/>
    <x v="0"/>
    <s v="S"/>
    <x v="0"/>
  </r>
  <r>
    <n v="1"/>
    <x v="1"/>
    <n v="3"/>
    <s v="Braund, Mr. Owen Harris"/>
    <s v="male"/>
    <n v="22"/>
    <s v="A/5 21171"/>
    <n v="1"/>
    <n v="0"/>
    <n v="7.25"/>
    <s v=""/>
    <x v="0"/>
    <s v="S"/>
    <x v="0"/>
  </r>
  <r>
    <n v="637"/>
    <x v="1"/>
    <n v="3"/>
    <s v="Leinonen, Mr. Antti Gustaf"/>
    <s v="male"/>
    <n v="32"/>
    <s v="STON/O 2. 3101292"/>
    <n v="0"/>
    <n v="0"/>
    <n v="7.9249999999999998"/>
    <s v=""/>
    <x v="0"/>
    <s v="S"/>
    <x v="0"/>
  </r>
  <r>
    <n v="313"/>
    <x v="1"/>
    <n v="2"/>
    <s v="Lahtinen, Mrs. William (Anna Sylfven)"/>
    <s v="female"/>
    <n v="26"/>
    <n v="250651"/>
    <n v="1"/>
    <n v="1"/>
    <n v="26"/>
    <s v=""/>
    <x v="0"/>
    <s v="S"/>
    <x v="0"/>
  </r>
  <r>
    <n v="456"/>
    <x v="0"/>
    <n v="3"/>
    <s v="Jalsevac, Mr. Ivan"/>
    <s v="male"/>
    <n v="29"/>
    <n v="349240"/>
    <n v="0"/>
    <n v="0"/>
    <n v="7.8958000000000004"/>
    <s v=""/>
    <x v="2"/>
    <s v="C"/>
    <x v="0"/>
  </r>
  <r>
    <n v="413"/>
    <x v="0"/>
    <n v="1"/>
    <s v="Minahan, Miss. Daisy E"/>
    <s v="female"/>
    <n v="33"/>
    <n v="19928"/>
    <n v="1"/>
    <n v="0"/>
    <n v="90"/>
    <s v="C78"/>
    <x v="1"/>
    <s v="Q"/>
    <x v="1"/>
  </r>
  <r>
    <n v="381"/>
    <x v="0"/>
    <n v="1"/>
    <s v="Bidois, Miss. Rosalie"/>
    <s v="female"/>
    <n v="42"/>
    <s v="PC 17757"/>
    <n v="0"/>
    <n v="0"/>
    <n v="227.52500000000001"/>
    <s v="C62 C64"/>
    <x v="2"/>
    <s v="C"/>
    <x v="1"/>
  </r>
  <r>
    <n v="340"/>
    <x v="1"/>
    <n v="1"/>
    <s v="Blackwell, Mr. Stephen Weart"/>
    <s v="male"/>
    <n v="45"/>
    <n v="113784"/>
    <n v="0"/>
    <n v="0"/>
    <n v="35.5"/>
    <s v="T"/>
    <x v="0"/>
    <s v="S"/>
    <x v="7"/>
  </r>
  <r>
    <n v="812"/>
    <x v="1"/>
    <n v="3"/>
    <s v="Lester, Mr. James"/>
    <s v="male"/>
    <n v="39"/>
    <s v="A/4 48871"/>
    <n v="0"/>
    <n v="0"/>
    <n v="24.15"/>
    <s v=""/>
    <x v="0"/>
    <s v="S"/>
    <x v="0"/>
  </r>
  <r>
    <n v="2"/>
    <x v="0"/>
    <n v="1"/>
    <s v="Cumings, Mrs. John Bradley (Florence Briggs Thayer)"/>
    <s v="female"/>
    <n v="38"/>
    <s v="PC 17599"/>
    <n v="1"/>
    <n v="0"/>
    <n v="71.283299999999997"/>
    <s v="C85"/>
    <x v="2"/>
    <s v="C"/>
    <x v="1"/>
  </r>
  <r>
    <n v="243"/>
    <x v="1"/>
    <n v="2"/>
    <s v="Coleridge, Mr. Reginald Charles"/>
    <s v="male"/>
    <n v="29"/>
    <s v="W./C. 14263"/>
    <n v="0"/>
    <n v="0"/>
    <e v="#N/A"/>
    <e v="#N/A"/>
    <x v="3"/>
    <s v="S"/>
    <x v="0"/>
  </r>
  <r>
    <n v="320"/>
    <x v="0"/>
    <n v="1"/>
    <s v="Spedden, Mrs. Frederic Oakley (Margaretta Corning Stone)"/>
    <s v="female"/>
    <n v="40"/>
    <n v="16966"/>
    <n v="1"/>
    <n v="1"/>
    <n v="134.5"/>
    <s v="E34 E40"/>
    <x v="2"/>
    <s v="C"/>
    <x v="2"/>
  </r>
  <r>
    <n v="567"/>
    <x v="1"/>
    <n v="3"/>
    <s v="Stoytcheff, Mr. Ilia"/>
    <s v="male"/>
    <n v="19"/>
    <n v="349205"/>
    <n v="0"/>
    <n v="0"/>
    <n v="7.8958000000000004"/>
    <s v=""/>
    <x v="0"/>
    <s v="S"/>
    <x v="0"/>
  </r>
  <r>
    <n v="577"/>
    <x v="0"/>
    <n v="2"/>
    <s v="Garside, Miss. Ethel"/>
    <s v="female"/>
    <n v="34"/>
    <n v="243880"/>
    <n v="0"/>
    <n v="0"/>
    <e v="#N/A"/>
    <e v="#N/A"/>
    <x v="3"/>
    <s v="S"/>
    <x v="0"/>
  </r>
  <r>
    <n v="216"/>
    <x v="0"/>
    <n v="1"/>
    <s v="Newell, Miss. Madeleine"/>
    <s v="female"/>
    <n v="31"/>
    <n v="35273"/>
    <n v="1"/>
    <n v="0"/>
    <n v="113.27500000000001"/>
    <s v="D36 D48"/>
    <x v="2"/>
    <s v="C"/>
    <x v="3"/>
  </r>
  <r>
    <n v="20"/>
    <x v="0"/>
    <n v="3"/>
    <s v="Masselmani, Mrs. Fatima"/>
    <s v="female"/>
    <m/>
    <n v="2649"/>
    <n v="0"/>
    <n v="0"/>
    <n v="7.2249999999999996"/>
    <s v=""/>
    <x v="2"/>
    <s v="C"/>
    <x v="0"/>
  </r>
  <r>
    <n v="73"/>
    <x v="1"/>
    <n v="2"/>
    <s v="Hood, Mr. Ambrose Jr"/>
    <s v="male"/>
    <n v="21"/>
    <s v="S.O.C. 14879"/>
    <n v="0"/>
    <n v="0"/>
    <n v="73.5"/>
    <s v=""/>
    <x v="0"/>
    <s v="S"/>
    <x v="0"/>
  </r>
  <r>
    <n v="435"/>
    <x v="1"/>
    <n v="1"/>
    <s v="Silvey, Mr. William Baird"/>
    <s v="male"/>
    <n v="50"/>
    <n v="13507"/>
    <n v="1"/>
    <n v="0"/>
    <n v="55.9"/>
    <s v="E44"/>
    <x v="0"/>
    <s v="S"/>
    <x v="2"/>
  </r>
  <r>
    <n v="725"/>
    <x v="0"/>
    <n v="1"/>
    <s v="Chambers, Mr. Norman Campbell"/>
    <s v="male"/>
    <n v="27"/>
    <n v="113806"/>
    <n v="1"/>
    <n v="0"/>
    <n v="53.1"/>
    <s v="E8"/>
    <x v="0"/>
    <s v="S"/>
    <x v="2"/>
  </r>
  <r>
    <n v="512"/>
    <x v="1"/>
    <n v="3"/>
    <s v="Webber, Mr. James"/>
    <s v="male"/>
    <m/>
    <s v="SOTON/OQ 3101316"/>
    <n v="0"/>
    <n v="0"/>
    <n v="8.0500000000000007"/>
    <s v=""/>
    <x v="0"/>
    <s v="S"/>
    <x v="0"/>
  </r>
  <r>
    <n v="350"/>
    <x v="1"/>
    <n v="3"/>
    <s v="Dimic, Mr. Jovan"/>
    <s v="male"/>
    <n v="42"/>
    <n v="315088"/>
    <n v="0"/>
    <n v="0"/>
    <n v="8.6624999999999996"/>
    <s v=""/>
    <x v="0"/>
    <s v="S"/>
    <x v="0"/>
  </r>
  <r>
    <n v="194"/>
    <x v="0"/>
    <n v="2"/>
    <s v="Navratil, Master. Michel M"/>
    <s v="male"/>
    <n v="3"/>
    <n v="230080"/>
    <n v="1"/>
    <n v="1"/>
    <n v="26"/>
    <s v="F2"/>
    <x v="0"/>
    <s v="S"/>
    <x v="5"/>
  </r>
  <r>
    <n v="669"/>
    <x v="1"/>
    <n v="3"/>
    <s v="Cook, Mr. Jacob"/>
    <s v="male"/>
    <n v="43"/>
    <s v="A/5 3536"/>
    <n v="0"/>
    <n v="0"/>
    <n v="8.0500000000000007"/>
    <s v=""/>
    <x v="0"/>
    <s v="S"/>
    <x v="0"/>
  </r>
  <r>
    <n v="178"/>
    <x v="1"/>
    <n v="1"/>
    <s v="Isham, Miss. Ann Elizabeth"/>
    <s v="female"/>
    <n v="50"/>
    <s v="PC 17595"/>
    <n v="0"/>
    <n v="0"/>
    <n v="28.712499999999999"/>
    <s v="C49"/>
    <x v="2"/>
    <s v="C"/>
    <x v="1"/>
  </r>
  <r>
    <n v="668"/>
    <x v="1"/>
    <n v="3"/>
    <s v="Rommetvedt, Mr. Knud Paust"/>
    <s v="male"/>
    <m/>
    <n v="312993"/>
    <n v="0"/>
    <n v="0"/>
    <n v="7.7750000000000004"/>
    <s v=""/>
    <x v="0"/>
    <s v="S"/>
    <x v="0"/>
  </r>
  <r>
    <n v="869"/>
    <x v="1"/>
    <n v="3"/>
    <s v="van Melkebeke, Mr. Philemon"/>
    <s v="male"/>
    <m/>
    <n v="345777"/>
    <n v="0"/>
    <n v="0"/>
    <n v="9.5"/>
    <s v=""/>
    <x v="0"/>
    <s v="S"/>
    <x v="0"/>
  </r>
  <r>
    <n v="433"/>
    <x v="0"/>
    <n v="2"/>
    <s v="Louch, Mrs. Charles Alexander (Alice Adelaide Slow)"/>
    <s v="female"/>
    <n v="42"/>
    <s v="SC/AH 3085"/>
    <n v="1"/>
    <n v="0"/>
    <n v="26"/>
    <s v=""/>
    <x v="0"/>
    <s v="S"/>
    <x v="0"/>
  </r>
  <r>
    <n v="407"/>
    <x v="1"/>
    <n v="3"/>
    <s v="Widegren, Mr. Carl/Charles Peter"/>
    <s v="male"/>
    <n v="51"/>
    <n v="347064"/>
    <n v="0"/>
    <n v="0"/>
    <n v="7.75"/>
    <s v=""/>
    <x v="0"/>
    <s v="S"/>
    <x v="0"/>
  </r>
  <r>
    <n v="390"/>
    <x v="0"/>
    <n v="2"/>
    <s v="Lehmann, Miss. Bertha"/>
    <s v="female"/>
    <n v="17"/>
    <s v="SC 1748"/>
    <n v="0"/>
    <n v="0"/>
    <n v="12"/>
    <s v=""/>
    <x v="2"/>
    <s v="C"/>
    <x v="0"/>
  </r>
  <r>
    <n v="347"/>
    <x v="0"/>
    <n v="2"/>
    <s v="Smith, Miss. Marion Elsie"/>
    <s v="female"/>
    <n v="40"/>
    <n v="31418"/>
    <n v="0"/>
    <n v="0"/>
    <n v="13"/>
    <s v=""/>
    <x v="0"/>
    <s v="S"/>
    <x v="0"/>
  </r>
  <r>
    <n v="828"/>
    <x v="0"/>
    <n v="2"/>
    <s v="Mallet, Master. Andre"/>
    <s v="male"/>
    <n v="1"/>
    <s v="S.C./PARIS 2079"/>
    <n v="0"/>
    <n v="2"/>
    <n v="37.004199999999997"/>
    <s v=""/>
    <x v="2"/>
    <s v="C"/>
    <x v="0"/>
  </r>
  <r>
    <n v="852"/>
    <x v="1"/>
    <n v="3"/>
    <s v="Svensson, Mr. Johan"/>
    <s v="male"/>
    <n v="74"/>
    <n v="347060"/>
    <n v="0"/>
    <n v="0"/>
    <n v="7.7750000000000004"/>
    <s v=""/>
    <x v="0"/>
    <s v="S"/>
    <x v="0"/>
  </r>
  <r>
    <n v="338"/>
    <x v="0"/>
    <n v="1"/>
    <s v="Burns, Miss. Elizabeth Margaret"/>
    <s v="female"/>
    <n v="41"/>
    <n v="16966"/>
    <n v="0"/>
    <n v="0"/>
    <n v="134.5"/>
    <s v="E34 E40"/>
    <x v="2"/>
    <s v="C"/>
    <x v="2"/>
  </r>
  <r>
    <n v="189"/>
    <x v="1"/>
    <n v="3"/>
    <s v="Bourke, Mr. John"/>
    <s v="male"/>
    <n v="40"/>
    <n v="364849"/>
    <n v="1"/>
    <n v="1"/>
    <n v="15.5"/>
    <s v=""/>
    <x v="1"/>
    <s v="Q"/>
    <x v="0"/>
  </r>
  <r>
    <n v="389"/>
    <x v="1"/>
    <n v="3"/>
    <s v="Sadlier, Mr. Matthew"/>
    <s v="male"/>
    <m/>
    <n v="367655"/>
    <n v="0"/>
    <n v="0"/>
    <n v="7.7291999999999996"/>
    <s v=""/>
    <x v="1"/>
    <s v="Q"/>
    <x v="0"/>
  </r>
  <r>
    <n v="653"/>
    <x v="1"/>
    <n v="3"/>
    <s v="Kalvik, Mr. Johannes Halvorsen"/>
    <s v="male"/>
    <n v="21"/>
    <n v="8475"/>
    <n v="0"/>
    <n v="0"/>
    <n v="8.4332999999999991"/>
    <s v=""/>
    <x v="0"/>
    <s v="S"/>
    <x v="0"/>
  </r>
  <r>
    <n v="123"/>
    <x v="1"/>
    <n v="2"/>
    <s v="Nasser, Mr. Nicholas"/>
    <s v="male"/>
    <n v="32.5"/>
    <n v="237736"/>
    <n v="1"/>
    <n v="0"/>
    <n v="30.070799999999998"/>
    <s v=""/>
    <x v="2"/>
    <s v="C"/>
    <x v="0"/>
  </r>
  <r>
    <n v="102"/>
    <x v="1"/>
    <n v="3"/>
    <s v="Petroff, Mr. Pastcho (&quot;Pentcho&quot;)"/>
    <s v="male"/>
    <m/>
    <n v="349215"/>
    <n v="0"/>
    <n v="0"/>
    <n v="7.8958000000000004"/>
    <s v=""/>
    <x v="0"/>
    <s v="S"/>
    <x v="0"/>
  </r>
  <r>
    <n v="305"/>
    <x v="1"/>
    <n v="3"/>
    <s v="Williams, Mr. Howard Hugh &quot;Harry&quot;"/>
    <s v="male"/>
    <m/>
    <s v="A/5 2466"/>
    <n v="0"/>
    <n v="0"/>
    <n v="8.0500000000000007"/>
    <s v=""/>
    <x v="0"/>
    <s v="S"/>
    <x v="0"/>
  </r>
  <r>
    <n v="180"/>
    <x v="1"/>
    <n v="3"/>
    <s v="Leonard, Mr. Lionel"/>
    <s v="male"/>
    <n v="36"/>
    <s v="LINE"/>
    <n v="0"/>
    <n v="0"/>
    <n v="0"/>
    <s v=""/>
    <x v="0"/>
    <s v="S"/>
    <x v="0"/>
  </r>
  <r>
    <n v="778"/>
    <x v="0"/>
    <n v="3"/>
    <s v="Emanuel, Miss. Virginia Ethel"/>
    <s v="female"/>
    <n v="5"/>
    <n v="364516"/>
    <n v="0"/>
    <n v="0"/>
    <n v="12.475"/>
    <s v=""/>
    <x v="0"/>
    <s v="S"/>
    <x v="0"/>
  </r>
  <r>
    <n v="410"/>
    <x v="1"/>
    <n v="3"/>
    <s v="Lefebre, Miss. Ida"/>
    <s v="female"/>
    <m/>
    <n v="4133"/>
    <n v="3"/>
    <n v="1"/>
    <n v="25.466699999999999"/>
    <s v=""/>
    <x v="0"/>
    <s v="S"/>
    <x v="0"/>
  </r>
  <r>
    <n v="43"/>
    <x v="1"/>
    <n v="3"/>
    <s v="Kraeff, Mr. Theodor"/>
    <s v="male"/>
    <m/>
    <n v="349253"/>
    <n v="0"/>
    <n v="0"/>
    <n v="7.8958000000000004"/>
    <s v=""/>
    <x v="2"/>
    <s v="C"/>
    <x v="0"/>
  </r>
  <r>
    <n v="825"/>
    <x v="1"/>
    <n v="3"/>
    <s v="Panula, Master. Urho Abraham"/>
    <s v="male"/>
    <n v="2"/>
    <n v="3101295"/>
    <n v="4"/>
    <n v="1"/>
    <n v="39.6875"/>
    <s v=""/>
    <x v="0"/>
    <s v="S"/>
    <x v="0"/>
  </r>
  <r>
    <n v="689"/>
    <x v="1"/>
    <n v="3"/>
    <s v="Fischer, Mr. Eberhard Thelander"/>
    <s v="male"/>
    <n v="18"/>
    <n v="350036"/>
    <n v="0"/>
    <n v="0"/>
    <n v="7.7957999999999998"/>
    <s v=""/>
    <x v="0"/>
    <s v="S"/>
    <x v="0"/>
  </r>
  <r>
    <n v="374"/>
    <x v="1"/>
    <n v="1"/>
    <s v="Ringhini, Mr. Sante"/>
    <s v="male"/>
    <n v="22"/>
    <s v="PC 17760"/>
    <n v="0"/>
    <n v="0"/>
    <n v="135.63329999999999"/>
    <s v="C32 C99"/>
    <x v="2"/>
    <s v="C"/>
    <x v="1"/>
  </r>
  <r>
    <n v="468"/>
    <x v="1"/>
    <n v="1"/>
    <s v="Smart, Mr. John Montgomery"/>
    <s v="male"/>
    <n v="56"/>
    <n v="113792"/>
    <n v="0"/>
    <n v="0"/>
    <n v="26.55"/>
    <s v=""/>
    <x v="0"/>
    <s v="S"/>
    <x v="0"/>
  </r>
  <r>
    <n v="759"/>
    <x v="1"/>
    <n v="3"/>
    <s v="Theobald, Mr. Thomas Leonard"/>
    <s v="male"/>
    <n v="34"/>
    <n v="363294"/>
    <n v="0"/>
    <n v="0"/>
    <e v="#N/A"/>
    <e v="#N/A"/>
    <x v="3"/>
    <s v="S"/>
    <x v="0"/>
  </r>
  <r>
    <n v="872"/>
    <x v="0"/>
    <n v="1"/>
    <s v="Beckwith, Mrs. Richard Leonard (Sallie Monypeny)"/>
    <s v="female"/>
    <n v="47"/>
    <n v="11751"/>
    <n v="1"/>
    <n v="1"/>
    <n v="52.554200000000002"/>
    <s v="D35"/>
    <x v="0"/>
    <s v="S"/>
    <x v="3"/>
  </r>
  <r>
    <n v="862"/>
    <x v="1"/>
    <n v="2"/>
    <s v="Giles, Mr. Frederick Edward"/>
    <s v="male"/>
    <n v="21"/>
    <n v="28134"/>
    <n v="1"/>
    <n v="0"/>
    <n v="11.5"/>
    <s v=""/>
    <x v="0"/>
    <s v="S"/>
    <x v="0"/>
  </r>
  <r>
    <n v="191"/>
    <x v="0"/>
    <n v="2"/>
    <s v="Pinsky, Mrs. (Rosa)"/>
    <s v="female"/>
    <n v="32"/>
    <n v="234604"/>
    <n v="0"/>
    <n v="0"/>
    <n v="13"/>
    <s v=""/>
    <x v="0"/>
    <s v="S"/>
    <x v="0"/>
  </r>
  <r>
    <n v="541"/>
    <x v="0"/>
    <n v="1"/>
    <s v="Crosby, Miss. Harriet R"/>
    <s v="female"/>
    <n v="36"/>
    <s v="WE/P 5735"/>
    <n v="0"/>
    <n v="2"/>
    <n v="71"/>
    <s v="B22"/>
    <x v="0"/>
    <s v="S"/>
    <x v="6"/>
  </r>
  <r>
    <n v="307"/>
    <x v="0"/>
    <n v="1"/>
    <s v="Fleming, Miss. Margaret"/>
    <s v="female"/>
    <m/>
    <n v="17421"/>
    <n v="0"/>
    <n v="0"/>
    <e v="#N/A"/>
    <e v="#N/A"/>
    <x v="3"/>
    <s v="S"/>
    <x v="0"/>
  </r>
  <r>
    <n v="309"/>
    <x v="1"/>
    <n v="2"/>
    <s v="Abelson, Mr. Samuel"/>
    <s v="male"/>
    <n v="30"/>
    <s v="P/PP 3381"/>
    <n v="1"/>
    <n v="0"/>
    <n v="24"/>
    <s v=""/>
    <x v="2"/>
    <s v="C"/>
    <x v="0"/>
  </r>
  <r>
    <n v="120"/>
    <x v="1"/>
    <n v="3"/>
    <s v="Andersson, Miss. Ellis Anna Maria"/>
    <s v="female"/>
    <n v="2"/>
    <n v="347082"/>
    <n v="4"/>
    <n v="2"/>
    <n v="31.274999999999999"/>
    <s v=""/>
    <x v="0"/>
    <s v="S"/>
    <x v="0"/>
  </r>
  <r>
    <n v="109"/>
    <x v="1"/>
    <n v="3"/>
    <s v="Rekic, Mr. Tido"/>
    <s v="male"/>
    <n v="38"/>
    <n v="349249"/>
    <n v="0"/>
    <n v="0"/>
    <n v="7.8958000000000004"/>
    <s v=""/>
    <x v="0"/>
    <s v="S"/>
    <x v="0"/>
  </r>
  <r>
    <n v="418"/>
    <x v="0"/>
    <n v="2"/>
    <s v="Silven, Miss. Lyyli Karoliina"/>
    <s v="female"/>
    <n v="18"/>
    <n v="250652"/>
    <n v="0"/>
    <n v="2"/>
    <n v="13"/>
    <s v=""/>
    <x v="0"/>
    <s v="S"/>
    <x v="0"/>
  </r>
  <r>
    <n v="245"/>
    <x v="1"/>
    <n v="3"/>
    <s v="Attalah, Mr. Sleiman"/>
    <s v="male"/>
    <n v="30"/>
    <n v="2694"/>
    <n v="0"/>
    <n v="0"/>
    <n v="7.2249999999999996"/>
    <s v=""/>
    <x v="2"/>
    <s v="C"/>
    <x v="0"/>
  </r>
  <r>
    <n v="48"/>
    <x v="0"/>
    <n v="3"/>
    <s v="O'Driscoll, Miss. Bridget"/>
    <s v="female"/>
    <m/>
    <n v="14311"/>
    <n v="0"/>
    <n v="0"/>
    <n v="7.75"/>
    <s v=""/>
    <x v="1"/>
    <s v="Q"/>
    <x v="0"/>
  </r>
  <r>
    <n v="490"/>
    <x v="0"/>
    <n v="3"/>
    <s v="Coutts, Master. Eden Leslie &quot;Neville&quot;"/>
    <s v="male"/>
    <n v="9"/>
    <s v="C.A. 37671"/>
    <n v="1"/>
    <n v="1"/>
    <n v="15.9"/>
    <s v=""/>
    <x v="0"/>
    <s v="S"/>
    <x v="0"/>
  </r>
  <r>
    <n v="797"/>
    <x v="0"/>
    <n v="1"/>
    <s v="Leader, Dr. Alice (Farnham)"/>
    <s v="female"/>
    <n v="49"/>
    <n v="17465"/>
    <n v="0"/>
    <n v="0"/>
    <n v="25.929200000000002"/>
    <s v="D17"/>
    <x v="0"/>
    <s v="S"/>
    <x v="3"/>
  </r>
  <r>
    <n v="140"/>
    <x v="1"/>
    <n v="1"/>
    <s v="Giglio, Mr. Victor"/>
    <s v="male"/>
    <n v="24"/>
    <s v="PC 17593"/>
    <n v="0"/>
    <n v="0"/>
    <n v="79.2"/>
    <s v="B82 B84 B86"/>
    <x v="2"/>
    <s v="C"/>
    <x v="6"/>
  </r>
  <r>
    <n v="702"/>
    <x v="0"/>
    <n v="1"/>
    <s v="Silverthorne, Mr. Spencer Victor"/>
    <s v="male"/>
    <n v="35"/>
    <s v="PC 17475"/>
    <n v="0"/>
    <n v="0"/>
    <n v="26.287500000000001"/>
    <s v="E24"/>
    <x v="0"/>
    <s v="S"/>
    <x v="2"/>
  </r>
  <r>
    <n v="128"/>
    <x v="0"/>
    <n v="3"/>
    <s v="Madsen, Mr. Fridtjof Arne"/>
    <s v="male"/>
    <n v="24"/>
    <s v="C 17369"/>
    <n v="0"/>
    <n v="0"/>
    <n v="7.1417000000000002"/>
    <s v=""/>
    <x v="0"/>
    <s v="S"/>
    <x v="0"/>
  </r>
  <r>
    <n v="537"/>
    <x v="1"/>
    <n v="1"/>
    <s v="Butt, Major. Archibald Willingham"/>
    <s v="male"/>
    <n v="45"/>
    <n v="113050"/>
    <n v="0"/>
    <n v="0"/>
    <n v="26.55"/>
    <s v="B38"/>
    <x v="0"/>
    <s v="S"/>
    <x v="6"/>
  </r>
  <r>
    <n v="269"/>
    <x v="0"/>
    <n v="1"/>
    <s v="Graham, Mrs. William Thompson (Edith Junkins)"/>
    <s v="female"/>
    <n v="58"/>
    <s v="PC 17582"/>
    <n v="0"/>
    <n v="1"/>
    <n v="153.46250000000001"/>
    <s v="C91 C125"/>
    <x v="0"/>
    <s v="S"/>
    <x v="1"/>
  </r>
  <r>
    <n v="5"/>
    <x v="1"/>
    <n v="3"/>
    <s v="Allen, Mr. William Henry"/>
    <s v="male"/>
    <n v="35"/>
    <n v="373450"/>
    <n v="0"/>
    <n v="0"/>
    <n v="8.0500000000000007"/>
    <s v=""/>
    <x v="0"/>
    <s v="S"/>
    <x v="0"/>
  </r>
  <r>
    <n v="576"/>
    <x v="1"/>
    <n v="3"/>
    <s v="Patchett, Mr. George"/>
    <s v="male"/>
    <n v="19"/>
    <n v="358585"/>
    <n v="0"/>
    <n v="0"/>
    <n v="14.5"/>
    <s v=""/>
    <x v="0"/>
    <s v="S"/>
    <x v="0"/>
  </r>
  <r>
    <n v="542"/>
    <x v="1"/>
    <n v="3"/>
    <s v="Andersson, Miss. Ingeborg Constanzia"/>
    <s v="female"/>
    <n v="9"/>
    <n v="347082"/>
    <n v="4"/>
    <n v="2"/>
    <n v="31.274999999999999"/>
    <s v=""/>
    <x v="0"/>
    <s v="S"/>
    <x v="0"/>
  </r>
  <r>
    <n v="552"/>
    <x v="1"/>
    <n v="2"/>
    <s v="Sharp, Mr. Percival James R"/>
    <s v="male"/>
    <n v="27"/>
    <n v="244358"/>
    <n v="0"/>
    <n v="0"/>
    <n v="26"/>
    <s v=""/>
    <x v="0"/>
    <s v="S"/>
    <x v="0"/>
  </r>
  <r>
    <n v="738"/>
    <x v="0"/>
    <n v="1"/>
    <s v="Lesurer, Mr. Gustave J"/>
    <s v="male"/>
    <n v="35"/>
    <s v="PC 17755"/>
    <n v="0"/>
    <n v="0"/>
    <n v="512.32920000000001"/>
    <s v="B101"/>
    <x v="2"/>
    <s v="C"/>
    <x v="6"/>
  </r>
  <r>
    <n v="792"/>
    <x v="1"/>
    <n v="2"/>
    <s v="Gaskell, Mr. Alfred"/>
    <s v="male"/>
    <n v="16"/>
    <n v="239865"/>
    <n v="0"/>
    <n v="0"/>
    <n v="26"/>
    <s v=""/>
    <x v="0"/>
    <s v="S"/>
    <x v="0"/>
  </r>
  <r>
    <n v="363"/>
    <x v="1"/>
    <n v="3"/>
    <s v="Barbara, Mrs. (Catherine David)"/>
    <s v="female"/>
    <n v="45"/>
    <n v="2691"/>
    <n v="0"/>
    <n v="1"/>
    <n v="14.4542"/>
    <s v=""/>
    <x v="2"/>
    <s v="C"/>
    <x v="0"/>
  </r>
  <r>
    <n v="536"/>
    <x v="0"/>
    <n v="2"/>
    <s v="Hart, Miss. Eva Miriam"/>
    <s v="female"/>
    <n v="7"/>
    <s v="F.C.C. 13529"/>
    <n v="0"/>
    <n v="2"/>
    <n v="26.25"/>
    <s v=""/>
    <x v="0"/>
    <s v="S"/>
    <x v="0"/>
  </r>
  <r>
    <n v="721"/>
    <x v="0"/>
    <n v="2"/>
    <s v="Harper, Miss. Annie Jessie &quot;Nina&quot;"/>
    <s v="female"/>
    <n v="6"/>
    <n v="248727"/>
    <n v="0"/>
    <n v="1"/>
    <n v="33"/>
    <s v=""/>
    <x v="0"/>
    <s v="S"/>
    <x v="0"/>
  </r>
  <r>
    <n v="267"/>
    <x v="1"/>
    <n v="3"/>
    <s v="Panula, Mr. Ernesti Arvid"/>
    <s v="male"/>
    <n v="16"/>
    <n v="3101295"/>
    <n v="4"/>
    <n v="1"/>
    <n v="39.6875"/>
    <s v=""/>
    <x v="0"/>
    <s v="S"/>
    <x v="0"/>
  </r>
  <r>
    <n v="715"/>
    <x v="1"/>
    <n v="2"/>
    <s v="Greenberg, Mr. Samuel"/>
    <s v="male"/>
    <n v="52"/>
    <n v="250647"/>
    <n v="0"/>
    <n v="0"/>
    <e v="#N/A"/>
    <e v="#N/A"/>
    <x v="3"/>
    <s v="S"/>
    <x v="0"/>
  </r>
  <r>
    <n v="207"/>
    <x v="1"/>
    <n v="3"/>
    <s v="Backstrom, Mr. Karl Alfred"/>
    <s v="male"/>
    <n v="32"/>
    <n v="3101278"/>
    <n v="1"/>
    <n v="0"/>
    <n v="15.85"/>
    <s v=""/>
    <x v="0"/>
    <s v="S"/>
    <x v="0"/>
  </r>
  <r>
    <n v="633"/>
    <x v="0"/>
    <n v="1"/>
    <s v="Stahelin-Maeglin, Dr. Max"/>
    <s v="male"/>
    <n v="32"/>
    <n v="13214"/>
    <n v="0"/>
    <n v="0"/>
    <n v="30.5"/>
    <s v="B50"/>
    <x v="2"/>
    <s v="C"/>
    <x v="6"/>
  </r>
  <r>
    <n v="705"/>
    <x v="1"/>
    <n v="3"/>
    <s v="Hansen, Mr. Henrik Juul"/>
    <s v="male"/>
    <n v="26"/>
    <n v="350025"/>
    <n v="1"/>
    <n v="0"/>
    <n v="7.8541999999999996"/>
    <s v=""/>
    <x v="0"/>
    <s v="S"/>
    <x v="0"/>
  </r>
  <r>
    <n v="865"/>
    <x v="1"/>
    <n v="2"/>
    <s v="Gill, Mr. John William"/>
    <s v="male"/>
    <n v="24"/>
    <n v="233866"/>
    <n v="0"/>
    <n v="0"/>
    <n v="13"/>
    <s v=""/>
    <x v="0"/>
    <s v="S"/>
    <x v="0"/>
  </r>
  <r>
    <n v="392"/>
    <x v="0"/>
    <n v="3"/>
    <s v="Jansson, Mr. Carl Olof"/>
    <s v="male"/>
    <n v="21"/>
    <n v="350034"/>
    <n v="0"/>
    <n v="0"/>
    <n v="7.7957999999999998"/>
    <s v=""/>
    <x v="0"/>
    <s v="S"/>
    <x v="0"/>
  </r>
  <r>
    <n v="835"/>
    <x v="1"/>
    <n v="3"/>
    <s v="Allum, Mr. Owen George"/>
    <s v="male"/>
    <n v="18"/>
    <n v="2223"/>
    <n v="0"/>
    <n v="0"/>
    <n v="8.3000000000000007"/>
    <s v=""/>
    <x v="0"/>
    <s v="S"/>
    <x v="0"/>
  </r>
  <r>
    <n v="764"/>
    <x v="0"/>
    <n v="1"/>
    <s v="Carter, Mrs. William Ernest (Lucile Polk)"/>
    <s v="female"/>
    <n v="36"/>
    <n v="113760"/>
    <n v="1"/>
    <n v="2"/>
    <n v="120"/>
    <s v="B96 B98"/>
    <x v="0"/>
    <s v="S"/>
    <x v="6"/>
  </r>
  <r>
    <n v="376"/>
    <x v="0"/>
    <n v="1"/>
    <s v="Meyer, Mrs. Edgar Joseph (Leila Saks)"/>
    <s v="female"/>
    <m/>
    <s v="PC 17604"/>
    <n v="1"/>
    <n v="0"/>
    <n v="82.1708"/>
    <s v=""/>
    <x v="2"/>
    <s v="C"/>
    <x v="0"/>
  </r>
  <r>
    <n v="755"/>
    <x v="0"/>
    <n v="2"/>
    <s v="Herman, Mrs. Samuel (Jane Laver)"/>
    <s v="female"/>
    <n v="48"/>
    <n v="220845"/>
    <n v="1"/>
    <n v="2"/>
    <n v="65"/>
    <s v=""/>
    <x v="0"/>
    <s v="S"/>
    <x v="0"/>
  </r>
  <r>
    <n v="609"/>
    <x v="0"/>
    <n v="2"/>
    <s v="Laroche, Mrs. Joseph (Juliette Marie Louise Lafargue)"/>
    <s v="female"/>
    <n v="22"/>
    <s v="SC/Paris 2123"/>
    <n v="1"/>
    <n v="2"/>
    <n v="41.5792"/>
    <s v=""/>
    <x v="2"/>
    <s v="C"/>
    <x v="0"/>
  </r>
  <r>
    <n v="173"/>
    <x v="0"/>
    <n v="3"/>
    <s v="Johnson, Miss. Eleanor Ileen"/>
    <s v="female"/>
    <n v="1"/>
    <n v="347742"/>
    <n v="1"/>
    <n v="1"/>
    <n v="11.1333"/>
    <s v=""/>
    <x v="0"/>
    <s v="S"/>
    <x v="0"/>
  </r>
  <r>
    <n v="557"/>
    <x v="0"/>
    <n v="1"/>
    <s v="Duff Gordon, Lady. (Lucille Christiana Sutherland) (&quot;Mrs Morgan&quot;)"/>
    <s v="female"/>
    <n v="48"/>
    <n v="11755"/>
    <n v="1"/>
    <n v="0"/>
    <n v="39.6"/>
    <s v="A16"/>
    <x v="2"/>
    <s v="C"/>
    <x v="4"/>
  </r>
  <r>
    <n v="406"/>
    <x v="1"/>
    <n v="2"/>
    <s v="Gale, Mr. Shadrach"/>
    <s v="male"/>
    <n v="34"/>
    <n v="28664"/>
    <n v="1"/>
    <n v="0"/>
    <n v="21"/>
    <s v=""/>
    <x v="0"/>
    <s v="S"/>
    <x v="0"/>
  </r>
  <r>
    <n v="81"/>
    <x v="1"/>
    <n v="3"/>
    <s v="Waelens, Mr. Achille"/>
    <s v="male"/>
    <n v="22"/>
    <n v="345767"/>
    <n v="0"/>
    <n v="0"/>
    <n v="9"/>
    <s v=""/>
    <x v="0"/>
    <s v="S"/>
    <x v="0"/>
  </r>
  <r>
    <n v="762"/>
    <x v="1"/>
    <n v="3"/>
    <s v="Nirva, Mr. Iisakki Antino Aijo"/>
    <s v="male"/>
    <n v="41"/>
    <s v="SOTON/O2 3101272"/>
    <n v="0"/>
    <n v="0"/>
    <n v="7.125"/>
    <s v=""/>
    <x v="0"/>
    <s v="S"/>
    <x v="0"/>
  </r>
  <r>
    <n v="836"/>
    <x v="0"/>
    <n v="1"/>
    <s v="Compton, Miss. Sara Rebecca"/>
    <s v="female"/>
    <n v="39"/>
    <s v="PC 17756"/>
    <n v="1"/>
    <n v="1"/>
    <n v="83.158299999999997"/>
    <s v="E49"/>
    <x v="2"/>
    <s v="C"/>
    <x v="2"/>
  </r>
  <r>
    <n v="622"/>
    <x v="0"/>
    <n v="1"/>
    <s v="Kimball, Mr. Edwin Nelson Jr"/>
    <s v="male"/>
    <n v="42"/>
    <n v="11753"/>
    <n v="1"/>
    <n v="0"/>
    <n v="52.554200000000002"/>
    <s v="D19"/>
    <x v="0"/>
    <s v="S"/>
    <x v="3"/>
  </r>
  <r>
    <n v="197"/>
    <x v="1"/>
    <n v="3"/>
    <s v="Mernagh, Mr. Robert"/>
    <s v="male"/>
    <m/>
    <n v="368703"/>
    <n v="0"/>
    <n v="0"/>
    <n v="7.75"/>
    <s v=""/>
    <x v="1"/>
    <s v="Q"/>
    <x v="0"/>
  </r>
  <r>
    <n v="278"/>
    <x v="1"/>
    <n v="2"/>
    <s v="Parkes, Mr. Francis &quot;Frank&quot;"/>
    <s v="male"/>
    <m/>
    <n v="239853"/>
    <n v="0"/>
    <n v="0"/>
    <n v="0"/>
    <s v=""/>
    <x v="0"/>
    <s v="S"/>
    <x v="0"/>
  </r>
  <r>
    <n v="104"/>
    <x v="1"/>
    <n v="3"/>
    <s v="Johansson, Mr. Gustaf Joel"/>
    <s v="male"/>
    <n v="33"/>
    <n v="7540"/>
    <n v="0"/>
    <n v="0"/>
    <n v="8.6541999999999994"/>
    <s v=""/>
    <x v="0"/>
    <s v="S"/>
    <x v="0"/>
  </r>
  <r>
    <n v="218"/>
    <x v="1"/>
    <n v="2"/>
    <s v="Jacobsohn, Mr. Sidney Samuel"/>
    <s v="male"/>
    <n v="42"/>
    <n v="243847"/>
    <n v="1"/>
    <n v="0"/>
    <n v="27"/>
    <s v=""/>
    <x v="0"/>
    <s v="S"/>
    <x v="0"/>
  </r>
  <r>
    <n v="563"/>
    <x v="1"/>
    <n v="2"/>
    <s v="Norman, Mr. Robert Douglas"/>
    <s v="male"/>
    <n v="28"/>
    <n v="218629"/>
    <n v="0"/>
    <n v="0"/>
    <n v="13.5"/>
    <s v=""/>
    <x v="0"/>
    <s v="S"/>
    <x v="0"/>
  </r>
  <r>
    <n v="70"/>
    <x v="1"/>
    <n v="3"/>
    <s v="Kink, Mr. Vincenz"/>
    <s v="male"/>
    <n v="26"/>
    <n v="315151"/>
    <n v="2"/>
    <n v="0"/>
    <n v="8.6624999999999996"/>
    <s v=""/>
    <x v="0"/>
    <s v="S"/>
    <x v="0"/>
  </r>
  <r>
    <n v="798"/>
    <x v="0"/>
    <n v="3"/>
    <s v="Osman, Mrs. Mara"/>
    <s v="female"/>
    <n v="31"/>
    <n v="349244"/>
    <n v="0"/>
    <n v="0"/>
    <n v="8.6832999999999991"/>
    <s v=""/>
    <x v="0"/>
    <s v="S"/>
    <x v="0"/>
  </r>
  <r>
    <n v="151"/>
    <x v="1"/>
    <n v="2"/>
    <s v="Bateman, Rev. Robert James"/>
    <s v="male"/>
    <n v="51"/>
    <s v="S.O.P. 1166"/>
    <n v="0"/>
    <n v="0"/>
    <n v="12.525"/>
    <s v=""/>
    <x v="0"/>
    <s v="S"/>
    <x v="0"/>
  </r>
  <r>
    <n v="818"/>
    <x v="1"/>
    <n v="2"/>
    <s v="Mallet, Mr. Albert"/>
    <s v="male"/>
    <n v="31"/>
    <s v="S.C./PARIS 2079"/>
    <n v="1"/>
    <n v="1"/>
    <n v="37.004199999999997"/>
    <s v=""/>
    <x v="2"/>
    <s v="C"/>
    <x v="0"/>
  </r>
  <r>
    <n v="292"/>
    <x v="0"/>
    <n v="1"/>
    <s v="Bishop, Mrs. Dickinson H (Helen Walton)"/>
    <s v="female"/>
    <n v="19"/>
    <n v="11967"/>
    <n v="1"/>
    <n v="0"/>
    <e v="#N/A"/>
    <e v="#N/A"/>
    <x v="3"/>
    <s v="S"/>
    <x v="0"/>
  </r>
  <r>
    <n v="185"/>
    <x v="0"/>
    <n v="3"/>
    <s v="Kink-Heilmann, Miss. Luise Gretchen"/>
    <s v="female"/>
    <n v="4"/>
    <n v="315153"/>
    <n v="0"/>
    <n v="2"/>
    <n v="22.024999999999999"/>
    <s v=""/>
    <x v="0"/>
    <s v="S"/>
    <x v="0"/>
  </r>
  <r>
    <n v="647"/>
    <x v="1"/>
    <n v="3"/>
    <s v="Cor, Mr. Liudevit"/>
    <s v="male"/>
    <n v="19"/>
    <n v="349231"/>
    <n v="0"/>
    <n v="0"/>
    <n v="7.8958000000000004"/>
    <s v=""/>
    <x v="0"/>
    <s v="S"/>
    <x v="0"/>
  </r>
  <r>
    <n v="223"/>
    <x v="1"/>
    <n v="3"/>
    <s v="Green, Mr. George Henry"/>
    <s v="male"/>
    <n v="51"/>
    <n v="21440"/>
    <n v="0"/>
    <n v="0"/>
    <n v="8.0500000000000007"/>
    <s v=""/>
    <x v="0"/>
    <s v="S"/>
    <x v="0"/>
  </r>
  <r>
    <n v="434"/>
    <x v="1"/>
    <n v="3"/>
    <s v="Kallio, Mr. Nikolai Erland"/>
    <s v="male"/>
    <n v="17"/>
    <s v="STON/O 2. 3101274"/>
    <n v="0"/>
    <n v="0"/>
    <n v="7.125"/>
    <s v=""/>
    <x v="0"/>
    <s v="S"/>
    <x v="0"/>
  </r>
  <r>
    <n v="444"/>
    <x v="0"/>
    <n v="2"/>
    <s v="Reynaldo, Ms. Encarnacion"/>
    <s v="female"/>
    <n v="28"/>
    <n v="230434"/>
    <n v="0"/>
    <n v="0"/>
    <n v="13"/>
    <s v=""/>
    <x v="0"/>
    <s v="S"/>
    <x v="0"/>
  </r>
  <r>
    <n v="98"/>
    <x v="0"/>
    <n v="1"/>
    <s v="Greenfield, Mr. William Bertram"/>
    <s v="male"/>
    <n v="23"/>
    <s v="PC 17759"/>
    <n v="0"/>
    <n v="1"/>
    <n v="63.3583"/>
    <s v="D10 D12"/>
    <x v="2"/>
    <s v="C"/>
    <x v="3"/>
  </r>
  <r>
    <n v="423"/>
    <x v="1"/>
    <n v="3"/>
    <s v="Zimmerman, Mr. Leo"/>
    <s v="male"/>
    <n v="29"/>
    <n v="315082"/>
    <n v="0"/>
    <n v="0"/>
    <n v="7.875"/>
    <s v=""/>
    <x v="0"/>
    <s v="S"/>
    <x v="0"/>
  </r>
  <r>
    <n v="530"/>
    <x v="1"/>
    <n v="2"/>
    <s v="Hocking, Mr. Richard George"/>
    <s v="male"/>
    <n v="23"/>
    <n v="29104"/>
    <n v="2"/>
    <n v="1"/>
    <n v="11.5"/>
    <s v=""/>
    <x v="0"/>
    <s v="S"/>
    <x v="0"/>
  </r>
  <r>
    <n v="590"/>
    <x v="1"/>
    <n v="3"/>
    <s v="Murdlin, Mr. Joseph"/>
    <s v="male"/>
    <m/>
    <s v="A./5. 3235"/>
    <n v="0"/>
    <n v="0"/>
    <n v="8.0500000000000007"/>
    <s v=""/>
    <x v="0"/>
    <s v="S"/>
    <x v="0"/>
  </r>
  <r>
    <n v="105"/>
    <x v="1"/>
    <n v="3"/>
    <s v="Gustafsson, Mr. Anders Vilhelm"/>
    <s v="male"/>
    <n v="37"/>
    <n v="3101276"/>
    <n v="2"/>
    <n v="0"/>
    <n v="7.9249999999999998"/>
    <s v=""/>
    <x v="0"/>
    <s v="S"/>
    <x v="0"/>
  </r>
  <r>
    <n v="660"/>
    <x v="1"/>
    <n v="1"/>
    <s v="Newell, Mr. Arthur Webster"/>
    <s v="male"/>
    <n v="58"/>
    <n v="35273"/>
    <n v="0"/>
    <n v="2"/>
    <n v="113.27500000000001"/>
    <s v="D36 D48"/>
    <x v="2"/>
    <s v="C"/>
    <x v="3"/>
  </r>
  <r>
    <n v="462"/>
    <x v="1"/>
    <n v="3"/>
    <s v="Morley, Mr. William"/>
    <s v="male"/>
    <n v="34"/>
    <n v="364506"/>
    <n v="0"/>
    <n v="0"/>
    <n v="8.0500000000000007"/>
    <s v=""/>
    <x v="0"/>
    <s v="S"/>
    <x v="0"/>
  </r>
  <r>
    <n v="33"/>
    <x v="0"/>
    <n v="3"/>
    <s v="Glynn, Miss. Mary Agatha"/>
    <s v="female"/>
    <m/>
    <n v="335677"/>
    <n v="0"/>
    <n v="0"/>
    <e v="#N/A"/>
    <e v="#N/A"/>
    <x v="3"/>
    <s v="S"/>
    <x v="0"/>
  </r>
  <r>
    <n v="477"/>
    <x v="1"/>
    <n v="2"/>
    <s v="Renouf, Mr. Peter Henry"/>
    <s v="male"/>
    <n v="34"/>
    <n v="31027"/>
    <n v="1"/>
    <n v="0"/>
    <n v="21"/>
    <s v=""/>
    <x v="0"/>
    <s v="S"/>
    <x v="0"/>
  </r>
  <r>
    <n v="447"/>
    <x v="0"/>
    <n v="2"/>
    <s v="Mellinger, Miss. Madeleine Violet"/>
    <s v="female"/>
    <n v="13"/>
    <n v="250644"/>
    <n v="0"/>
    <n v="1"/>
    <n v="19.5"/>
    <s v=""/>
    <x v="0"/>
    <s v="S"/>
    <x v="0"/>
  </r>
  <r>
    <n v="784"/>
    <x v="1"/>
    <n v="3"/>
    <s v="Johnston, Mr. Andrew G"/>
    <s v="male"/>
    <m/>
    <s v="W./C. 6607"/>
    <n v="1"/>
    <n v="2"/>
    <n v="23.45"/>
    <s v=""/>
    <x v="0"/>
    <s v="S"/>
    <x v="0"/>
  </r>
  <r>
    <n v="31"/>
    <x v="1"/>
    <n v="1"/>
    <s v="Uruchurtu, Don. Manuel E"/>
    <s v="male"/>
    <n v="40"/>
    <s v="PC 17601"/>
    <n v="0"/>
    <n v="0"/>
    <n v="27.720800000000001"/>
    <s v=""/>
    <x v="2"/>
    <s v="C"/>
    <x v="0"/>
  </r>
  <r>
    <n v="455"/>
    <x v="1"/>
    <n v="3"/>
    <s v="Peduzzi, Mr. Joseph"/>
    <s v="male"/>
    <m/>
    <s v="A/5 2817"/>
    <n v="0"/>
    <n v="0"/>
    <n v="8.0500000000000007"/>
    <s v=""/>
    <x v="0"/>
    <s v="S"/>
    <x v="0"/>
  </r>
  <r>
    <n v="851"/>
    <x v="1"/>
    <n v="3"/>
    <s v="Andersson, Master. Sigvard Harald Elias"/>
    <s v="male"/>
    <n v="4"/>
    <n v="347082"/>
    <n v="4"/>
    <n v="2"/>
    <n v="31.274999999999999"/>
    <s v=""/>
    <x v="0"/>
    <s v="S"/>
    <x v="0"/>
  </r>
  <r>
    <n v="820"/>
    <x v="1"/>
    <n v="3"/>
    <s v="Skoog, Master. Karl Thorsten"/>
    <s v="male"/>
    <n v="10"/>
    <n v="347088"/>
    <n v="3"/>
    <n v="2"/>
    <n v="27.9"/>
    <s v=""/>
    <x v="0"/>
    <s v="S"/>
    <x v="0"/>
  </r>
  <r>
    <n v="551"/>
    <x v="0"/>
    <n v="1"/>
    <s v="Thayer, Mr. John Borland Jr"/>
    <s v="male"/>
    <n v="17"/>
    <n v="17421"/>
    <n v="0"/>
    <n v="2"/>
    <e v="#N/A"/>
    <e v="#N/A"/>
    <x v="3"/>
    <s v="S"/>
    <x v="0"/>
  </r>
  <r>
    <n v="222"/>
    <x v="1"/>
    <n v="2"/>
    <s v="Bracken, Mr. James H"/>
    <s v="male"/>
    <n v="27"/>
    <n v="220367"/>
    <n v="0"/>
    <n v="0"/>
    <n v="13"/>
    <s v=""/>
    <x v="0"/>
    <s v="S"/>
    <x v="0"/>
  </r>
  <r>
    <n v="21"/>
    <x v="1"/>
    <n v="2"/>
    <s v="Fynney, Mr. Joseph J"/>
    <s v="male"/>
    <n v="35"/>
    <n v="239865"/>
    <n v="0"/>
    <n v="0"/>
    <n v="26"/>
    <s v=""/>
    <x v="0"/>
    <s v="S"/>
    <x v="0"/>
  </r>
  <r>
    <n v="753"/>
    <x v="1"/>
    <n v="3"/>
    <s v="Vande Velde, Mr. Johannes Joseph"/>
    <s v="male"/>
    <n v="33"/>
    <n v="345780"/>
    <n v="0"/>
    <n v="0"/>
    <n v="9.5"/>
    <s v=""/>
    <x v="0"/>
    <s v="S"/>
    <x v="0"/>
  </r>
  <r>
    <n v="108"/>
    <x v="0"/>
    <n v="3"/>
    <s v="Moss, Mr. Albert Johan"/>
    <s v="male"/>
    <m/>
    <n v="312991"/>
    <n v="0"/>
    <n v="0"/>
    <n v="7.7750000000000004"/>
    <s v=""/>
    <x v="0"/>
    <s v="S"/>
    <x v="0"/>
  </r>
  <r>
    <n v="524"/>
    <x v="0"/>
    <n v="1"/>
    <s v="Hippach, Mrs. Louis Albert (Ida Sophia Fischer)"/>
    <s v="female"/>
    <n v="44"/>
    <n v="111361"/>
    <n v="0"/>
    <n v="1"/>
    <n v="57.979199999999999"/>
    <s v="B18"/>
    <x v="2"/>
    <s v="C"/>
    <x v="6"/>
  </r>
  <r>
    <n v="659"/>
    <x v="1"/>
    <n v="2"/>
    <s v="Eitemiller, Mr. George Floyd"/>
    <s v="male"/>
    <n v="23"/>
    <n v="29751"/>
    <n v="0"/>
    <n v="0"/>
    <n v="13"/>
    <s v=""/>
    <x v="0"/>
    <s v="S"/>
    <x v="0"/>
  </r>
  <r>
    <n v="589"/>
    <x v="1"/>
    <n v="3"/>
    <s v="Gilinski, Mr. Eliezer"/>
    <s v="male"/>
    <n v="22"/>
    <n v="14973"/>
    <n v="0"/>
    <n v="0"/>
    <n v="8.0500000000000007"/>
    <s v=""/>
    <x v="0"/>
    <s v="S"/>
    <x v="0"/>
  </r>
  <r>
    <n v="855"/>
    <x v="1"/>
    <n v="2"/>
    <s v="Carter, Mrs. Ernest Courtenay (Lilian Hughes)"/>
    <s v="female"/>
    <n v="44"/>
    <n v="244252"/>
    <n v="1"/>
    <n v="0"/>
    <n v="26"/>
    <s v=""/>
    <x v="0"/>
    <s v="S"/>
    <x v="0"/>
  </r>
  <r>
    <n v="436"/>
    <x v="0"/>
    <n v="1"/>
    <s v="Carter, Miss. Lucile Polk"/>
    <s v="female"/>
    <n v="14"/>
    <n v="113760"/>
    <n v="1"/>
    <n v="2"/>
    <n v="120"/>
    <s v="B96 B98"/>
    <x v="0"/>
    <s v="S"/>
    <x v="6"/>
  </r>
  <r>
    <n v="596"/>
    <x v="1"/>
    <n v="3"/>
    <s v="Van Impe, Mr. Jean Baptiste"/>
    <s v="male"/>
    <n v="36"/>
    <n v="345773"/>
    <n v="1"/>
    <n v="1"/>
    <n v="24.15"/>
    <s v=""/>
    <x v="0"/>
    <s v="S"/>
    <x v="0"/>
  </r>
  <r>
    <n v="856"/>
    <x v="0"/>
    <n v="3"/>
    <s v="Aks, Mrs. Sam (Leah Rosen)"/>
    <s v="female"/>
    <n v="18"/>
    <n v="392091"/>
    <n v="0"/>
    <n v="1"/>
    <n v="9.35"/>
    <s v=""/>
    <x v="0"/>
    <s v="S"/>
    <x v="0"/>
  </r>
  <r>
    <n v="809"/>
    <x v="1"/>
    <n v="2"/>
    <s v="Meyer, Mr. August"/>
    <s v="male"/>
    <n v="39"/>
    <n v="248723"/>
    <n v="0"/>
    <n v="0"/>
    <n v="13"/>
    <s v=""/>
    <x v="0"/>
    <s v="S"/>
    <x v="0"/>
  </r>
  <r>
    <n v="498"/>
    <x v="1"/>
    <n v="3"/>
    <s v="Shellard, Mr. Frederick William"/>
    <s v="male"/>
    <m/>
    <s v="C.A. 6212"/>
    <n v="0"/>
    <n v="0"/>
    <n v="15.1"/>
    <s v=""/>
    <x v="0"/>
    <s v="S"/>
    <x v="0"/>
  </r>
  <r>
    <n v="368"/>
    <x v="0"/>
    <n v="3"/>
    <s v="Moussa, Mrs. (Mantoura Boulos)"/>
    <s v="female"/>
    <m/>
    <n v="2626"/>
    <n v="0"/>
    <n v="0"/>
    <n v="7.2291999999999996"/>
    <s v=""/>
    <x v="2"/>
    <s v="C"/>
    <x v="0"/>
  </r>
  <r>
    <n v="538"/>
    <x v="0"/>
    <n v="1"/>
    <s v="LeRoy, Miss. Bertha"/>
    <s v="female"/>
    <n v="30"/>
    <s v="PC 17761"/>
    <n v="0"/>
    <n v="0"/>
    <n v="106.425"/>
    <s v=""/>
    <x v="2"/>
    <s v="C"/>
    <x v="0"/>
  </r>
  <r>
    <n v="561"/>
    <x v="1"/>
    <n v="3"/>
    <s v="Morrow, Mr. Thomas Rowan"/>
    <s v="male"/>
    <m/>
    <n v="372622"/>
    <n v="0"/>
    <n v="0"/>
    <n v="7.75"/>
    <s v=""/>
    <x v="1"/>
    <s v="Q"/>
    <x v="0"/>
  </r>
  <r>
    <n v="183"/>
    <x v="1"/>
    <n v="3"/>
    <s v="Asplund, Master. Clarence Gustaf Hugo"/>
    <s v="male"/>
    <n v="9"/>
    <n v="347077"/>
    <n v="4"/>
    <n v="2"/>
    <n v="31.387499999999999"/>
    <s v=""/>
    <x v="0"/>
    <s v="S"/>
    <x v="0"/>
  </r>
  <r>
    <n v="651"/>
    <x v="1"/>
    <n v="3"/>
    <s v="Mitkoff, Mr. Mito"/>
    <s v="male"/>
    <m/>
    <n v="349221"/>
    <n v="0"/>
    <n v="0"/>
    <n v="7.8958000000000004"/>
    <s v=""/>
    <x v="0"/>
    <s v="S"/>
    <x v="0"/>
  </r>
  <r>
    <n v="152"/>
    <x v="0"/>
    <n v="1"/>
    <s v="Pears, Mrs. Thomas (Edith Wearne)"/>
    <s v="female"/>
    <n v="22"/>
    <n v="113776"/>
    <n v="1"/>
    <n v="0"/>
    <n v="66.599999999999994"/>
    <s v="C2"/>
    <x v="0"/>
    <s v="S"/>
    <x v="1"/>
  </r>
  <r>
    <n v="161"/>
    <x v="1"/>
    <n v="3"/>
    <s v="Cribb, Mr. John Hatfield"/>
    <s v="male"/>
    <n v="44"/>
    <n v="371362"/>
    <n v="0"/>
    <n v="1"/>
    <n v="16.100000000000001"/>
    <s v=""/>
    <x v="0"/>
    <s v="S"/>
    <x v="0"/>
  </r>
  <r>
    <n v="97"/>
    <x v="1"/>
    <n v="1"/>
    <s v="Goldschmidt, Mr. George B"/>
    <s v="male"/>
    <n v="71"/>
    <s v="PC 17754"/>
    <n v="0"/>
    <n v="0"/>
    <n v="34.654200000000003"/>
    <s v="A5"/>
    <x v="2"/>
    <s v="C"/>
    <x v="4"/>
  </r>
  <r>
    <n v="816"/>
    <x v="1"/>
    <n v="1"/>
    <s v="Fry, Mr. Richard"/>
    <s v="male"/>
    <m/>
    <n v="112058"/>
    <n v="0"/>
    <n v="0"/>
    <n v="0"/>
    <s v="B102"/>
    <x v="0"/>
    <s v="S"/>
    <x v="6"/>
  </r>
  <r>
    <n v="164"/>
    <x v="1"/>
    <n v="3"/>
    <s v="Calic, Mr. Jovo"/>
    <s v="male"/>
    <n v="17"/>
    <n v="315093"/>
    <n v="0"/>
    <n v="0"/>
    <n v="8.6624999999999996"/>
    <s v=""/>
    <x v="0"/>
    <s v="S"/>
    <x v="0"/>
  </r>
  <r>
    <n v="485"/>
    <x v="0"/>
    <n v="1"/>
    <s v="Bishop, Mr. Dickinson H"/>
    <s v="male"/>
    <n v="25"/>
    <n v="11967"/>
    <n v="1"/>
    <n v="0"/>
    <e v="#N/A"/>
    <e v="#N/A"/>
    <x v="3"/>
    <s v="S"/>
    <x v="0"/>
  </r>
  <r>
    <n v="28"/>
    <x v="1"/>
    <n v="1"/>
    <s v="Fortune, Mr. Charles Alexander"/>
    <s v="male"/>
    <n v="19"/>
    <n v="19950"/>
    <n v="3"/>
    <n v="2"/>
    <n v="263"/>
    <s v="C23 C25 C27"/>
    <x v="0"/>
    <s v="S"/>
    <x v="1"/>
  </r>
  <r>
    <n v="408"/>
    <x v="0"/>
    <n v="2"/>
    <s v="Richards, Master. William Rowe"/>
    <s v="male"/>
    <n v="3"/>
    <n v="29106"/>
    <n v="1"/>
    <n v="1"/>
    <e v="#N/A"/>
    <e v="#N/A"/>
    <x v="3"/>
    <s v="S"/>
    <x v="0"/>
  </r>
  <r>
    <n v="289"/>
    <x v="0"/>
    <n v="2"/>
    <s v="Hosono, Mr. Masabumi"/>
    <s v="male"/>
    <n v="42"/>
    <n v="237798"/>
    <n v="0"/>
    <n v="0"/>
    <n v="13"/>
    <s v=""/>
    <x v="0"/>
    <s v="S"/>
    <x v="0"/>
  </r>
  <r>
    <n v="88"/>
    <x v="1"/>
    <n v="3"/>
    <s v="Slocovski, Mr. Selman Francis"/>
    <s v="male"/>
    <m/>
    <s v="SOTON/OQ 392086"/>
    <n v="0"/>
    <n v="0"/>
    <e v="#N/A"/>
    <e v="#N/A"/>
    <x v="3"/>
    <s v="S"/>
    <x v="0"/>
  </r>
  <r>
    <n v="665"/>
    <x v="0"/>
    <n v="3"/>
    <s v="Lindqvist, Mr. Eino William"/>
    <s v="male"/>
    <n v="20"/>
    <s v="STON/O 2. 3101285"/>
    <n v="1"/>
    <n v="0"/>
    <n v="7.9249999999999998"/>
    <s v=""/>
    <x v="0"/>
    <s v="S"/>
    <x v="0"/>
  </r>
  <r>
    <n v="555"/>
    <x v="0"/>
    <n v="3"/>
    <s v="Ohman, Miss. Velin"/>
    <s v="female"/>
    <n v="22"/>
    <n v="347085"/>
    <n v="0"/>
    <n v="0"/>
    <n v="7.7750000000000004"/>
    <s v=""/>
    <x v="0"/>
    <s v="S"/>
    <x v="0"/>
  </r>
  <r>
    <n v="249"/>
    <x v="0"/>
    <n v="1"/>
    <s v="Beckwith, Mr. Richard Leonard"/>
    <s v="male"/>
    <n v="37"/>
    <n v="11751"/>
    <n v="1"/>
    <n v="1"/>
    <n v="52.554200000000002"/>
    <s v="D35"/>
    <x v="0"/>
    <s v="S"/>
    <x v="3"/>
  </r>
  <r>
    <n v="138"/>
    <x v="1"/>
    <n v="1"/>
    <s v="Futrelle, Mr. Jacques Heath"/>
    <s v="male"/>
    <n v="37"/>
    <n v="113803"/>
    <n v="1"/>
    <n v="0"/>
    <n v="53.1"/>
    <s v="C123"/>
    <x v="0"/>
    <s v="S"/>
    <x v="1"/>
  </r>
  <r>
    <n v="188"/>
    <x v="0"/>
    <n v="1"/>
    <s v="Romaine, Mr. Charles Hallace (&quot;Mr C Rolmane&quot;)"/>
    <s v="male"/>
    <n v="45"/>
    <n v="111428"/>
    <n v="0"/>
    <n v="0"/>
    <n v="26.55"/>
    <s v=""/>
    <x v="0"/>
    <s v="S"/>
    <x v="0"/>
  </r>
  <r>
    <n v="686"/>
    <x v="1"/>
    <n v="2"/>
    <s v="Laroche, Mr. Joseph Philippe Lemercier"/>
    <s v="male"/>
    <n v="25"/>
    <s v="SC/Paris 2123"/>
    <n v="1"/>
    <n v="2"/>
    <n v="41.5792"/>
    <s v=""/>
    <x v="2"/>
    <s v="C"/>
    <x v="0"/>
  </r>
  <r>
    <n v="58"/>
    <x v="1"/>
    <n v="3"/>
    <s v="Novel, Mr. Mansouer"/>
    <s v="male"/>
    <n v="28.5"/>
    <n v="2697"/>
    <n v="0"/>
    <n v="0"/>
    <n v="7.2291999999999996"/>
    <s v=""/>
    <x v="2"/>
    <s v="C"/>
    <x v="0"/>
  </r>
  <r>
    <n v="136"/>
    <x v="1"/>
    <n v="2"/>
    <s v="Richard, Mr. Emile"/>
    <s v="male"/>
    <n v="23"/>
    <s v="SC/PARIS 2133"/>
    <n v="0"/>
    <n v="0"/>
    <n v="15.0458"/>
    <s v=""/>
    <x v="2"/>
    <s v="C"/>
    <x v="0"/>
  </r>
  <r>
    <n v="14"/>
    <x v="1"/>
    <n v="3"/>
    <s v="Andersson, Mr. Anders Johan"/>
    <s v="male"/>
    <n v="39"/>
    <n v="347082"/>
    <n v="1"/>
    <n v="5"/>
    <n v="31.274999999999999"/>
    <s v=""/>
    <x v="0"/>
    <s v="S"/>
    <x v="0"/>
  </r>
  <r>
    <n v="177"/>
    <x v="1"/>
    <n v="3"/>
    <s v="Lefebre, Master. Henry Forbes"/>
    <s v="male"/>
    <m/>
    <n v="4133"/>
    <n v="3"/>
    <n v="1"/>
    <n v="25.466699999999999"/>
    <s v=""/>
    <x v="0"/>
    <s v="S"/>
    <x v="0"/>
  </r>
  <r>
    <n v="42"/>
    <x v="1"/>
    <n v="2"/>
    <s v="Turpin, Mrs. William John Robert (Dorothy Ann Wonnacott)"/>
    <s v="female"/>
    <n v="27"/>
    <n v="11668"/>
    <n v="1"/>
    <n v="0"/>
    <n v="21"/>
    <s v=""/>
    <x v="0"/>
    <s v="S"/>
    <x v="0"/>
  </r>
  <r>
    <n v="121"/>
    <x v="1"/>
    <n v="2"/>
    <s v="Hickman, Mr. Stanley George"/>
    <s v="male"/>
    <n v="21"/>
    <s v="S.O.C. 14879"/>
    <n v="2"/>
    <n v="0"/>
    <n v="73.5"/>
    <s v=""/>
    <x v="0"/>
    <s v="S"/>
    <x v="0"/>
  </r>
  <r>
    <n v="451"/>
    <x v="1"/>
    <n v="2"/>
    <s v="West, Mr. Edwy Arthur"/>
    <s v="male"/>
    <n v="36"/>
    <s v="C.A. 34651"/>
    <n v="1"/>
    <n v="2"/>
    <n v="27.75"/>
    <s v=""/>
    <x v="0"/>
    <s v="S"/>
    <x v="0"/>
  </r>
  <r>
    <n v="803"/>
    <x v="0"/>
    <n v="1"/>
    <s v="Carter, Master. William Thornton II"/>
    <s v="male"/>
    <n v="11"/>
    <n v="113760"/>
    <n v="1"/>
    <n v="2"/>
    <n v="120"/>
    <s v="B96 B98"/>
    <x v="0"/>
    <s v="S"/>
    <x v="6"/>
  </r>
  <r>
    <n v="877"/>
    <x v="1"/>
    <n v="3"/>
    <s v="Gustafsson, Mr. Alfred Ossian"/>
    <s v="male"/>
    <n v="20"/>
    <n v="7534"/>
    <n v="0"/>
    <n v="0"/>
    <e v="#N/A"/>
    <e v="#N/A"/>
    <x v="3"/>
    <s v="S"/>
    <x v="0"/>
  </r>
  <r>
    <n v="224"/>
    <x v="1"/>
    <n v="3"/>
    <s v="Nenkoff, Mr. Christo"/>
    <s v="male"/>
    <m/>
    <n v="349234"/>
    <n v="0"/>
    <n v="0"/>
    <n v="7.8958000000000004"/>
    <s v=""/>
    <x v="0"/>
    <s v="S"/>
    <x v="0"/>
  </r>
  <r>
    <n v="712"/>
    <x v="1"/>
    <n v="1"/>
    <s v="Klaber, Mr. Herman"/>
    <s v="male"/>
    <m/>
    <n v="113028"/>
    <n v="0"/>
    <n v="0"/>
    <n v="26.55"/>
    <s v="C124"/>
    <x v="0"/>
    <s v="S"/>
    <x v="1"/>
  </r>
  <r>
    <n v="172"/>
    <x v="1"/>
    <n v="3"/>
    <s v="Rice, Master. Arthur"/>
    <s v="male"/>
    <n v="4"/>
    <n v="382652"/>
    <n v="4"/>
    <n v="1"/>
    <n v="29.125"/>
    <s v=""/>
    <x v="1"/>
    <s v="Q"/>
    <x v="0"/>
  </r>
  <r>
    <n v="652"/>
    <x v="0"/>
    <n v="2"/>
    <s v="Doling, Miss. Elsie"/>
    <s v="female"/>
    <n v="18"/>
    <n v="231919"/>
    <n v="0"/>
    <n v="1"/>
    <n v="23"/>
    <s v=""/>
    <x v="0"/>
    <s v="S"/>
    <x v="0"/>
  </r>
  <r>
    <n v="679"/>
    <x v="1"/>
    <n v="3"/>
    <s v="Goodwin, Mrs. Frederick (Augusta Tyler)"/>
    <s v="female"/>
    <n v="43"/>
    <s v="CA 2144"/>
    <n v="1"/>
    <n v="6"/>
    <n v="46.9"/>
    <s v=""/>
    <x v="0"/>
    <s v="S"/>
    <x v="0"/>
  </r>
  <r>
    <n v="137"/>
    <x v="0"/>
    <n v="1"/>
    <s v="Newsom, Miss. Helen Monypeny"/>
    <s v="female"/>
    <n v="19"/>
    <n v="11752"/>
    <n v="0"/>
    <n v="2"/>
    <n v="26.283300000000001"/>
    <s v="D47"/>
    <x v="0"/>
    <s v="S"/>
    <x v="3"/>
  </r>
  <r>
    <n v="107"/>
    <x v="0"/>
    <n v="3"/>
    <s v="Salkjelsvik, Miss. Anna Kristine"/>
    <s v="female"/>
    <n v="21"/>
    <n v="343120"/>
    <n v="0"/>
    <n v="0"/>
    <n v="7.65"/>
    <s v=""/>
    <x v="0"/>
    <s v="S"/>
    <x v="0"/>
  </r>
  <r>
    <n v="429"/>
    <x v="1"/>
    <n v="3"/>
    <s v="Flynn, Mr. James"/>
    <s v="male"/>
    <m/>
    <n v="364851"/>
    <n v="0"/>
    <n v="0"/>
    <n v="7.75"/>
    <s v=""/>
    <x v="1"/>
    <s v="Q"/>
    <x v="0"/>
  </r>
  <r>
    <n v="598"/>
    <x v="1"/>
    <n v="3"/>
    <s v="Johnson, Mr. Alfred"/>
    <s v="male"/>
    <n v="49"/>
    <s v="LINE"/>
    <n v="0"/>
    <n v="0"/>
    <n v="0"/>
    <s v=""/>
    <x v="0"/>
    <s v="S"/>
    <x v="0"/>
  </r>
  <r>
    <n v="879"/>
    <x v="1"/>
    <n v="3"/>
    <s v="Laleff, Mr. Kristo"/>
    <s v="male"/>
    <m/>
    <n v="349217"/>
    <n v="0"/>
    <n v="0"/>
    <n v="7.8958000000000004"/>
    <s v=""/>
    <x v="0"/>
    <s v="S"/>
    <x v="0"/>
  </r>
  <r>
    <n v="804"/>
    <x v="0"/>
    <n v="3"/>
    <s v="Thomas, Master. Assad Alexander"/>
    <s v="male"/>
    <n v="0.42"/>
    <n v="2625"/>
    <n v="0"/>
    <n v="1"/>
    <n v="8.5167000000000002"/>
    <s v=""/>
    <x v="2"/>
    <s v="C"/>
    <x v="0"/>
  </r>
  <r>
    <n v="135"/>
    <x v="1"/>
    <n v="2"/>
    <s v="Sobey, Mr. Samuel James Hayden"/>
    <s v="male"/>
    <n v="25"/>
    <s v="C.A. 29178"/>
    <n v="0"/>
    <n v="0"/>
    <n v="13"/>
    <s v=""/>
    <x v="0"/>
    <s v="S"/>
    <x v="0"/>
  </r>
  <r>
    <n v="163"/>
    <x v="1"/>
    <n v="3"/>
    <s v="Bengtsson, Mr. John Viktor"/>
    <s v="male"/>
    <n v="26"/>
    <n v="347068"/>
    <n v="0"/>
    <n v="0"/>
    <n v="7.7750000000000004"/>
    <s v=""/>
    <x v="0"/>
    <s v="S"/>
    <x v="0"/>
  </r>
  <r>
    <n v="785"/>
    <x v="1"/>
    <n v="3"/>
    <s v="Ali, Mr. William"/>
    <s v="male"/>
    <n v="25"/>
    <s v="SOTON/O.Q. 3101312"/>
    <n v="0"/>
    <n v="0"/>
    <n v="7.05"/>
    <s v=""/>
    <x v="0"/>
    <s v="S"/>
    <x v="0"/>
  </r>
  <r>
    <n v="728"/>
    <x v="0"/>
    <n v="3"/>
    <s v="Mannion, Miss. Margareth"/>
    <s v="female"/>
    <m/>
    <n v="36866"/>
    <n v="0"/>
    <n v="0"/>
    <n v="7.7374999999999998"/>
    <s v=""/>
    <x v="1"/>
    <s v="Q"/>
    <x v="0"/>
  </r>
  <r>
    <n v="83"/>
    <x v="0"/>
    <n v="3"/>
    <s v="McDermott, Miss. Brigdet Delia"/>
    <s v="female"/>
    <m/>
    <n v="330932"/>
    <n v="0"/>
    <n v="0"/>
    <n v="7.7874999999999996"/>
    <s v=""/>
    <x v="1"/>
    <s v="Q"/>
    <x v="0"/>
  </r>
  <r>
    <n v="731"/>
    <x v="0"/>
    <n v="1"/>
    <s v="Allen, Miss. Elisabeth Walton"/>
    <s v="female"/>
    <n v="29"/>
    <n v="24160"/>
    <n v="0"/>
    <n v="0"/>
    <n v="211.33750000000001"/>
    <s v="B3 B5"/>
    <x v="0"/>
    <s v="S"/>
    <x v="6"/>
  </r>
  <r>
    <n v="295"/>
    <x v="1"/>
    <n v="3"/>
    <s v="Mineff, Mr. Ivan"/>
    <s v="male"/>
    <n v="24"/>
    <n v="349233"/>
    <n v="0"/>
    <n v="0"/>
    <n v="7.8958000000000004"/>
    <s v=""/>
    <x v="0"/>
    <s v="S"/>
    <x v="0"/>
  </r>
  <r>
    <n v="724"/>
    <x v="1"/>
    <n v="2"/>
    <s v="Hodges, Mr. Henry Price"/>
    <s v="male"/>
    <n v="50"/>
    <n v="250643"/>
    <n v="0"/>
    <n v="0"/>
    <n v="13"/>
    <s v=""/>
    <x v="0"/>
    <s v="S"/>
    <x v="0"/>
  </r>
  <r>
    <n v="32"/>
    <x v="0"/>
    <n v="1"/>
    <s v="Spencer, Mrs. William Augustus (Marie Eugenie)"/>
    <s v="female"/>
    <m/>
    <s v="PC 17569"/>
    <n v="1"/>
    <n v="0"/>
    <n v="146.52080000000001"/>
    <s v="B78 B80"/>
    <x v="2"/>
    <s v="C"/>
    <x v="6"/>
  </r>
  <r>
    <n v="232"/>
    <x v="1"/>
    <n v="3"/>
    <s v="Larsson, Mr. Bengt Edvin"/>
    <s v="male"/>
    <n v="29"/>
    <n v="347067"/>
    <n v="0"/>
    <n v="0"/>
    <n v="7.7750000000000004"/>
    <s v=""/>
    <x v="0"/>
    <s v="S"/>
    <x v="0"/>
  </r>
  <r>
    <n v="156"/>
    <x v="1"/>
    <n v="1"/>
    <s v="Williams, Mr. Charles Duane"/>
    <s v="male"/>
    <n v="51"/>
    <s v="PC 17597"/>
    <n v="0"/>
    <n v="1"/>
    <n v="61.379199999999997"/>
    <s v=""/>
    <x v="2"/>
    <s v="C"/>
    <x v="0"/>
  </r>
  <r>
    <n v="353"/>
    <x v="1"/>
    <n v="3"/>
    <s v="Elias, Mr. Tannous"/>
    <s v="male"/>
    <n v="15"/>
    <n v="2695"/>
    <n v="1"/>
    <n v="1"/>
    <n v="7.2291999999999996"/>
    <s v=""/>
    <x v="2"/>
    <s v="C"/>
    <x v="0"/>
  </r>
  <r>
    <n v="549"/>
    <x v="1"/>
    <n v="3"/>
    <s v="Goldsmith, Mr. Frank John"/>
    <s v="male"/>
    <n v="33"/>
    <n v="363291"/>
    <n v="1"/>
    <n v="1"/>
    <n v="20.524999999999999"/>
    <s v=""/>
    <x v="0"/>
    <s v="S"/>
    <x v="0"/>
  </r>
  <r>
    <n v="839"/>
    <x v="0"/>
    <n v="3"/>
    <s v="Chip, Mr. Chang"/>
    <s v="male"/>
    <n v="32"/>
    <n v="1601"/>
    <n v="0"/>
    <n v="0"/>
    <n v="56.495800000000003"/>
    <s v=""/>
    <x v="0"/>
    <s v="S"/>
    <x v="0"/>
  </r>
  <r>
    <n v="742"/>
    <x v="1"/>
    <n v="1"/>
    <s v="Cavendish, Mr. Tyrell William"/>
    <s v="male"/>
    <n v="36"/>
    <n v="19877"/>
    <n v="1"/>
    <n v="0"/>
    <n v="78.849999999999994"/>
    <s v="C46"/>
    <x v="0"/>
    <s v="S"/>
    <x v="1"/>
  </r>
  <r>
    <n v="337"/>
    <x v="1"/>
    <n v="1"/>
    <s v="Pears, Mr. Thomas Clinton"/>
    <s v="male"/>
    <n v="29"/>
    <n v="113776"/>
    <n v="1"/>
    <n v="0"/>
    <n v="66.599999999999994"/>
    <s v="C2"/>
    <x v="0"/>
    <s v="S"/>
    <x v="1"/>
  </r>
  <r>
    <n v="144"/>
    <x v="1"/>
    <n v="3"/>
    <s v="Burke, Mr. Jeremiah"/>
    <s v="male"/>
    <n v="19"/>
    <n v="365222"/>
    <n v="0"/>
    <n v="0"/>
    <n v="6.75"/>
    <s v=""/>
    <x v="1"/>
    <s v="Q"/>
    <x v="0"/>
  </r>
  <r>
    <n v="608"/>
    <x v="0"/>
    <n v="1"/>
    <s v="Daniel, Mr. Robert Williams"/>
    <s v="male"/>
    <n v="27"/>
    <n v="113804"/>
    <n v="0"/>
    <n v="0"/>
    <n v="30.5"/>
    <s v=""/>
    <x v="0"/>
    <s v="S"/>
    <x v="0"/>
  </r>
  <r>
    <n v="37"/>
    <x v="0"/>
    <n v="3"/>
    <s v="Mamee, Mr. Hanna"/>
    <s v="male"/>
    <m/>
    <n v="2677"/>
    <n v="0"/>
    <n v="0"/>
    <n v="7.2291999999999996"/>
    <s v=""/>
    <x v="2"/>
    <s v="C"/>
    <x v="0"/>
  </r>
  <r>
    <n v="209"/>
    <x v="0"/>
    <n v="3"/>
    <s v="Carr, Miss. Helen &quot;Ellen&quot;"/>
    <s v="female"/>
    <n v="16"/>
    <n v="367231"/>
    <n v="0"/>
    <n v="0"/>
    <e v="#N/A"/>
    <e v="#N/A"/>
    <x v="3"/>
    <s v="S"/>
    <x v="0"/>
  </r>
  <r>
    <n v="339"/>
    <x v="0"/>
    <n v="3"/>
    <s v="Dahl, Mr. Karl Edwart"/>
    <s v="male"/>
    <n v="45"/>
    <n v="7598"/>
    <n v="0"/>
    <n v="0"/>
    <n v="8.0500000000000007"/>
    <s v=""/>
    <x v="0"/>
    <s v="S"/>
    <x v="0"/>
  </r>
  <r>
    <n v="539"/>
    <x v="1"/>
    <n v="3"/>
    <s v="Risien, Mr. Samuel Beard"/>
    <s v="male"/>
    <m/>
    <n v="364498"/>
    <n v="0"/>
    <n v="0"/>
    <n v="14.5"/>
    <s v=""/>
    <x v="0"/>
    <s v="S"/>
    <x v="0"/>
  </r>
  <r>
    <n v="663"/>
    <x v="1"/>
    <n v="1"/>
    <s v="Colley, Mr. Edward Pomeroy"/>
    <s v="male"/>
    <n v="47"/>
    <n v="5727"/>
    <n v="0"/>
    <n v="0"/>
    <n v="25.587499999999999"/>
    <s v="E58"/>
    <x v="0"/>
    <s v="S"/>
    <x v="2"/>
  </r>
  <r>
    <n v="117"/>
    <x v="1"/>
    <n v="3"/>
    <s v="Connors, Mr. Patrick"/>
    <s v="male"/>
    <n v="70.5"/>
    <n v="370369"/>
    <n v="0"/>
    <n v="0"/>
    <n v="7.75"/>
    <s v=""/>
    <x v="1"/>
    <s v="Q"/>
    <x v="0"/>
  </r>
  <r>
    <n v="324"/>
    <x v="0"/>
    <n v="2"/>
    <s v="Caldwell, Mrs. Albert Francis (Sylvia Mae Harbaugh)"/>
    <s v="female"/>
    <n v="22"/>
    <n v="248738"/>
    <n v="1"/>
    <n v="1"/>
    <n v="29"/>
    <s v=""/>
    <x v="0"/>
    <s v="S"/>
    <x v="0"/>
  </r>
  <r>
    <n v="39"/>
    <x v="1"/>
    <n v="3"/>
    <s v="Vander Planke, Miss. Augusta Maria"/>
    <s v="female"/>
    <n v="18"/>
    <n v="345764"/>
    <n v="2"/>
    <n v="0"/>
    <n v="18"/>
    <s v=""/>
    <x v="0"/>
    <s v="S"/>
    <x v="0"/>
  </r>
  <r>
    <n v="727"/>
    <x v="0"/>
    <n v="2"/>
    <s v="Renouf, Mrs. Peter Henry (Lillian Jefferys)"/>
    <s v="female"/>
    <n v="30"/>
    <n v="31027"/>
    <n v="3"/>
    <n v="0"/>
    <n v="21"/>
    <s v=""/>
    <x v="0"/>
    <s v="S"/>
    <x v="0"/>
  </r>
  <r>
    <n v="560"/>
    <x v="0"/>
    <n v="3"/>
    <s v="de Messemaeker, Mrs. Guillaume Joseph (Emma)"/>
    <s v="female"/>
    <n v="36"/>
    <n v="345572"/>
    <n v="1"/>
    <n v="0"/>
    <n v="17.399999999999999"/>
    <s v=""/>
    <x v="0"/>
    <s v="S"/>
    <x v="0"/>
  </r>
  <r>
    <n v="881"/>
    <x v="0"/>
    <n v="2"/>
    <s v="Shelley, Mrs. William (Imanita Parrish Hall)"/>
    <s v="female"/>
    <n v="25"/>
    <n v="230433"/>
    <n v="0"/>
    <n v="1"/>
    <n v="26"/>
    <s v=""/>
    <x v="0"/>
    <s v="S"/>
    <x v="0"/>
  </r>
  <r>
    <n v="729"/>
    <x v="1"/>
    <n v="2"/>
    <s v="Bryhl, Mr. Kurt Arnold Gottfrid"/>
    <s v="male"/>
    <n v="25"/>
    <n v="236853"/>
    <n v="1"/>
    <n v="0"/>
    <n v="26"/>
    <s v=""/>
    <x v="0"/>
    <s v="S"/>
    <x v="0"/>
  </r>
  <r>
    <n v="683"/>
    <x v="1"/>
    <n v="3"/>
    <s v="Olsvigen, Mr. Thor Anderson"/>
    <s v="male"/>
    <n v="20"/>
    <n v="6563"/>
    <n v="0"/>
    <n v="0"/>
    <n v="9.2249999999999996"/>
    <s v=""/>
    <x v="0"/>
    <s v="S"/>
    <x v="0"/>
  </r>
  <r>
    <n v="220"/>
    <x v="1"/>
    <n v="2"/>
    <s v="Harris, Mr. Walter"/>
    <s v="male"/>
    <n v="30"/>
    <s v="W/C 14208"/>
    <n v="0"/>
    <n v="0"/>
    <n v="10.5"/>
    <s v=""/>
    <x v="0"/>
    <s v="S"/>
    <x v="0"/>
  </r>
  <r>
    <n v="592"/>
    <x v="0"/>
    <n v="1"/>
    <s v="Stephenson, Mrs. Walter Bertram (Martha Eustis)"/>
    <s v="female"/>
    <n v="52"/>
    <n v="36947"/>
    <n v="1"/>
    <n v="0"/>
    <n v="78.2667"/>
    <s v="D20"/>
    <x v="2"/>
    <s v="C"/>
    <x v="3"/>
  </r>
  <r>
    <n v="287"/>
    <x v="0"/>
    <n v="3"/>
    <s v="de Mulder, Mr. Theodore"/>
    <s v="male"/>
    <n v="30"/>
    <n v="345774"/>
    <n v="0"/>
    <n v="0"/>
    <n v="9.5"/>
    <s v=""/>
    <x v="0"/>
    <s v="S"/>
    <x v="0"/>
  </r>
  <r>
    <n v="159"/>
    <x v="1"/>
    <n v="3"/>
    <s v="Smiljanic, Mr. Mile"/>
    <s v="male"/>
    <m/>
    <n v="315037"/>
    <n v="0"/>
    <n v="0"/>
    <e v="#N/A"/>
    <e v="#N/A"/>
    <x v="3"/>
    <s v="S"/>
    <x v="0"/>
  </r>
  <r>
    <n v="890"/>
    <x v="0"/>
    <n v="1"/>
    <s v="Behr, Mr. Karl Howell"/>
    <s v="male"/>
    <n v="26"/>
    <n v="111369"/>
    <n v="0"/>
    <n v="0"/>
    <n v="30"/>
    <s v="C148"/>
    <x v="2"/>
    <s v="C"/>
    <x v="1"/>
  </r>
  <r>
    <n v="27"/>
    <x v="1"/>
    <n v="3"/>
    <s v="Emir, Mr. Farred Chehab"/>
    <s v="male"/>
    <m/>
    <n v="2631"/>
    <n v="0"/>
    <n v="0"/>
    <n v="7.2249999999999996"/>
    <s v=""/>
    <x v="2"/>
    <s v="C"/>
    <x v="0"/>
  </r>
  <r>
    <n v="349"/>
    <x v="0"/>
    <n v="3"/>
    <s v="Coutts, Master. William Loch &quot;William&quot;"/>
    <s v="male"/>
    <n v="3"/>
    <s v="C.A. 37671"/>
    <n v="1"/>
    <n v="1"/>
    <n v="15.9"/>
    <s v=""/>
    <x v="0"/>
    <s v="S"/>
    <x v="0"/>
  </r>
  <r>
    <n v="578"/>
    <x v="0"/>
    <n v="1"/>
    <s v="Silvey, Mrs. William Baird (Alice Munger)"/>
    <s v="female"/>
    <n v="39"/>
    <n v="13507"/>
    <n v="1"/>
    <n v="0"/>
    <n v="55.9"/>
    <s v="E44"/>
    <x v="0"/>
    <s v="S"/>
    <x v="2"/>
  </r>
  <r>
    <n v="290"/>
    <x v="0"/>
    <n v="3"/>
    <s v="Connolly, Miss. Kate"/>
    <s v="female"/>
    <n v="22"/>
    <n v="370373"/>
    <n v="0"/>
    <n v="0"/>
    <n v="7.75"/>
    <s v=""/>
    <x v="1"/>
    <s v="Q"/>
    <x v="0"/>
  </r>
  <r>
    <n v="323"/>
    <x v="0"/>
    <n v="2"/>
    <s v="Slayter, Miss. Hilda Mary"/>
    <s v="female"/>
    <n v="30"/>
    <n v="234818"/>
    <n v="0"/>
    <n v="0"/>
    <n v="12.35"/>
    <s v=""/>
    <x v="1"/>
    <s v="Q"/>
    <x v="0"/>
  </r>
  <r>
    <n v="603"/>
    <x v="1"/>
    <n v="1"/>
    <s v="Harrington, Mr. Charles H"/>
    <s v="male"/>
    <m/>
    <n v="113796"/>
    <n v="0"/>
    <n v="0"/>
    <e v="#N/A"/>
    <e v="#N/A"/>
    <x v="3"/>
    <s v="S"/>
    <x v="0"/>
  </r>
  <r>
    <n v="261"/>
    <x v="1"/>
    <n v="3"/>
    <s v="Smith, Mr. Thomas"/>
    <s v="male"/>
    <m/>
    <n v="384461"/>
    <n v="0"/>
    <n v="0"/>
    <n v="7.75"/>
    <s v=""/>
    <x v="1"/>
    <s v="Q"/>
    <x v="0"/>
  </r>
  <r>
    <n v="262"/>
    <x v="0"/>
    <n v="3"/>
    <s v="Asplund, Master. Edvin Rojj Felix"/>
    <s v="male"/>
    <n v="3"/>
    <n v="347077"/>
    <n v="4"/>
    <n v="2"/>
    <n v="31.387499999999999"/>
    <s v=""/>
    <x v="0"/>
    <s v="S"/>
    <x v="0"/>
  </r>
  <r>
    <n v="445"/>
    <x v="0"/>
    <n v="3"/>
    <s v="Johannesen-Bratthammer, Mr. Bernt"/>
    <s v="male"/>
    <m/>
    <n v="65306"/>
    <n v="0"/>
    <n v="0"/>
    <n v="8.1125000000000007"/>
    <s v=""/>
    <x v="0"/>
    <s v="S"/>
    <x v="0"/>
  </r>
  <r>
    <n v="758"/>
    <x v="1"/>
    <n v="2"/>
    <s v="Bailey, Mr. Percy Andrew"/>
    <s v="male"/>
    <n v="18"/>
    <n v="29108"/>
    <n v="0"/>
    <n v="0"/>
    <n v="11.5"/>
    <s v=""/>
    <x v="0"/>
    <s v="S"/>
    <x v="0"/>
  </r>
  <r>
    <n v="331"/>
    <x v="0"/>
    <n v="3"/>
    <s v="McCoy, Miss. Agnes"/>
    <s v="female"/>
    <m/>
    <n v="367226"/>
    <n v="2"/>
    <n v="0"/>
    <n v="23.25"/>
    <s v=""/>
    <x v="1"/>
    <s v="Q"/>
    <x v="0"/>
  </r>
  <r>
    <n v="509"/>
    <x v="1"/>
    <n v="3"/>
    <s v="Olsen, Mr. Henry Margido"/>
    <s v="male"/>
    <n v="28"/>
    <s v="C 4001"/>
    <n v="0"/>
    <n v="0"/>
    <e v="#N/A"/>
    <e v="#N/A"/>
    <x v="3"/>
    <s v="S"/>
    <x v="0"/>
  </r>
  <r>
    <n v="439"/>
    <x v="1"/>
    <n v="1"/>
    <s v="Fortune, Mr. Mark"/>
    <s v="male"/>
    <n v="64"/>
    <n v="19950"/>
    <n v="1"/>
    <n v="4"/>
    <n v="263"/>
    <s v="C23 C25 C27"/>
    <x v="0"/>
    <s v="S"/>
    <x v="1"/>
  </r>
  <r>
    <n v="657"/>
    <x v="1"/>
    <n v="3"/>
    <s v="Radeff, Mr. Alexander"/>
    <s v="male"/>
    <m/>
    <n v="349223"/>
    <n v="0"/>
    <n v="0"/>
    <n v="7.8958000000000004"/>
    <s v=""/>
    <x v="0"/>
    <s v="S"/>
    <x v="0"/>
  </r>
  <r>
    <n v="819"/>
    <x v="1"/>
    <n v="3"/>
    <s v="Holm, Mr. John Fredrik Alexander"/>
    <s v="male"/>
    <n v="43"/>
    <s v="C 7075"/>
    <n v="0"/>
    <n v="0"/>
    <n v="6.45"/>
    <s v=""/>
    <x v="0"/>
    <s v="S"/>
    <x v="0"/>
  </r>
  <r>
    <n v="277"/>
    <x v="1"/>
    <n v="3"/>
    <s v="Lindblom, Miss. Augusta Charlotta"/>
    <s v="female"/>
    <n v="45"/>
    <n v="347073"/>
    <n v="0"/>
    <n v="0"/>
    <n v="7.75"/>
    <s v=""/>
    <x v="0"/>
    <s v="S"/>
    <x v="0"/>
  </r>
  <r>
    <n v="273"/>
    <x v="0"/>
    <n v="2"/>
    <s v="Mellinger, Mrs. (Elizabeth Anne Maidment)"/>
    <s v="female"/>
    <n v="41"/>
    <n v="250644"/>
    <n v="0"/>
    <n v="1"/>
    <n v="19.5"/>
    <s v=""/>
    <x v="0"/>
    <s v="S"/>
    <x v="0"/>
  </r>
  <r>
    <n v="880"/>
    <x v="0"/>
    <n v="1"/>
    <s v="Potter, Mrs. Thomas Jr (Lily Alexenia Wilson)"/>
    <s v="female"/>
    <n v="56"/>
    <n v="11767"/>
    <n v="0"/>
    <n v="1"/>
    <n v="83.158299999999997"/>
    <s v="C50"/>
    <x v="2"/>
    <s v="C"/>
    <x v="1"/>
  </r>
  <r>
    <n v="168"/>
    <x v="1"/>
    <n v="3"/>
    <s v="Skoog, Mrs. William (Anna Bernhardina Karlsson)"/>
    <s v="female"/>
    <n v="45"/>
    <n v="347088"/>
    <n v="1"/>
    <n v="4"/>
    <n v="27.9"/>
    <s v=""/>
    <x v="0"/>
    <s v="S"/>
    <x v="0"/>
  </r>
  <r>
    <n v="507"/>
    <x v="0"/>
    <n v="2"/>
    <s v="Quick, Mrs. Frederick Charles (Jane Richards)"/>
    <s v="female"/>
    <n v="33"/>
    <n v="26360"/>
    <n v="0"/>
    <n v="2"/>
    <n v="26"/>
    <s v=""/>
    <x v="0"/>
    <s v="S"/>
    <x v="0"/>
  </r>
  <r>
    <n v="361"/>
    <x v="1"/>
    <n v="3"/>
    <s v="Skoog, Mr. Wilhelm"/>
    <s v="male"/>
    <n v="40"/>
    <n v="347088"/>
    <n v="1"/>
    <n v="4"/>
    <n v="27.9"/>
    <s v=""/>
    <x v="0"/>
    <s v="S"/>
    <x v="0"/>
  </r>
  <r>
    <n v="889"/>
    <x v="1"/>
    <n v="3"/>
    <s v="Johnston, Miss. Catherine Helen &quot;Carrie&quot;"/>
    <s v="female"/>
    <m/>
    <s v="W./C. 6607"/>
    <n v="1"/>
    <n v="2"/>
    <n v="23.45"/>
    <s v=""/>
    <x v="0"/>
    <s v="S"/>
    <x v="0"/>
  </r>
  <r>
    <n v="642"/>
    <x v="0"/>
    <n v="1"/>
    <s v="Sagesser, Mlle. Emma"/>
    <s v="female"/>
    <n v="24"/>
    <s v="PC 17477"/>
    <n v="0"/>
    <n v="0"/>
    <n v="69.3"/>
    <s v="B35"/>
    <x v="2"/>
    <s v="C"/>
    <x v="6"/>
  </r>
  <r>
    <n v="352"/>
    <x v="1"/>
    <n v="1"/>
    <s v="Williams-Lambert, Mr. Fletcher Fellows"/>
    <s v="male"/>
    <m/>
    <n v="113510"/>
    <n v="0"/>
    <n v="0"/>
    <n v="35"/>
    <s v="C128"/>
    <x v="0"/>
    <s v="S"/>
    <x v="1"/>
  </r>
  <r>
    <n v="535"/>
    <x v="1"/>
    <n v="3"/>
    <s v="Cacic, Miss. Marija"/>
    <s v="female"/>
    <n v="30"/>
    <n v="315084"/>
    <n v="0"/>
    <n v="0"/>
    <n v="8.6624999999999996"/>
    <s v=""/>
    <x v="0"/>
    <s v="S"/>
    <x v="0"/>
  </r>
  <r>
    <n v="22"/>
    <x v="0"/>
    <n v="2"/>
    <s v="Beesley, Mr. Lawrence"/>
    <s v="male"/>
    <n v="34"/>
    <n v="248698"/>
    <n v="0"/>
    <n v="0"/>
    <n v="13"/>
    <s v="D56"/>
    <x v="0"/>
    <s v="S"/>
    <x v="3"/>
  </r>
  <r>
    <n v="706"/>
    <x v="1"/>
    <n v="2"/>
    <s v="Morley, Mr. Henry Samuel (&quot;Mr Henry Marshall&quot;)"/>
    <s v="male"/>
    <n v="39"/>
    <n v="250655"/>
    <n v="0"/>
    <n v="0"/>
    <n v="26"/>
    <s v=""/>
    <x v="0"/>
    <s v="S"/>
    <x v="0"/>
  </r>
  <r>
    <n v="782"/>
    <x v="0"/>
    <n v="1"/>
    <s v="Dick, Mrs. Albert Adrian (Vera Gillespie)"/>
    <s v="female"/>
    <n v="17"/>
    <n v="17474"/>
    <n v="1"/>
    <n v="0"/>
    <n v="57"/>
    <s v="B20"/>
    <x v="0"/>
    <s v="S"/>
    <x v="6"/>
  </r>
  <r>
    <n v="632"/>
    <x v="1"/>
    <n v="3"/>
    <s v="Lundahl, Mr. Johan Svensson"/>
    <s v="male"/>
    <n v="51"/>
    <n v="347743"/>
    <n v="0"/>
    <n v="0"/>
    <n v="7.0541999999999998"/>
    <s v=""/>
    <x v="0"/>
    <s v="S"/>
    <x v="0"/>
  </r>
  <r>
    <n v="426"/>
    <x v="1"/>
    <n v="3"/>
    <s v="Wiseman, Mr. Phillippe"/>
    <s v="male"/>
    <m/>
    <s v="A/4. 34244"/>
    <n v="0"/>
    <n v="0"/>
    <n v="7.25"/>
    <s v=""/>
    <x v="0"/>
    <s v="S"/>
    <x v="0"/>
  </r>
  <r>
    <n v="234"/>
    <x v="0"/>
    <n v="3"/>
    <s v="Asplund, Miss. Lillian Gertrud"/>
    <s v="female"/>
    <n v="5"/>
    <n v="347077"/>
    <n v="4"/>
    <n v="2"/>
    <n v="31.387499999999999"/>
    <s v=""/>
    <x v="0"/>
    <s v="S"/>
    <x v="0"/>
  </r>
  <r>
    <n v="813"/>
    <x v="1"/>
    <n v="2"/>
    <s v="Slemen, Mr. Richard James"/>
    <s v="male"/>
    <n v="35"/>
    <n v="28206"/>
    <n v="0"/>
    <n v="0"/>
    <n v="10.5"/>
    <s v=""/>
    <x v="0"/>
    <s v="S"/>
    <x v="0"/>
  </r>
  <r>
    <n v="776"/>
    <x v="1"/>
    <n v="3"/>
    <s v="Myhrman, Mr. Pehr Fabian Oliver Malkolm"/>
    <s v="male"/>
    <n v="18"/>
    <n v="347078"/>
    <n v="0"/>
    <n v="0"/>
    <n v="7.75"/>
    <s v=""/>
    <x v="0"/>
    <s v="S"/>
    <x v="0"/>
  </r>
  <r>
    <n v="44"/>
    <x v="0"/>
    <n v="2"/>
    <s v="Laroche, Miss. Simonne Marie Anne Andree"/>
    <s v="female"/>
    <n v="3"/>
    <s v="SC/Paris 2123"/>
    <n v="1"/>
    <n v="2"/>
    <n v="41.5792"/>
    <s v=""/>
    <x v="2"/>
    <s v="C"/>
    <x v="0"/>
  </r>
  <r>
    <n v="257"/>
    <x v="0"/>
    <n v="1"/>
    <s v="Thorne, Mrs. Gertrude Maybelle"/>
    <s v="female"/>
    <m/>
    <s v="PC 17585"/>
    <n v="0"/>
    <n v="0"/>
    <n v="79.2"/>
    <s v=""/>
    <x v="2"/>
    <s v="C"/>
    <x v="0"/>
  </r>
  <r>
    <n v="95"/>
    <x v="1"/>
    <n v="3"/>
    <s v="Coxon, Mr. Daniel"/>
    <s v="male"/>
    <n v="59"/>
    <n v="364500"/>
    <n v="0"/>
    <n v="0"/>
    <n v="7.25"/>
    <s v=""/>
    <x v="0"/>
    <s v="S"/>
    <x v="0"/>
  </r>
  <r>
    <n v="150"/>
    <x v="1"/>
    <n v="2"/>
    <s v="Byles, Rev. Thomas Roussel Davids"/>
    <s v="male"/>
    <n v="42"/>
    <n v="244310"/>
    <n v="0"/>
    <n v="0"/>
    <n v="13"/>
    <s v=""/>
    <x v="0"/>
    <s v="S"/>
    <x v="0"/>
  </r>
  <r>
    <n v="483"/>
    <x v="1"/>
    <n v="3"/>
    <s v="Rouse, Mr. Richard Henry"/>
    <s v="male"/>
    <n v="50"/>
    <s v="A/5 3594"/>
    <n v="0"/>
    <n v="0"/>
    <n v="8.0500000000000007"/>
    <s v=""/>
    <x v="0"/>
    <s v="S"/>
    <x v="0"/>
  </r>
  <r>
    <n v="335"/>
    <x v="0"/>
    <n v="1"/>
    <s v="Frauenthal, Mrs. Henry William (Clara Heinsheimer)"/>
    <s v="female"/>
    <m/>
    <s v="PC 17611"/>
    <n v="1"/>
    <n v="0"/>
    <n v="133.65"/>
    <s v=""/>
    <x v="0"/>
    <s v="S"/>
    <x v="0"/>
  </r>
  <r>
    <n v="397"/>
    <x v="1"/>
    <n v="3"/>
    <s v="Olsson, Miss. Elina"/>
    <s v="female"/>
    <n v="31"/>
    <n v="350407"/>
    <n v="0"/>
    <n v="0"/>
    <n v="7.8541999999999996"/>
    <s v=""/>
    <x v="0"/>
    <s v="S"/>
    <x v="0"/>
  </r>
  <r>
    <n v="281"/>
    <x v="1"/>
    <n v="3"/>
    <s v="Duane, Mr. Frank"/>
    <s v="male"/>
    <n v="65"/>
    <n v="336439"/>
    <n v="0"/>
    <n v="0"/>
    <n v="7.75"/>
    <s v=""/>
    <x v="1"/>
    <s v="Q"/>
    <x v="0"/>
  </r>
  <r>
    <n v="372"/>
    <x v="1"/>
    <n v="3"/>
    <s v="Wiklund, Mr. Jakob Alfred"/>
    <s v="male"/>
    <n v="18"/>
    <n v="3101267"/>
    <n v="1"/>
    <n v="0"/>
    <n v="6.4958"/>
    <s v=""/>
    <x v="0"/>
    <s v="S"/>
    <x v="0"/>
  </r>
  <r>
    <n v="442"/>
    <x v="1"/>
    <n v="3"/>
    <s v="Hampe, Mr. Leon"/>
    <s v="male"/>
    <n v="20"/>
    <n v="345769"/>
    <n v="0"/>
    <n v="0"/>
    <n v="9.5"/>
    <s v=""/>
    <x v="0"/>
    <s v="S"/>
    <x v="0"/>
  </r>
  <r>
    <n v="359"/>
    <x v="0"/>
    <n v="3"/>
    <s v="McGovern, Miss. Mary"/>
    <s v="female"/>
    <m/>
    <n v="330931"/>
    <n v="0"/>
    <n v="0"/>
    <n v="7.8792"/>
    <s v=""/>
    <x v="1"/>
    <s v="Q"/>
    <x v="0"/>
  </r>
  <r>
    <n v="362"/>
    <x v="1"/>
    <n v="2"/>
    <s v="del Carlo, Mr. Sebastiano"/>
    <s v="male"/>
    <n v="29"/>
    <s v="SC/PARIS 2167"/>
    <n v="1"/>
    <n v="0"/>
    <n v="27.720800000000001"/>
    <s v=""/>
    <x v="2"/>
    <s v="C"/>
    <x v="0"/>
  </r>
  <r>
    <n v="388"/>
    <x v="0"/>
    <n v="2"/>
    <s v="Buss, Miss. Kate"/>
    <s v="female"/>
    <n v="36"/>
    <n v="27849"/>
    <n v="0"/>
    <n v="0"/>
    <n v="13"/>
    <s v=""/>
    <x v="0"/>
    <s v="S"/>
    <x v="0"/>
  </r>
  <r>
    <n v="318"/>
    <x v="1"/>
    <n v="2"/>
    <s v="Moraweck, Dr. Ernest"/>
    <s v="male"/>
    <n v="54"/>
    <n v="29011"/>
    <n v="0"/>
    <n v="0"/>
    <n v="14"/>
    <s v=""/>
    <x v="0"/>
    <s v="S"/>
    <x v="0"/>
  </r>
  <r>
    <n v="619"/>
    <x v="0"/>
    <n v="2"/>
    <s v="Becker, Miss. Marion Louise"/>
    <s v="female"/>
    <n v="4"/>
    <n v="230136"/>
    <n v="2"/>
    <n v="1"/>
    <n v="39"/>
    <s v="F4"/>
    <x v="0"/>
    <s v="S"/>
    <x v="5"/>
  </r>
  <r>
    <n v="518"/>
    <x v="1"/>
    <n v="3"/>
    <s v="Ryan, Mr. Patrick"/>
    <s v="male"/>
    <m/>
    <n v="371110"/>
    <n v="0"/>
    <n v="0"/>
    <e v="#N/A"/>
    <e v="#N/A"/>
    <x v="3"/>
    <s v="S"/>
    <x v="0"/>
  </r>
  <r>
    <n v="212"/>
    <x v="0"/>
    <n v="2"/>
    <s v="Cameron, Miss. Clear Annie"/>
    <s v="female"/>
    <n v="35"/>
    <s v="F.C.C. 13528"/>
    <n v="0"/>
    <n v="0"/>
    <n v="21"/>
    <s v=""/>
    <x v="0"/>
    <s v="S"/>
    <x v="0"/>
  </r>
  <r>
    <n v="371"/>
    <x v="0"/>
    <n v="1"/>
    <s v="Harder, Mr. George Achilles"/>
    <s v="male"/>
    <n v="25"/>
    <n v="11765"/>
    <n v="1"/>
    <n v="0"/>
    <n v="55.441699999999997"/>
    <s v="E50"/>
    <x v="2"/>
    <s v="C"/>
    <x v="2"/>
  </r>
  <r>
    <n v="71"/>
    <x v="1"/>
    <n v="2"/>
    <s v="Jenkin, Mr. Stephen Curnow"/>
    <s v="male"/>
    <n v="32"/>
    <s v="C.A. 33111"/>
    <n v="0"/>
    <n v="0"/>
    <n v="10.5"/>
    <s v=""/>
    <x v="0"/>
    <s v="S"/>
    <x v="0"/>
  </r>
  <r>
    <n v="827"/>
    <x v="1"/>
    <n v="3"/>
    <s v="Lam, Mr. Len"/>
    <s v="male"/>
    <m/>
    <n v="1601"/>
    <n v="0"/>
    <n v="0"/>
    <n v="56.495800000000003"/>
    <s v=""/>
    <x v="0"/>
    <s v="S"/>
    <x v="0"/>
  </r>
  <r>
    <n v="54"/>
    <x v="0"/>
    <n v="2"/>
    <s v="Faunthorpe, Mrs. Lizzie (Elizabeth Anne Wilkinson)"/>
    <s v="female"/>
    <n v="29"/>
    <n v="2926"/>
    <n v="1"/>
    <n v="0"/>
    <n v="26"/>
    <s v=""/>
    <x v="0"/>
    <s v="S"/>
    <x v="0"/>
  </r>
  <r>
    <n v="65"/>
    <x v="1"/>
    <n v="1"/>
    <s v="Stewart, Mr. Albert A"/>
    <s v="male"/>
    <m/>
    <s v="PC 17605"/>
    <n v="0"/>
    <n v="0"/>
    <n v="27.720800000000001"/>
    <s v=""/>
    <x v="2"/>
    <s v="C"/>
    <x v="0"/>
  </r>
  <r>
    <n v="583"/>
    <x v="1"/>
    <n v="2"/>
    <s v="Downton, Mr. William James"/>
    <s v="male"/>
    <n v="54"/>
    <n v="28403"/>
    <n v="0"/>
    <n v="0"/>
    <n v="26"/>
    <s v=""/>
    <x v="0"/>
    <s v="S"/>
    <x v="0"/>
  </r>
  <r>
    <n v="678"/>
    <x v="0"/>
    <n v="3"/>
    <s v="Turja, Miss. Anna Sofia"/>
    <s v="female"/>
    <n v="18"/>
    <n v="4138"/>
    <n v="0"/>
    <n v="0"/>
    <n v="9.8416999999999994"/>
    <s v=""/>
    <x v="0"/>
    <s v="S"/>
    <x v="0"/>
  </r>
  <r>
    <n v="499"/>
    <x v="1"/>
    <n v="1"/>
    <s v="Allison, Mrs. Hudson J C (Bessie Waldo Daniels)"/>
    <s v="female"/>
    <n v="25"/>
    <n v="113781"/>
    <n v="1"/>
    <n v="2"/>
    <n v="151.55000000000001"/>
    <s v="C22 C26"/>
    <x v="0"/>
    <s v="S"/>
    <x v="1"/>
  </r>
  <r>
    <n v="623"/>
    <x v="0"/>
    <n v="3"/>
    <s v="Nakid, Mr. Sahid"/>
    <s v="male"/>
    <n v="20"/>
    <n v="2653"/>
    <n v="1"/>
    <n v="1"/>
    <e v="#N/A"/>
    <e v="#N/A"/>
    <x v="3"/>
    <s v="S"/>
    <x v="0"/>
  </r>
  <r>
    <n v="87"/>
    <x v="1"/>
    <n v="3"/>
    <s v="Ford, Mr. William Neal"/>
    <s v="male"/>
    <n v="16"/>
    <s v="W./C. 6608"/>
    <n v="1"/>
    <n v="3"/>
    <n v="34.375"/>
    <s v=""/>
    <x v="0"/>
    <s v="S"/>
    <x v="0"/>
  </r>
  <r>
    <n v="84"/>
    <x v="1"/>
    <n v="1"/>
    <s v="Carrau, Mr. Francisco M"/>
    <s v="male"/>
    <n v="28"/>
    <n v="113059"/>
    <n v="0"/>
    <n v="0"/>
    <n v="47.1"/>
    <s v=""/>
    <x v="0"/>
    <s v="S"/>
    <x v="0"/>
  </r>
  <r>
    <n v="398"/>
    <x v="1"/>
    <n v="2"/>
    <s v="McKane, Mr. Peter David"/>
    <s v="male"/>
    <n v="46"/>
    <n v="28403"/>
    <n v="0"/>
    <n v="0"/>
    <n v="26"/>
    <s v=""/>
    <x v="0"/>
    <s v="S"/>
    <x v="0"/>
  </r>
  <r>
    <n v="210"/>
    <x v="0"/>
    <n v="1"/>
    <s v="Blank, Mr. Henry"/>
    <s v="male"/>
    <n v="40"/>
    <n v="112277"/>
    <n v="0"/>
    <n v="0"/>
    <n v="31"/>
    <s v="A31"/>
    <x v="2"/>
    <s v="C"/>
    <x v="4"/>
  </r>
  <r>
    <n v="453"/>
    <x v="1"/>
    <n v="1"/>
    <s v="Foreman, Mr. Benjamin Laventall"/>
    <s v="male"/>
    <n v="30"/>
    <n v="113051"/>
    <n v="0"/>
    <n v="0"/>
    <n v="27.75"/>
    <s v="C111"/>
    <x v="2"/>
    <s v="C"/>
    <x v="1"/>
  </r>
  <r>
    <n v="440"/>
    <x v="1"/>
    <n v="2"/>
    <s v="Kvillner, Mr. Johan Henrik Johannesson"/>
    <s v="male"/>
    <n v="31"/>
    <s v="C.A. 18723"/>
    <n v="0"/>
    <n v="0"/>
    <n v="10.5"/>
    <s v=""/>
    <x v="0"/>
    <s v="S"/>
    <x v="0"/>
  </r>
  <r>
    <n v="96"/>
    <x v="1"/>
    <n v="3"/>
    <s v="Shorney, Mr. Charles Joseph"/>
    <s v="male"/>
    <m/>
    <n v="374910"/>
    <n v="0"/>
    <n v="0"/>
    <n v="8.0500000000000007"/>
    <s v=""/>
    <x v="0"/>
    <s v="S"/>
    <x v="0"/>
  </r>
  <r>
    <n v="670"/>
    <x v="0"/>
    <n v="1"/>
    <s v="Taylor, Mrs. Elmer Zebley (Juliet Cummins Wright)"/>
    <s v="female"/>
    <m/>
    <n v="19996"/>
    <n v="1"/>
    <n v="0"/>
    <n v="52"/>
    <s v="C126"/>
    <x v="0"/>
    <s v="S"/>
    <x v="1"/>
  </r>
  <r>
    <n v="40"/>
    <x v="0"/>
    <n v="3"/>
    <s v="Nicola-Yarred, Miss. Jamila"/>
    <s v="female"/>
    <n v="14"/>
    <n v="2651"/>
    <n v="1"/>
    <n v="0"/>
    <n v="11.2417"/>
    <s v=""/>
    <x v="2"/>
    <s v="C"/>
    <x v="0"/>
  </r>
  <r>
    <n v="690"/>
    <x v="0"/>
    <n v="1"/>
    <s v="Madill, Miss. Georgette Alexandra"/>
    <s v="female"/>
    <n v="15"/>
    <n v="24160"/>
    <n v="0"/>
    <n v="1"/>
    <n v="211.33750000000001"/>
    <s v="B3 B5"/>
    <x v="0"/>
    <s v="S"/>
    <x v="6"/>
  </r>
  <r>
    <n v="288"/>
    <x v="1"/>
    <n v="3"/>
    <s v="Naidenoff, Mr. Penko"/>
    <s v="male"/>
    <n v="22"/>
    <n v="349206"/>
    <n v="0"/>
    <n v="0"/>
    <n v="7.8958000000000004"/>
    <s v=""/>
    <x v="0"/>
    <s v="S"/>
    <x v="0"/>
  </r>
  <r>
    <n v="853"/>
    <x v="1"/>
    <n v="3"/>
    <s v="Boulos, Miss. Nourelain"/>
    <s v="female"/>
    <n v="9"/>
    <n v="2678"/>
    <n v="1"/>
    <n v="1"/>
    <n v="15.245799999999999"/>
    <s v=""/>
    <x v="2"/>
    <s v="C"/>
    <x v="0"/>
  </r>
  <r>
    <n v="722"/>
    <x v="1"/>
    <n v="3"/>
    <s v="Jensen, Mr. Svend Lauritz"/>
    <s v="male"/>
    <n v="17"/>
    <n v="350048"/>
    <n v="1"/>
    <n v="0"/>
    <n v="7.0541999999999998"/>
    <s v=""/>
    <x v="0"/>
    <s v="S"/>
    <x v="0"/>
  </r>
  <r>
    <n v="780"/>
    <x v="0"/>
    <n v="1"/>
    <s v="Robert, Mrs. Edward Scott (Elisabeth Walton McMillan)"/>
    <s v="female"/>
    <n v="43"/>
    <n v="24160"/>
    <n v="0"/>
    <n v="1"/>
    <n v="211.33750000000001"/>
    <s v="B3 B5"/>
    <x v="0"/>
    <s v="S"/>
    <x v="6"/>
  </r>
  <r>
    <n v="829"/>
    <x v="0"/>
    <n v="3"/>
    <s v="McCormack, Mr. Thomas Joseph"/>
    <s v="male"/>
    <m/>
    <n v="367228"/>
    <n v="0"/>
    <n v="0"/>
    <n v="7.75"/>
    <s v=""/>
    <x v="1"/>
    <s v="Q"/>
    <x v="0"/>
  </r>
  <r>
    <n v="270"/>
    <x v="0"/>
    <n v="1"/>
    <s v="Bissette, Miss. Amelia"/>
    <s v="female"/>
    <n v="35"/>
    <s v="PC 17760"/>
    <n v="0"/>
    <n v="0"/>
    <n v="135.63329999999999"/>
    <s v="C32 C99"/>
    <x v="2"/>
    <s v="C"/>
    <x v="1"/>
  </r>
  <r>
    <n v="432"/>
    <x v="0"/>
    <n v="3"/>
    <s v="Thorneycroft, Mrs. Percival (Florence Kate White)"/>
    <s v="female"/>
    <m/>
    <n v="376564"/>
    <n v="1"/>
    <n v="0"/>
    <n v="16.100000000000001"/>
    <s v=""/>
    <x v="0"/>
    <s v="S"/>
    <x v="0"/>
  </r>
  <r>
    <n v="181"/>
    <x v="1"/>
    <n v="3"/>
    <s v="Sage, Miss. Constance Gladys"/>
    <s v="female"/>
    <m/>
    <s v="CA. 2343"/>
    <n v="8"/>
    <n v="2"/>
    <n v="69.55"/>
    <s v=""/>
    <x v="0"/>
    <s v="S"/>
    <x v="0"/>
  </r>
  <r>
    <n v="570"/>
    <x v="0"/>
    <n v="3"/>
    <s v="Jonsson, Mr. Carl"/>
    <s v="male"/>
    <n v="32"/>
    <n v="350417"/>
    <n v="0"/>
    <n v="0"/>
    <n v="7.8541999999999996"/>
    <s v=""/>
    <x v="0"/>
    <s v="S"/>
    <x v="0"/>
  </r>
  <r>
    <n v="448"/>
    <x v="0"/>
    <n v="1"/>
    <s v="Seward, Mr. Frederic Kimber"/>
    <s v="male"/>
    <n v="34"/>
    <n v="113794"/>
    <n v="0"/>
    <n v="0"/>
    <n v="26.55"/>
    <s v=""/>
    <x v="0"/>
    <s v="S"/>
    <x v="0"/>
  </r>
  <r>
    <n v="125"/>
    <x v="1"/>
    <n v="1"/>
    <s v="White, Mr. Percival Wayland"/>
    <s v="male"/>
    <n v="54"/>
    <n v="35281"/>
    <n v="0"/>
    <n v="1"/>
    <n v="77.287499999999994"/>
    <s v="D26"/>
    <x v="0"/>
    <s v="S"/>
    <x v="3"/>
  </r>
  <r>
    <n v="446"/>
    <x v="0"/>
    <n v="1"/>
    <s v="Dodge, Master. Washington"/>
    <s v="male"/>
    <n v="4"/>
    <n v="33638"/>
    <n v="0"/>
    <n v="2"/>
    <n v="81.8583"/>
    <s v="A34"/>
    <x v="0"/>
    <s v="S"/>
    <x v="4"/>
  </r>
  <r>
    <n v="873"/>
    <x v="1"/>
    <n v="1"/>
    <s v="Carlsson, Mr. Frans Olof"/>
    <s v="male"/>
    <n v="33"/>
    <n v="695"/>
    <n v="0"/>
    <n v="0"/>
    <n v="5"/>
    <s v="B51 B53 B55"/>
    <x v="0"/>
    <s v="S"/>
    <x v="6"/>
  </r>
  <r>
    <n v="12"/>
    <x v="0"/>
    <n v="1"/>
    <s v="Bonnell, Miss. Elizabeth"/>
    <s v="female"/>
    <n v="58"/>
    <n v="113783"/>
    <n v="0"/>
    <n v="0"/>
    <e v="#N/A"/>
    <e v="#N/A"/>
    <x v="3"/>
    <s v="S"/>
    <x v="0"/>
  </r>
  <r>
    <n v="745"/>
    <x v="0"/>
    <n v="3"/>
    <s v="Stranden, Mr. Juho"/>
    <s v="male"/>
    <n v="31"/>
    <s v="STON/O 2. 3101288"/>
    <n v="0"/>
    <n v="0"/>
    <n v="7.9249999999999998"/>
    <s v=""/>
    <x v="0"/>
    <s v="S"/>
    <x v="0"/>
  </r>
  <r>
    <n v="562"/>
    <x v="1"/>
    <n v="3"/>
    <s v="Sivic, Mr. Husein"/>
    <s v="male"/>
    <n v="40"/>
    <n v="349251"/>
    <n v="0"/>
    <n v="0"/>
    <n v="7.8958000000000004"/>
    <s v=""/>
    <x v="0"/>
    <s v="S"/>
    <x v="0"/>
  </r>
  <r>
    <n v="579"/>
    <x v="1"/>
    <n v="3"/>
    <s v="Caram, Mrs. Joseph (Maria Elias)"/>
    <s v="female"/>
    <m/>
    <n v="2689"/>
    <n v="1"/>
    <n v="0"/>
    <n v="14.458299999999999"/>
    <s v=""/>
    <x v="2"/>
    <s v="C"/>
    <x v="0"/>
  </r>
  <r>
    <n v="354"/>
    <x v="1"/>
    <n v="3"/>
    <s v="Arnold-Franchi, Mr. Josef"/>
    <s v="male"/>
    <n v="25"/>
    <n v="349237"/>
    <n v="1"/>
    <n v="0"/>
    <n v="17.8"/>
    <s v=""/>
    <x v="0"/>
    <s v="S"/>
    <x v="0"/>
  </r>
  <r>
    <n v="646"/>
    <x v="0"/>
    <n v="1"/>
    <s v="Harper, Mr. Henry Sleeper"/>
    <s v="male"/>
    <n v="48"/>
    <s v="PC 17572"/>
    <n v="1"/>
    <n v="0"/>
    <n v="76.729200000000006"/>
    <s v="D33"/>
    <x v="2"/>
    <s v="C"/>
    <x v="3"/>
  </r>
  <r>
    <n v="703"/>
    <x v="1"/>
    <n v="3"/>
    <s v="Barbara, Miss. Saiide"/>
    <s v="female"/>
    <n v="18"/>
    <n v="2691"/>
    <n v="0"/>
    <n v="1"/>
    <n v="14.4542"/>
    <s v=""/>
    <x v="2"/>
    <s v="C"/>
    <x v="0"/>
  </r>
  <r>
    <n v="624"/>
    <x v="1"/>
    <n v="3"/>
    <s v="Hansen, Mr. Henry Damsgaard"/>
    <s v="male"/>
    <n v="21"/>
    <n v="350029"/>
    <n v="0"/>
    <n v="0"/>
    <n v="7.8541999999999996"/>
    <s v=""/>
    <x v="0"/>
    <s v="S"/>
    <x v="0"/>
  </r>
  <r>
    <n v="711"/>
    <x v="0"/>
    <n v="1"/>
    <s v="Mayne, Mlle. Berthe Antonine (&quot;Mrs de Villiers&quot;)"/>
    <s v="female"/>
    <n v="24"/>
    <s v="PC 17482"/>
    <n v="0"/>
    <n v="0"/>
    <n v="49.504199999999997"/>
    <s v="C90"/>
    <x v="2"/>
    <s v="C"/>
    <x v="1"/>
  </r>
  <r>
    <n v="414"/>
    <x v="1"/>
    <n v="2"/>
    <s v="Cunningham, Mr. Alfred Fleming"/>
    <s v="male"/>
    <m/>
    <n v="239853"/>
    <n v="0"/>
    <n v="0"/>
    <n v="0"/>
    <s v=""/>
    <x v="0"/>
    <s v="S"/>
    <x v="0"/>
  </r>
  <r>
    <n v="565"/>
    <x v="1"/>
    <n v="3"/>
    <s v="Meanwell, Miss. (Marion Ogden)"/>
    <s v="female"/>
    <m/>
    <s v="SOTON/O.Q. 392087"/>
    <n v="0"/>
    <n v="0"/>
    <n v="8.0500000000000007"/>
    <s v=""/>
    <x v="0"/>
    <s v="S"/>
    <x v="0"/>
  </r>
  <r>
    <n v="822"/>
    <x v="0"/>
    <n v="3"/>
    <s v="Lulic, Mr. Nikola"/>
    <s v="male"/>
    <n v="27"/>
    <n v="315098"/>
    <n v="0"/>
    <n v="0"/>
    <n v="8.6624999999999996"/>
    <s v=""/>
    <x v="0"/>
    <s v="S"/>
    <x v="0"/>
  </r>
  <r>
    <n v="303"/>
    <x v="1"/>
    <n v="3"/>
    <s v="Johnson, Mr. William Cahoone Jr"/>
    <s v="male"/>
    <n v="19"/>
    <s v="LINE"/>
    <n v="0"/>
    <n v="0"/>
    <n v="0"/>
    <s v=""/>
    <x v="0"/>
    <s v="S"/>
    <x v="0"/>
  </r>
  <r>
    <n v="333"/>
    <x v="1"/>
    <n v="1"/>
    <s v="Graham, Mr. George Edward"/>
    <s v="male"/>
    <n v="38"/>
    <s v="PC 17582"/>
    <n v="0"/>
    <n v="1"/>
    <n v="153.46250000000001"/>
    <s v="C91 C125"/>
    <x v="0"/>
    <s v="S"/>
    <x v="1"/>
  </r>
  <r>
    <n v="111"/>
    <x v="1"/>
    <n v="1"/>
    <s v="Porter, Mr. Walter Chamberlain"/>
    <s v="male"/>
    <n v="47"/>
    <n v="110465"/>
    <n v="0"/>
    <n v="0"/>
    <n v="52"/>
    <s v="A14 C110"/>
    <x v="0"/>
    <s v="S"/>
    <x v="4"/>
  </r>
  <r>
    <n v="425"/>
    <x v="1"/>
    <n v="3"/>
    <s v="Rosblom, Mr. Viktor Richard"/>
    <s v="male"/>
    <n v="18"/>
    <n v="370129"/>
    <n v="1"/>
    <n v="1"/>
    <n v="20.212499999999999"/>
    <s v=""/>
    <x v="0"/>
    <s v="S"/>
    <x v="0"/>
  </r>
  <r>
    <n v="773"/>
    <x v="1"/>
    <n v="2"/>
    <s v="Mack, Mrs. (Mary)"/>
    <s v="female"/>
    <n v="57"/>
    <s v="S.O./P.P. 3"/>
    <n v="0"/>
    <n v="0"/>
    <n v="10.5"/>
    <s v="E77"/>
    <x v="0"/>
    <s v="S"/>
    <x v="2"/>
  </r>
  <r>
    <n v="395"/>
    <x v="0"/>
    <n v="3"/>
    <s v="Sandstrom, Mrs. Hjalmar (Agnes Charlotta Bengtsson)"/>
    <s v="female"/>
    <n v="24"/>
    <s v="PP 9549"/>
    <n v="0"/>
    <n v="2"/>
    <n v="16.7"/>
    <s v="G6"/>
    <x v="0"/>
    <s v="S"/>
    <x v="8"/>
  </r>
  <r>
    <n v="467"/>
    <x v="1"/>
    <n v="2"/>
    <s v="Campbell, Mr. William"/>
    <s v="male"/>
    <m/>
    <n v="239853"/>
    <n v="0"/>
    <n v="0"/>
    <n v="0"/>
    <s v=""/>
    <x v="0"/>
    <s v="S"/>
    <x v="0"/>
  </r>
  <r>
    <n v="566"/>
    <x v="1"/>
    <n v="3"/>
    <s v="Davies, Mr. Alfred J"/>
    <s v="male"/>
    <n v="24"/>
    <s v="A/4 48871"/>
    <n v="2"/>
    <n v="0"/>
    <n v="24.15"/>
    <s v=""/>
    <x v="0"/>
    <s v="S"/>
    <x v="0"/>
  </r>
  <r>
    <n v="769"/>
    <x v="1"/>
    <n v="3"/>
    <s v="Moran, Mr. Daniel J"/>
    <s v="male"/>
    <m/>
    <n v="371110"/>
    <n v="1"/>
    <n v="0"/>
    <e v="#N/A"/>
    <e v="#N/A"/>
    <x v="3"/>
    <s v="S"/>
    <x v="0"/>
  </r>
  <r>
    <n v="634"/>
    <x v="1"/>
    <n v="1"/>
    <s v="Parr, Mr. William Henry Marsh"/>
    <s v="male"/>
    <m/>
    <n v="112052"/>
    <n v="0"/>
    <n v="0"/>
    <n v="0"/>
    <s v=""/>
    <x v="0"/>
    <s v="S"/>
    <x v="0"/>
  </r>
  <r>
    <n v="203"/>
    <x v="1"/>
    <n v="3"/>
    <s v="Johanson, Mr. Jakob Alfred"/>
    <s v="male"/>
    <n v="34"/>
    <n v="3101264"/>
    <n v="0"/>
    <n v="0"/>
    <n v="6.4958"/>
    <s v=""/>
    <x v="0"/>
    <s v="S"/>
    <x v="0"/>
  </r>
  <r>
    <n v="685"/>
    <x v="1"/>
    <n v="2"/>
    <s v="Brown, Mr. Thomas William Solomon"/>
    <s v="male"/>
    <n v="60"/>
    <n v="29750"/>
    <n v="1"/>
    <n v="1"/>
    <n v="39"/>
    <s v=""/>
    <x v="0"/>
    <s v="S"/>
    <x v="0"/>
  </r>
  <r>
    <n v="34"/>
    <x v="1"/>
    <n v="2"/>
    <s v="Wheadon, Mr. Edward H"/>
    <s v="male"/>
    <n v="66"/>
    <s v="C.A. 24579"/>
    <n v="0"/>
    <n v="0"/>
    <n v="10.5"/>
    <s v=""/>
    <x v="0"/>
    <s v="S"/>
    <x v="0"/>
  </r>
  <r>
    <n v="513"/>
    <x v="0"/>
    <n v="1"/>
    <s v="McGough, Mr. James Robert"/>
    <s v="male"/>
    <n v="36"/>
    <s v="PC 17473"/>
    <n v="0"/>
    <n v="0"/>
    <n v="26.287500000000001"/>
    <s v="E25"/>
    <x v="0"/>
    <s v="S"/>
    <x v="2"/>
  </r>
  <r>
    <n v="806"/>
    <x v="1"/>
    <n v="3"/>
    <s v="Johansson, Mr. Karl Johan"/>
    <s v="male"/>
    <n v="31"/>
    <n v="347063"/>
    <n v="0"/>
    <n v="0"/>
    <n v="7.7750000000000004"/>
    <s v=""/>
    <x v="0"/>
    <s v="S"/>
    <x v="0"/>
  </r>
  <r>
    <n v="720"/>
    <x v="1"/>
    <n v="3"/>
    <s v="Johnson, Mr. Malkolm Joackim"/>
    <s v="male"/>
    <n v="33"/>
    <n v="347062"/>
    <n v="0"/>
    <n v="0"/>
    <n v="7.7750000000000004"/>
    <s v=""/>
    <x v="0"/>
    <s v="S"/>
    <x v="0"/>
  </r>
  <r>
    <n v="327"/>
    <x v="1"/>
    <n v="3"/>
    <s v="Nysveen, Mr. Johan Hansen"/>
    <s v="male"/>
    <n v="61"/>
    <n v="345364"/>
    <n v="0"/>
    <n v="0"/>
    <e v="#N/A"/>
    <e v="#N/A"/>
    <x v="3"/>
    <s v="S"/>
    <x v="0"/>
  </r>
  <r>
    <n v="3"/>
    <x v="0"/>
    <n v="3"/>
    <s v="Heikkinen, Miss. Laina"/>
    <s v="female"/>
    <n v="26"/>
    <s v="STON/O2. 3101282"/>
    <n v="0"/>
    <n v="0"/>
    <n v="7.9249999999999998"/>
    <s v=""/>
    <x v="0"/>
    <s v="S"/>
    <x v="0"/>
  </r>
  <r>
    <n v="174"/>
    <x v="1"/>
    <n v="3"/>
    <s v="Sivola, Mr. Antti Wilhelm"/>
    <s v="male"/>
    <n v="21"/>
    <s v="STON/O 2. 3101280"/>
    <n v="0"/>
    <n v="0"/>
    <n v="7.9249999999999998"/>
    <s v=""/>
    <x v="0"/>
    <s v="S"/>
    <x v="0"/>
  </r>
  <r>
    <n v="106"/>
    <x v="1"/>
    <n v="3"/>
    <s v="Mionoff, Mr. Stoytcho"/>
    <s v="male"/>
    <n v="28"/>
    <n v="349207"/>
    <n v="0"/>
    <n v="0"/>
    <e v="#N/A"/>
    <e v="#N/A"/>
    <x v="3"/>
    <s v="S"/>
    <x v="0"/>
  </r>
  <r>
    <n v="47"/>
    <x v="1"/>
    <n v="3"/>
    <s v="Lennon, Mr. Denis"/>
    <s v="male"/>
    <m/>
    <n v="370371"/>
    <n v="1"/>
    <n v="0"/>
    <n v="15.5"/>
    <s v=""/>
    <x v="1"/>
    <s v="Q"/>
    <x v="0"/>
  </r>
  <r>
    <n v="229"/>
    <x v="1"/>
    <n v="2"/>
    <s v="Fahlstrom, Mr. Arne Jonas"/>
    <s v="male"/>
    <n v="18"/>
    <n v="236171"/>
    <n v="0"/>
    <n v="0"/>
    <n v="13"/>
    <s v=""/>
    <x v="0"/>
    <s v="S"/>
    <x v="0"/>
  </r>
  <r>
    <n v="790"/>
    <x v="1"/>
    <n v="1"/>
    <s v="Guggenheim, Mr. Benjamin"/>
    <s v="male"/>
    <n v="46"/>
    <s v="PC 17593"/>
    <n v="0"/>
    <n v="0"/>
    <n v="79.2"/>
    <s v="B82 B84 B86"/>
    <x v="2"/>
    <s v="C"/>
    <x v="6"/>
  </r>
  <r>
    <n v="169"/>
    <x v="1"/>
    <n v="1"/>
    <s v="Baumann, Mr. John D"/>
    <s v="male"/>
    <m/>
    <s v="PC 17318"/>
    <n v="0"/>
    <n v="0"/>
    <n v="25.925000000000001"/>
    <s v=""/>
    <x v="0"/>
    <s v="S"/>
    <x v="0"/>
  </r>
  <r>
    <n v="837"/>
    <x v="1"/>
    <n v="3"/>
    <s v="Pasic, Mr. Jakob"/>
    <s v="male"/>
    <n v="21"/>
    <n v="315097"/>
    <n v="0"/>
    <n v="0"/>
    <n v="8.6624999999999996"/>
    <s v=""/>
    <x v="0"/>
    <s v="S"/>
    <x v="0"/>
  </r>
  <r>
    <n v="692"/>
    <x v="0"/>
    <n v="3"/>
    <s v="Karun, Miss. Manca"/>
    <s v="female"/>
    <n v="4"/>
    <n v="349256"/>
    <n v="0"/>
    <n v="1"/>
    <n v="13.416700000000001"/>
    <s v=""/>
    <x v="2"/>
    <s v="C"/>
    <x v="0"/>
  </r>
  <r>
    <n v="284"/>
    <x v="0"/>
    <n v="3"/>
    <s v="Dorking, Mr. Edward Arthur"/>
    <s v="male"/>
    <n v="19"/>
    <s v="A/5. 10482"/>
    <n v="0"/>
    <n v="0"/>
    <n v="8.0500000000000007"/>
    <s v=""/>
    <x v="0"/>
    <s v="S"/>
    <x v="0"/>
  </r>
  <r>
    <n v="236"/>
    <x v="1"/>
    <n v="3"/>
    <s v="Harknett, Miss. Alice Phoebe"/>
    <s v="female"/>
    <m/>
    <s v="W./C. 6609"/>
    <n v="0"/>
    <n v="0"/>
    <n v="7.55"/>
    <s v=""/>
    <x v="0"/>
    <s v="S"/>
    <x v="0"/>
  </r>
  <r>
    <n v="701"/>
    <x v="0"/>
    <n v="1"/>
    <s v="Astor, Mrs. John Jacob (Madeleine Talmadge Force)"/>
    <s v="female"/>
    <n v="18"/>
    <s v="PC 17757"/>
    <n v="1"/>
    <n v="0"/>
    <n v="227.52500000000001"/>
    <s v="C62 C64"/>
    <x v="2"/>
    <s v="C"/>
    <x v="1"/>
  </r>
  <r>
    <n v="391"/>
    <x v="0"/>
    <n v="1"/>
    <s v="Carter, Mr. William Ernest"/>
    <s v="male"/>
    <n v="36"/>
    <n v="113760"/>
    <n v="1"/>
    <n v="2"/>
    <n v="120"/>
    <s v="B96 B98"/>
    <x v="0"/>
    <s v="S"/>
    <x v="6"/>
  </r>
  <r>
    <n v="198"/>
    <x v="1"/>
    <n v="3"/>
    <s v="Olsen, Mr. Karl Siegwart Andreas"/>
    <s v="male"/>
    <n v="42"/>
    <n v="4579"/>
    <n v="0"/>
    <n v="1"/>
    <n v="8.4041999999999994"/>
    <s v=""/>
    <x v="0"/>
    <s v="S"/>
    <x v="0"/>
  </r>
  <r>
    <n v="504"/>
    <x v="1"/>
    <n v="3"/>
    <s v="Laitinen, Miss. Kristina Sofia"/>
    <s v="female"/>
    <n v="37"/>
    <n v="4135"/>
    <n v="0"/>
    <n v="0"/>
    <n v="9.5875000000000004"/>
    <s v=""/>
    <x v="0"/>
    <s v="S"/>
    <x v="0"/>
  </r>
  <r>
    <n v="293"/>
    <x v="1"/>
    <n v="2"/>
    <s v="Levy, Mr. Rene Jacques"/>
    <s v="male"/>
    <n v="36"/>
    <s v="SC/Paris 2163"/>
    <n v="0"/>
    <n v="0"/>
    <n v="12.875"/>
    <s v="D"/>
    <x v="2"/>
    <s v="C"/>
    <x v="3"/>
  </r>
  <r>
    <n v="863"/>
    <x v="0"/>
    <n v="1"/>
    <s v="Swift, Mrs. Frederick Joel (Margaret Welles Barron)"/>
    <s v="female"/>
    <n v="48"/>
    <n v="17466"/>
    <n v="0"/>
    <n v="0"/>
    <n v="25.929200000000002"/>
    <s v="D17"/>
    <x v="0"/>
    <s v="S"/>
    <x v="3"/>
  </r>
  <r>
    <n v="628"/>
    <x v="0"/>
    <n v="1"/>
    <s v="Longley, Miss. Gretchen Fiske"/>
    <s v="female"/>
    <n v="21"/>
    <n v="13502"/>
    <n v="0"/>
    <n v="0"/>
    <n v="77.958299999999994"/>
    <s v="D7 D9 D11"/>
    <x v="0"/>
    <s v="S"/>
    <x v="3"/>
  </r>
  <r>
    <n v="655"/>
    <x v="1"/>
    <n v="3"/>
    <s v="Hegarty, Miss. Hanora &quot;Nora&quot;"/>
    <s v="female"/>
    <n v="18"/>
    <n v="365226"/>
    <n v="0"/>
    <n v="0"/>
    <e v="#N/A"/>
    <e v="#N/A"/>
    <x v="3"/>
    <s v="S"/>
    <x v="0"/>
  </r>
  <r>
    <n v="346"/>
    <x v="0"/>
    <n v="2"/>
    <s v="Brown, Miss. Amelia &quot;Mildred&quot;"/>
    <s v="female"/>
    <n v="24"/>
    <n v="248733"/>
    <n v="0"/>
    <n v="0"/>
    <n v="13"/>
    <s v="F33"/>
    <x v="0"/>
    <s v="S"/>
    <x v="5"/>
  </r>
  <r>
    <n v="237"/>
    <x v="1"/>
    <n v="2"/>
    <s v="Hold, Mr. Stephen"/>
    <s v="male"/>
    <n v="44"/>
    <n v="26707"/>
    <n v="1"/>
    <n v="0"/>
    <n v="26"/>
    <s v=""/>
    <x v="0"/>
    <s v="S"/>
    <x v="0"/>
  </r>
  <r>
    <n v="830"/>
    <x v="0"/>
    <n v="1"/>
    <s v="Stone, Mrs. George Nelson (Martha Evelyn)"/>
    <s v="female"/>
    <n v="62"/>
    <n v="113572"/>
    <n v="0"/>
    <n v="0"/>
    <n v="80"/>
    <s v="B28"/>
    <x v="4"/>
    <s v="S"/>
    <x v="6"/>
  </r>
  <r>
    <n v="11"/>
    <x v="0"/>
    <n v="3"/>
    <s v="Sandstrom, Miss. Marguerite Rut"/>
    <s v="female"/>
    <n v="4"/>
    <s v="PP 9549"/>
    <n v="1"/>
    <n v="1"/>
    <n v="16.7"/>
    <s v="G6"/>
    <x v="0"/>
    <s v="S"/>
    <x v="8"/>
  </r>
  <r>
    <n v="886"/>
    <x v="1"/>
    <n v="3"/>
    <s v="Rice, Mrs. William (Margaret Norton)"/>
    <s v="female"/>
    <n v="39"/>
    <n v="382652"/>
    <n v="0"/>
    <n v="5"/>
    <n v="29.125"/>
    <s v=""/>
    <x v="1"/>
    <s v="Q"/>
    <x v="0"/>
  </r>
  <r>
    <n v="134"/>
    <x v="0"/>
    <n v="2"/>
    <s v="Weisz, Mrs. Leopold (Mathilde Francoise Pede)"/>
    <s v="female"/>
    <n v="29"/>
    <n v="228414"/>
    <n v="1"/>
    <n v="0"/>
    <n v="26"/>
    <s v=""/>
    <x v="0"/>
    <s v="S"/>
    <x v="0"/>
  </r>
  <r>
    <n v="544"/>
    <x v="0"/>
    <n v="2"/>
    <s v="Beane, Mr. Edward"/>
    <s v="male"/>
    <n v="32"/>
    <n v="2908"/>
    <n v="1"/>
    <n v="0"/>
    <n v="26"/>
    <s v=""/>
    <x v="0"/>
    <s v="S"/>
    <x v="0"/>
  </r>
  <r>
    <n v="230"/>
    <x v="1"/>
    <n v="3"/>
    <s v="Lefebre, Miss. Mathilde"/>
    <s v="female"/>
    <m/>
    <n v="4133"/>
    <n v="3"/>
    <n v="1"/>
    <n v="25.466699999999999"/>
    <s v=""/>
    <x v="0"/>
    <s v="S"/>
    <x v="0"/>
  </r>
  <r>
    <n v="768"/>
    <x v="1"/>
    <n v="3"/>
    <s v="Mangan, Miss. Mary"/>
    <s v="female"/>
    <n v="30.5"/>
    <n v="364850"/>
    <n v="0"/>
    <n v="0"/>
    <e v="#N/A"/>
    <e v="#N/A"/>
    <x v="3"/>
    <s v="S"/>
    <x v="0"/>
  </r>
  <r>
    <n v="23"/>
    <x v="0"/>
    <n v="3"/>
    <s v="McGowan, Miss. Anna &quot;Annie&quot;"/>
    <s v="female"/>
    <n v="15"/>
    <n v="330923"/>
    <n v="0"/>
    <n v="0"/>
    <n v="8.0291999999999994"/>
    <s v=""/>
    <x v="1"/>
    <s v="Q"/>
    <x v="0"/>
  </r>
  <r>
    <n v="315"/>
    <x v="1"/>
    <n v="2"/>
    <s v="Hart, Mr. Benjamin"/>
    <s v="male"/>
    <n v="43"/>
    <s v="F.C.C. 13529"/>
    <n v="1"/>
    <n v="1"/>
    <n v="26.25"/>
    <s v=""/>
    <x v="0"/>
    <s v="S"/>
    <x v="0"/>
  </r>
  <r>
    <n v="233"/>
    <x v="1"/>
    <n v="2"/>
    <s v="Sjostedt, Mr. Ernst Adolf"/>
    <s v="male"/>
    <n v="59"/>
    <n v="237442"/>
    <n v="0"/>
    <n v="0"/>
    <n v="13.5"/>
    <s v=""/>
    <x v="0"/>
    <s v="S"/>
    <x v="0"/>
  </r>
  <r>
    <n v="369"/>
    <x v="0"/>
    <n v="3"/>
    <s v="Jermyn, Miss. Annie"/>
    <s v="female"/>
    <m/>
    <n v="14313"/>
    <n v="0"/>
    <n v="0"/>
    <n v="7.75"/>
    <s v=""/>
    <x v="1"/>
    <s v="Q"/>
    <x v="0"/>
  </r>
  <r>
    <n v="540"/>
    <x v="0"/>
    <n v="1"/>
    <s v="Frolicher, Miss. Hedwig Margaritha"/>
    <s v="female"/>
    <n v="22"/>
    <n v="13568"/>
    <n v="0"/>
    <n v="2"/>
    <n v="49.5"/>
    <s v="B39"/>
    <x v="2"/>
    <s v="C"/>
    <x v="6"/>
  </r>
  <r>
    <n v="547"/>
    <x v="0"/>
    <n v="2"/>
    <s v="Beane, Mrs. Edward (Ethel Clarke)"/>
    <s v="female"/>
    <n v="19"/>
    <n v="2908"/>
    <n v="1"/>
    <n v="0"/>
    <n v="26"/>
    <s v=""/>
    <x v="0"/>
    <s v="S"/>
    <x v="0"/>
  </r>
  <r>
    <n v="116"/>
    <x v="1"/>
    <n v="3"/>
    <s v="Pekoniemi, Mr. Edvard"/>
    <s v="male"/>
    <n v="21"/>
    <s v="STON/O 2. 3101294"/>
    <n v="0"/>
    <n v="0"/>
    <n v="7.9249999999999998"/>
    <s v=""/>
    <x v="0"/>
    <s v="S"/>
    <x v="0"/>
  </r>
  <r>
    <n v="357"/>
    <x v="0"/>
    <n v="1"/>
    <s v="Bowerman, Miss. Elsie Edith"/>
    <s v="female"/>
    <n v="22"/>
    <n v="113505"/>
    <n v="0"/>
    <n v="1"/>
    <n v="55"/>
    <s v="E33"/>
    <x v="0"/>
    <s v="S"/>
    <x v="2"/>
  </r>
  <r>
    <n v="888"/>
    <x v="0"/>
    <n v="1"/>
    <s v="Graham, Miss. Margaret Edith"/>
    <s v="female"/>
    <n v="19"/>
    <n v="112053"/>
    <n v="0"/>
    <n v="0"/>
    <n v="30"/>
    <s v="B42"/>
    <x v="0"/>
    <s v="S"/>
    <x v="6"/>
  </r>
  <r>
    <n v="306"/>
    <x v="0"/>
    <n v="1"/>
    <s v="Allison, Master. Hudson Trevor"/>
    <s v="male"/>
    <n v="0.92"/>
    <n v="113781"/>
    <n v="1"/>
    <n v="2"/>
    <n v="151.55000000000001"/>
    <s v="C22 C26"/>
    <x v="0"/>
    <s v="S"/>
    <x v="1"/>
  </r>
  <r>
    <n v="417"/>
    <x v="0"/>
    <n v="2"/>
    <s v="Drew, Mrs. James Vivian (Lulu Thorne Christian)"/>
    <s v="female"/>
    <n v="34"/>
    <n v="28220"/>
    <n v="1"/>
    <n v="1"/>
    <n v="32.5"/>
    <s v=""/>
    <x v="0"/>
    <s v="S"/>
    <x v="0"/>
  </r>
  <r>
    <n v="595"/>
    <x v="1"/>
    <n v="2"/>
    <s v="Chapman, Mr. John Henry"/>
    <s v="male"/>
    <n v="37"/>
    <s v="SC/AH 29037"/>
    <n v="1"/>
    <n v="0"/>
    <n v="26"/>
    <s v=""/>
    <x v="0"/>
    <s v="S"/>
    <x v="0"/>
  </r>
  <r>
    <n v="864"/>
    <x v="1"/>
    <n v="3"/>
    <s v="Sage, Miss. Dorothy Edith &quot;Dolly&quot;"/>
    <s v="female"/>
    <m/>
    <s v="CA. 2343"/>
    <n v="8"/>
    <n v="2"/>
    <n v="69.55"/>
    <s v=""/>
    <x v="0"/>
    <s v="S"/>
    <x v="0"/>
  </r>
  <r>
    <n v="250"/>
    <x v="1"/>
    <n v="2"/>
    <s v="Carter, Rev. Ernest Courtenay"/>
    <s v="male"/>
    <n v="54"/>
    <n v="244252"/>
    <n v="1"/>
    <n v="0"/>
    <n v="26"/>
    <s v=""/>
    <x v="0"/>
    <s v="S"/>
    <x v="0"/>
  </r>
  <r>
    <n v="475"/>
    <x v="1"/>
    <n v="3"/>
    <s v="Strandberg, Miss. Ida Sofia"/>
    <s v="female"/>
    <n v="22"/>
    <n v="7553"/>
    <n v="0"/>
    <n v="0"/>
    <n v="9.8375000000000004"/>
    <s v=""/>
    <x v="0"/>
    <s v="S"/>
    <x v="0"/>
  </r>
  <r>
    <n v="291"/>
    <x v="0"/>
    <n v="1"/>
    <s v="Barber, Miss. Ellen &quot;Nellie&quot;"/>
    <s v="female"/>
    <n v="26"/>
    <n v="19877"/>
    <n v="0"/>
    <n v="0"/>
    <n v="78.849999999999994"/>
    <s v="C46"/>
    <x v="0"/>
    <s v="S"/>
    <x v="1"/>
  </r>
  <r>
    <n v="594"/>
    <x v="1"/>
    <n v="3"/>
    <s v="Bourke, Miss. Mary"/>
    <s v="female"/>
    <m/>
    <n v="364848"/>
    <n v="0"/>
    <n v="2"/>
    <n v="7.75"/>
    <s v=""/>
    <x v="1"/>
    <s v="Q"/>
    <x v="0"/>
  </r>
  <r>
    <n v="840"/>
    <x v="0"/>
    <n v="1"/>
    <s v="Marechal, Mr. Pierre"/>
    <s v="male"/>
    <m/>
    <n v="11774"/>
    <n v="0"/>
    <n v="0"/>
    <n v="29.7"/>
    <s v="C47"/>
    <x v="2"/>
    <s v="C"/>
    <x v="1"/>
  </r>
  <r>
    <n v="786"/>
    <x v="1"/>
    <n v="3"/>
    <s v="Harmer, Mr. Abraham (David Lishin)"/>
    <s v="male"/>
    <n v="25"/>
    <n v="374887"/>
    <n v="0"/>
    <n v="0"/>
    <n v="7.25"/>
    <s v=""/>
    <x v="0"/>
    <s v="S"/>
    <x v="0"/>
  </r>
  <r>
    <n v="781"/>
    <x v="0"/>
    <n v="3"/>
    <s v="Ayoub, Miss. Banoura"/>
    <s v="female"/>
    <n v="13"/>
    <n v="2687"/>
    <n v="0"/>
    <n v="0"/>
    <n v="7.2291999999999996"/>
    <s v=""/>
    <x v="2"/>
    <s v="C"/>
    <x v="0"/>
  </r>
  <r>
    <n v="175"/>
    <x v="1"/>
    <n v="1"/>
    <s v="Smith, Mr. James Clinch"/>
    <s v="male"/>
    <n v="56"/>
    <n v="17764"/>
    <n v="0"/>
    <n v="0"/>
    <n v="30.695799999999998"/>
    <s v="A7"/>
    <x v="2"/>
    <s v="C"/>
    <x v="4"/>
  </r>
  <r>
    <n v="271"/>
    <x v="1"/>
    <n v="1"/>
    <s v="Cairns, Mr. Alexander"/>
    <s v="male"/>
    <m/>
    <n v="113798"/>
    <n v="0"/>
    <n v="0"/>
    <n v="31"/>
    <s v=""/>
    <x v="0"/>
    <s v="S"/>
    <x v="0"/>
  </r>
  <r>
    <n v="157"/>
    <x v="0"/>
    <n v="3"/>
    <s v="Gilnagh, Miss. Katherine &quot;Katie&quot;"/>
    <s v="female"/>
    <n v="16"/>
    <n v="35851"/>
    <n v="0"/>
    <n v="0"/>
    <n v="7.7332999999999998"/>
    <s v=""/>
    <x v="1"/>
    <s v="Q"/>
    <x v="0"/>
  </r>
  <r>
    <n v="312"/>
    <x v="0"/>
    <n v="1"/>
    <s v="Ryerson, Miss. Emily Borie"/>
    <s v="female"/>
    <n v="18"/>
    <s v="PC 17608"/>
    <n v="2"/>
    <n v="2"/>
    <n v="262.375"/>
    <s v="B57 B59 B63 B66"/>
    <x v="2"/>
    <s v="C"/>
    <x v="6"/>
  </r>
  <r>
    <n v="470"/>
    <x v="0"/>
    <n v="3"/>
    <s v="Baclini, Miss. Helene Barbara"/>
    <s v="female"/>
    <n v="0.75"/>
    <n v="2666"/>
    <n v="2"/>
    <n v="1"/>
    <n v="19.258299999999998"/>
    <s v=""/>
    <x v="2"/>
    <s v="C"/>
    <x v="0"/>
  </r>
  <r>
    <n v="751"/>
    <x v="0"/>
    <n v="2"/>
    <s v="Wells, Miss. Joan"/>
    <s v="female"/>
    <n v="4"/>
    <n v="29103"/>
    <n v="1"/>
    <n v="1"/>
    <n v="23"/>
    <s v=""/>
    <x v="0"/>
    <s v="S"/>
    <x v="0"/>
  </r>
  <r>
    <n v="643"/>
    <x v="1"/>
    <n v="3"/>
    <s v="Skoog, Miss. Margit Elizabeth"/>
    <s v="female"/>
    <n v="2"/>
    <n v="347088"/>
    <n v="3"/>
    <n v="2"/>
    <n v="27.9"/>
    <s v=""/>
    <x v="0"/>
    <s v="S"/>
    <x v="0"/>
  </r>
  <r>
    <n v="294"/>
    <x v="1"/>
    <n v="3"/>
    <s v="Haas, Miss. Aloisia"/>
    <s v="female"/>
    <n v="24"/>
    <n v="349236"/>
    <n v="0"/>
    <n v="0"/>
    <n v="8.85"/>
    <s v=""/>
    <x v="0"/>
    <s v="S"/>
    <x v="0"/>
  </r>
  <r>
    <n v="666"/>
    <x v="1"/>
    <n v="2"/>
    <s v="Hickman, Mr. Lewis"/>
    <s v="male"/>
    <n v="32"/>
    <s v="S.O.C. 14879"/>
    <n v="2"/>
    <n v="0"/>
    <n v="73.5"/>
    <s v=""/>
    <x v="0"/>
    <s v="S"/>
    <x v="0"/>
  </r>
  <r>
    <n v="422"/>
    <x v="1"/>
    <n v="3"/>
    <s v="Charters, Mr. David"/>
    <s v="male"/>
    <n v="21"/>
    <s v="A/5. 13032"/>
    <n v="0"/>
    <n v="0"/>
    <n v="7.7332999999999998"/>
    <s v=""/>
    <x v="1"/>
    <s v="Q"/>
    <x v="0"/>
  </r>
  <r>
    <n v="494"/>
    <x v="1"/>
    <n v="1"/>
    <s v="Artagaveytia, Mr. Ramon"/>
    <s v="male"/>
    <n v="71"/>
    <s v="PC 17609"/>
    <n v="0"/>
    <n v="0"/>
    <n v="49.504199999999997"/>
    <s v=""/>
    <x v="2"/>
    <s v="C"/>
    <x v="0"/>
  </r>
  <r>
    <n v="182"/>
    <x v="1"/>
    <n v="2"/>
    <s v="Pernot, Mr. Rene"/>
    <s v="male"/>
    <m/>
    <s v="SC/PARIS 2131"/>
    <n v="0"/>
    <n v="0"/>
    <n v="15.05"/>
    <s v=""/>
    <x v="2"/>
    <s v="C"/>
    <x v="0"/>
  </r>
  <r>
    <n v="383"/>
    <x v="1"/>
    <n v="3"/>
    <s v="Tikkanen, Mr. Juho"/>
    <s v="male"/>
    <n v="32"/>
    <s v="STON/O 2. 3101293"/>
    <n v="0"/>
    <n v="0"/>
    <n v="7.9249999999999998"/>
    <s v=""/>
    <x v="0"/>
    <s v="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69226A-EFB0-AF45-BDDA-43F18525EC7F}" name="PivotTable2" cacheId="4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449:B458" firstHeaderRow="1" firstDataRow="1" firstDataCol="1"/>
  <pivotFields count="14">
    <pivotField numFmtId="49" showAll="0"/>
    <pivotField dataField="1" numFmtId="1" showAll="0">
      <items count="3">
        <item x="1"/>
        <item x="0"/>
        <item t="default"/>
      </items>
    </pivotField>
    <pivotField numFmtId="1" showAll="0"/>
    <pivotField showAll="0"/>
    <pivotField showAll="0"/>
    <pivotField showAll="0"/>
    <pivotField showAll="0"/>
    <pivotField numFmtId="1" showAll="0"/>
    <pivotField numFmtId="1" showAll="0"/>
    <pivotField showAll="0"/>
    <pivotField showAll="0"/>
    <pivotField showAll="0"/>
    <pivotField showAll="0"/>
    <pivotField axis="axisRow" showAll="0">
      <items count="10">
        <item x="4"/>
        <item x="6"/>
        <item x="1"/>
        <item x="3"/>
        <item x="2"/>
        <item x="5"/>
        <item x="8"/>
        <item x="7"/>
        <item x="0"/>
        <item t="default"/>
      </items>
    </pivotField>
  </pivotFields>
  <rowFields count="1">
    <field x="13"/>
  </rowFields>
  <rowItems count="9">
    <i>
      <x/>
    </i>
    <i>
      <x v="1"/>
    </i>
    <i>
      <x v="2"/>
    </i>
    <i>
      <x v="3"/>
    </i>
    <i>
      <x v="4"/>
    </i>
    <i>
      <x v="5"/>
    </i>
    <i>
      <x v="6"/>
    </i>
    <i>
      <x v="7"/>
    </i>
    <i>
      <x v="8"/>
    </i>
  </rowItems>
  <colItems count="1">
    <i/>
  </colItems>
  <dataFields count="1">
    <dataField name="Average of Survived" fld="1"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960E5D-6879-B649-9D3B-0B19F10894A0}" name="SurvivedAgainstAgeHistogram" cacheId="4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180:C261" firstHeaderRow="1" firstDataRow="2" firstDataCol="1"/>
  <pivotFields count="7">
    <pivotField dataField="1" numFmtId="49" showAll="0" defaultSubtotal="0"/>
    <pivotField axis="axisCol" numFmtId="1" showAll="0" defaultSubtotal="0">
      <items count="2">
        <item n="Survived=0" x="1"/>
        <item n="Survived=1" x="0"/>
      </items>
    </pivotField>
    <pivotField numFmtId="1" showAll="0" defaultSubtotal="0"/>
    <pivotField showAll="0" defaultSubtotal="0"/>
    <pivotField showAll="0" defaultSubtotal="0"/>
    <pivotField axis="axisRow" showAll="0" defaultSubtotal="0">
      <items count="81">
        <item x="72"/>
        <item x="59"/>
        <item x="80"/>
        <item x="36"/>
        <item x="79"/>
        <item x="60"/>
        <item x="38"/>
        <item x="62"/>
        <item x="66"/>
        <item x="17"/>
        <item x="11"/>
        <item x="65"/>
        <item x="24"/>
        <item x="57"/>
        <item x="69"/>
        <item x="4"/>
        <item x="56"/>
        <item x="68"/>
        <item x="6"/>
        <item x="53"/>
        <item x="7"/>
        <item x="21"/>
        <item x="23"/>
        <item x="1"/>
        <item x="28"/>
        <item x="39"/>
        <item x="20"/>
        <item x="18"/>
        <item x="34"/>
        <item x="16"/>
        <item x="10"/>
        <item x="2"/>
        <item x="42"/>
        <item x="12"/>
        <item x="71"/>
        <item x="37"/>
        <item x="22"/>
        <item x="78"/>
        <item x="5"/>
        <item x="51"/>
        <item x="61"/>
        <item x="31"/>
        <item x="43"/>
        <item x="26"/>
        <item x="3"/>
        <item x="13"/>
        <item x="67"/>
        <item x="27"/>
        <item x="47"/>
        <item x="41"/>
        <item x="30"/>
        <item x="19"/>
        <item x="40"/>
        <item x="63"/>
        <item x="33"/>
        <item x="8"/>
        <item x="14"/>
        <item x="75"/>
        <item x="46"/>
        <item x="25"/>
        <item x="48"/>
        <item x="0"/>
        <item x="50"/>
        <item x="29"/>
        <item x="49"/>
        <item x="35"/>
        <item x="55"/>
        <item x="44"/>
        <item x="74"/>
        <item x="9"/>
        <item x="77"/>
        <item x="32"/>
        <item x="45"/>
        <item x="52"/>
        <item x="58"/>
        <item x="76"/>
        <item x="54"/>
        <item x="73"/>
        <item x="70"/>
        <item x="64"/>
        <item h="1" x="15"/>
      </items>
    </pivotField>
    <pivotField showAll="0" defaultSubtotal="0"/>
  </pivotFields>
  <rowFields count="1">
    <field x="5"/>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rowItems>
  <colFields count="1">
    <field x="1"/>
  </colFields>
  <colItems count="2">
    <i>
      <x/>
    </i>
    <i>
      <x v="1"/>
    </i>
  </colItems>
  <dataFields count="1">
    <dataField name="Count of PassengerId" fld="0" subtotal="count" baseField="0" baseItem="0"/>
  </dataFields>
  <chartFormats count="2">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1D1C2C-077A-A345-B7DE-311AC401DCE2}" name="SurvivedAgainstAge" cacheId="4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80:B160" firstHeaderRow="1" firstDataRow="1" firstDataCol="1"/>
  <pivotFields count="7">
    <pivotField numFmtId="49" showAll="0"/>
    <pivotField dataField="1" numFmtId="1" showAll="0">
      <items count="3">
        <item x="1"/>
        <item x="0"/>
        <item t="default"/>
      </items>
    </pivotField>
    <pivotField numFmtId="1" showAll="0"/>
    <pivotField showAll="0"/>
    <pivotField showAll="0"/>
    <pivotField axis="axisRow" showAll="0">
      <items count="82">
        <item x="72"/>
        <item x="59"/>
        <item x="80"/>
        <item x="36"/>
        <item x="79"/>
        <item x="60"/>
        <item x="38"/>
        <item x="62"/>
        <item x="66"/>
        <item x="17"/>
        <item x="11"/>
        <item x="65"/>
        <item x="24"/>
        <item x="57"/>
        <item x="69"/>
        <item x="4"/>
        <item x="56"/>
        <item x="68"/>
        <item x="6"/>
        <item x="53"/>
        <item x="7"/>
        <item x="21"/>
        <item x="23"/>
        <item x="1"/>
        <item x="28"/>
        <item x="39"/>
        <item x="20"/>
        <item x="18"/>
        <item x="34"/>
        <item x="16"/>
        <item x="10"/>
        <item x="2"/>
        <item x="42"/>
        <item x="12"/>
        <item x="71"/>
        <item x="37"/>
        <item x="22"/>
        <item x="78"/>
        <item x="5"/>
        <item x="51"/>
        <item x="61"/>
        <item x="31"/>
        <item x="43"/>
        <item x="26"/>
        <item x="3"/>
        <item x="13"/>
        <item x="67"/>
        <item x="27"/>
        <item x="47"/>
        <item x="41"/>
        <item x="30"/>
        <item x="19"/>
        <item x="40"/>
        <item x="63"/>
        <item x="33"/>
        <item x="8"/>
        <item x="14"/>
        <item x="75"/>
        <item x="46"/>
        <item x="25"/>
        <item x="48"/>
        <item x="0"/>
        <item x="50"/>
        <item x="29"/>
        <item x="49"/>
        <item x="35"/>
        <item x="55"/>
        <item x="44"/>
        <item x="74"/>
        <item x="9"/>
        <item x="77"/>
        <item x="32"/>
        <item x="45"/>
        <item x="52"/>
        <item x="58"/>
        <item x="76"/>
        <item x="54"/>
        <item x="73"/>
        <item x="70"/>
        <item x="64"/>
        <item h="1" x="15"/>
        <item t="default"/>
      </items>
    </pivotField>
    <pivotField showAll="0"/>
  </pivotFields>
  <rowFields count="1">
    <field x="5"/>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rowItems>
  <colItems count="1">
    <i/>
  </colItems>
  <dataFields count="1">
    <dataField name="Average of Survived" fld="1"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EEB9C9-AD9E-9D41-80BD-8C07B81C8D99}" name="SurvivedAgainstPclass" cacheId="43"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2">
  <location ref="A53:B56" firstHeaderRow="1" firstDataRow="1" firstDataCol="1"/>
  <pivotFields count="2">
    <pivotField dataField="1" numFmtId="1" showAll="0"/>
    <pivotField axis="axisRow" numFmtId="1" showAll="0">
      <items count="4">
        <item x="0"/>
        <item x="2"/>
        <item x="1"/>
        <item t="default"/>
      </items>
    </pivotField>
  </pivotFields>
  <rowFields count="1">
    <field x="1"/>
  </rowFields>
  <rowItems count="3">
    <i>
      <x/>
    </i>
    <i>
      <x v="1"/>
    </i>
    <i>
      <x v="2"/>
    </i>
  </rowItems>
  <colItems count="1">
    <i/>
  </colItems>
  <dataFields count="1">
    <dataField name="Average of Survived" fld="0" subtotal="average"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C6393A-67B3-0B40-BA46-04C906FB4921}" name="PivotTable8" cacheId="4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77:B380" firstHeaderRow="1" firstDataRow="1" firstDataCol="1"/>
  <pivotFields count="14">
    <pivotField dataField="1" numFmtId="49" showAll="0"/>
    <pivotField numFmtId="1" showAll="0"/>
    <pivotField numFmtId="1" showAll="0"/>
    <pivotField showAll="0"/>
    <pivotField showAll="0"/>
    <pivotField showAll="0"/>
    <pivotField showAll="0"/>
    <pivotField numFmtId="1" showAll="0"/>
    <pivotField numFmtId="1" showAll="0"/>
    <pivotField showAll="0"/>
    <pivotField showAll="0"/>
    <pivotField axis="axisRow" showAll="0">
      <items count="6">
        <item h="1" x="4"/>
        <item x="2"/>
        <item x="1"/>
        <item x="0"/>
        <item h="1" x="3"/>
        <item t="default"/>
      </items>
    </pivotField>
    <pivotField showAll="0"/>
    <pivotField showAll="0"/>
  </pivotFields>
  <rowFields count="1">
    <field x="11"/>
  </rowFields>
  <rowItems count="3">
    <i>
      <x v="1"/>
    </i>
    <i>
      <x v="2"/>
    </i>
    <i>
      <x v="3"/>
    </i>
  </rowItems>
  <colItems count="1">
    <i/>
  </colItems>
  <dataFields count="1">
    <dataField name="Count of Passenger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F32D90-EFDA-1546-A932-2B2541CC9A45}" name="SurvivedAgainstSex" cacheId="4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286:B288" firstHeaderRow="1" firstDataRow="1" firstDataCol="1"/>
  <pivotFields count="7">
    <pivotField numFmtId="49" showAll="0"/>
    <pivotField dataField="1" numFmtId="1" showAll="0">
      <items count="3">
        <item x="1"/>
        <item x="0"/>
        <item t="default"/>
      </items>
    </pivotField>
    <pivotField numFmtId="1" showAll="0"/>
    <pivotField showAll="0"/>
    <pivotField axis="axisRow" showAll="0">
      <items count="3">
        <item x="1"/>
        <item x="0"/>
        <item t="default"/>
      </items>
    </pivotField>
    <pivotField showAll="0"/>
    <pivotField showAll="0"/>
  </pivotFields>
  <rowFields count="1">
    <field x="4"/>
  </rowFields>
  <rowItems count="2">
    <i>
      <x/>
    </i>
    <i>
      <x v="1"/>
    </i>
  </rowItems>
  <colItems count="1">
    <i/>
  </colItems>
  <dataFields count="1">
    <dataField name="Average of Survived" fld="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5DE275-97A0-7443-BBAC-A7C143A9A2A0}" name="passengers" displayName="passengers" ref="A1:G669" totalsRowShown="0">
  <autoFilter ref="A1:G669" xr:uid="{4D5DE275-97A0-7443-BBAC-A7C143A9A2A0}"/>
  <tableColumns count="7">
    <tableColumn id="1" xr3:uid="{8BB86AB7-0BC5-8C4B-8922-5FAA9328D110}" name="PassengerId" dataDxfId="50"/>
    <tableColumn id="2" xr3:uid="{A5989802-6549-1E48-881B-BBB188DFE8A6}" name="Survived" dataDxfId="49"/>
    <tableColumn id="3" xr3:uid="{E3D5C7C4-F377-5645-9D1D-89C58600DBCF}" name="Pclass" dataDxfId="48"/>
    <tableColumn id="4" xr3:uid="{462465E9-75F3-A746-BB3A-9BD1A664A72A}" name="Name" dataDxfId="47"/>
    <tableColumn id="5" xr3:uid="{2CABF147-673C-0441-B86C-6CE5BCE226A9}" name="Sex" dataDxfId="46"/>
    <tableColumn id="6" xr3:uid="{6A8309EE-9182-244A-A94E-68D482EFF8F4}" name="Age" dataDxfId="45"/>
    <tableColumn id="7" xr3:uid="{7DD4C302-B6DB-F04C-8215-82EEFE5CD283}" name="Ticket" dataDxfId="4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BAB056-DD99-C843-A289-A116C1D3717B}" name="family_info" displayName="family_info" ref="A1:C669" totalsRowShown="0">
  <autoFilter ref="A1:C669" xr:uid="{1FBAB056-DD99-C843-A289-A116C1D3717B}"/>
  <tableColumns count="3">
    <tableColumn id="1" xr3:uid="{AF7A112B-E29F-4248-929A-4348C5A95342}" name="PassengerId" dataDxfId="43"/>
    <tableColumn id="2" xr3:uid="{D4B8142D-60CF-1946-975B-5638CC86D7D9}" name="SibSp" dataDxfId="42"/>
    <tableColumn id="3" xr3:uid="{0FA63D4C-4B44-9D40-B265-2A0B7AF76C23}" name="Parch" dataDxfId="4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70D4205-41D9-1347-B461-0F0C8744A316}" name="passengers_and_family_info" displayName="passengers_and_family_info" ref="A1:I669" totalsRowShown="0">
  <autoFilter ref="A1:I669" xr:uid="{4D5DE275-97A0-7443-BBAC-A7C143A9A2A0}"/>
  <tableColumns count="9">
    <tableColumn id="1" xr3:uid="{6615EDBB-8CD8-CA44-B655-E1154E322A95}" name="PassengerId" dataDxfId="40"/>
    <tableColumn id="2" xr3:uid="{6D9C2920-FF53-194C-8F02-881C24D2514E}" name="Survived" dataDxfId="39"/>
    <tableColumn id="3" xr3:uid="{D239FDC2-2D2D-EA44-A2EA-12A4E5716571}" name="Pclass" dataDxfId="38"/>
    <tableColumn id="4" xr3:uid="{ED44A401-4B0C-2944-A514-A679C5AC6776}" name="Name" dataDxfId="37"/>
    <tableColumn id="5" xr3:uid="{6E5428E8-A460-E545-9411-90D2F123B618}" name="Sex" dataDxfId="36"/>
    <tableColumn id="6" xr3:uid="{0B60ED8D-92B2-074D-896C-63C33C0DEE33}" name="Age" dataDxfId="35"/>
    <tableColumn id="7" xr3:uid="{DD423D67-2DDD-3D49-B045-77444039F48E}" name="Ticket" dataDxfId="34"/>
    <tableColumn id="8" xr3:uid="{106C2CEA-17DD-1F48-98B6-0245BB8F8421}" name="SibSp" dataDxfId="33">
      <calculatedColumnFormula>_xlfn.XLOOKUP(passengers_and_family_info[[#This Row],[PassengerId]],family_info[PassengerId],family_info[SibSp])</calculatedColumnFormula>
    </tableColumn>
    <tableColumn id="9" xr3:uid="{176B4370-BD5E-3E4C-9236-5BB2EBD5F938}" name="Parch" dataDxfId="32">
      <calculatedColumnFormula>_xlfn.XLOOKUP(passengers_and_family_info[[#This Row],[PassengerId]],family_info[PassengerId],family_info[Parch])</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40386AA-10C2-B045-B2CC-A0E18BE52EE5}" name="tickets" displayName="tickets" ref="A1:D507" totalsRowShown="0">
  <autoFilter ref="A1:D507" xr:uid="{E40386AA-10C2-B045-B2CC-A0E18BE52EE5}"/>
  <tableColumns count="4">
    <tableColumn id="1" xr3:uid="{67D1D51A-E9FE-B64A-ADE4-0C6F860E1454}" name="Ticket" dataDxfId="31"/>
    <tableColumn id="2" xr3:uid="{C3AFE0B3-F543-3E41-B413-E88FCD69DEA3}" name="Fare" dataDxfId="30"/>
    <tableColumn id="3" xr3:uid="{764D1302-9E5E-B34F-AEE6-D8F635C83EF9}" name="Cabin" dataDxfId="29"/>
    <tableColumn id="4" xr3:uid="{DF5DA7D2-95BB-634D-859E-4C892B6E998E}" name="Embarked" dataDxfId="28"/>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96E52B7-8581-024F-AE94-17B064827118}" name="complete_data" displayName="complete_data" ref="A1:N669" totalsRowShown="0">
  <autoFilter ref="A1:N669" xr:uid="{4D5DE275-97A0-7443-BBAC-A7C143A9A2A0}"/>
  <tableColumns count="14">
    <tableColumn id="1" xr3:uid="{068BCFCB-0D5B-814F-8AC9-2DB8FD7C534E}" name="PassengerId" dataDxfId="27"/>
    <tableColumn id="2" xr3:uid="{7440A528-5224-054B-B4A5-887A916E97F2}" name="Survived" dataDxfId="26"/>
    <tableColumn id="3" xr3:uid="{400FF756-21D2-0141-ABEB-281FB21E7DF2}" name="Pclass" dataDxfId="25"/>
    <tableColumn id="4" xr3:uid="{AEDC3637-FC8E-5F4E-B6AE-919C0E883194}" name="Name" dataDxfId="24"/>
    <tableColumn id="5" xr3:uid="{05401273-B8F0-364A-B3F4-03F8C5F47E2D}" name="Sex" dataDxfId="23"/>
    <tableColumn id="6" xr3:uid="{40243693-61E6-BF40-AAA8-E02994E817AA}" name="Age" dataDxfId="22"/>
    <tableColumn id="7" xr3:uid="{C0332F54-9861-F444-89A1-3F4FA9A59A14}" name="Ticket" dataDxfId="21"/>
    <tableColumn id="8" xr3:uid="{4EAEB976-92E0-204C-A855-6FD80975A8EF}" name="SibSp" dataDxfId="20">
      <calculatedColumnFormula>_xlfn.XLOOKUP(complete_data[[#This Row],[PassengerId]],family_info[PassengerId],family_info[SibSp])</calculatedColumnFormula>
    </tableColumn>
    <tableColumn id="9" xr3:uid="{D0F1DE92-0C0D-6F4E-BB59-404D77E0B2CD}" name="Parch" dataDxfId="19">
      <calculatedColumnFormula>_xlfn.XLOOKUP(complete_data[[#This Row],[PassengerId]],family_info[PassengerId],family_info[Parch])</calculatedColumnFormula>
    </tableColumn>
    <tableColumn id="10" xr3:uid="{2EBB64C2-82E9-A343-922E-6789658F8D07}" name="Fare" dataDxfId="18">
      <calculatedColumnFormula>IF(ISBLANK(_xlfn.XLOOKUP(complete_data[[#This Row],[Ticket]],tickets[Ticket],tickets[Fare])),"",_xlfn.XLOOKUP(complete_data[[#This Row],[Ticket]],tickets[Ticket],tickets[Fare]))</calculatedColumnFormula>
    </tableColumn>
    <tableColumn id="15" xr3:uid="{02944A17-581E-1F42-AA91-E72FF8A4D1BE}" name="Cabin" dataDxfId="17">
      <calculatedColumnFormula>IF(ISBLANK(_xlfn.XLOOKUP(complete_data[[#This Row],[Ticket]],tickets[Ticket],tickets[Cabin])),"",_xlfn.XLOOKUP(complete_data[[#This Row],[Ticket]],tickets[Ticket],tickets[Cabin]))</calculatedColumnFormula>
    </tableColumn>
    <tableColumn id="16" xr3:uid="{31121538-1A9F-874F-9EA1-0444A160A9EA}" name="Embarked" dataDxfId="16">
      <calculatedColumnFormula>IF(ISBLANK(_xlfn.XLOOKUP(complete_data[[#This Row],[Ticket]],tickets[Ticket],tickets[Embarked])),"",_xlfn.XLOOKUP(complete_data[[#This Row],[Ticket]],tickets[Ticket],tickets[Embarked]))</calculatedColumnFormula>
    </tableColumn>
    <tableColumn id="20" xr3:uid="{A0EFBE7A-7CA4-3C4A-92D3-FE3BFED6E1CB}" name="Embarked_filled" dataDxfId="15">
      <calculatedColumnFormula>IF(ISNA(complete_data[[#This Row],[Embarked]]),"S",IF(complete_data[[#This Row],[Embarked]]="","S",complete_data[[#This Row],[Embarked]]))</calculatedColumnFormula>
    </tableColumn>
    <tableColumn id="11" xr3:uid="{C194BB28-0040-B949-B504-C35859B9B3CF}" name="Deck" dataDxfId="14">
      <calculatedColumnFormula>IF(ISNA(complete_data[[#This Row],[Cabin]]),"Unknown",IF(complete_data[[#This Row],[Cabin]]="","Unknown",TRIM(LEFT(complete_data[[#This Row],[Cabin]],1))))</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CA6A85B-213D-FF4B-8194-068FFB3219FD}" name="test_passengers" displayName="test_passengers" ref="A1:G224" totalsRowShown="0">
  <autoFilter ref="A1:G224" xr:uid="{5CA6A85B-213D-FF4B-8194-068FFB3219FD}"/>
  <tableColumns count="7">
    <tableColumn id="1" xr3:uid="{262972D8-4C21-3845-B69A-C763A969D566}" name="PassengerId" dataDxfId="13"/>
    <tableColumn id="2" xr3:uid="{E57E3B8A-3FA4-E945-BFCF-0727E4591E1F}" name="Pclass" dataDxfId="12"/>
    <tableColumn id="3" xr3:uid="{6696B552-051A-0B4E-BF9B-0EF720F821E1}" name="Name" dataDxfId="11"/>
    <tableColumn id="4" xr3:uid="{3FB9643D-6478-6A46-8BB0-030F6F3D777E}" name="Sex" dataDxfId="10"/>
    <tableColumn id="5" xr3:uid="{7F13B8D3-5A20-C44A-A148-CBB82EBB855F}" name="Age" dataDxfId="9"/>
    <tableColumn id="6" xr3:uid="{40EEFE2A-7255-3945-B49D-D50C201D3DCD}" name="Ticket" dataDxfId="8"/>
    <tableColumn id="7" xr3:uid="{7CC2FD01-4FF8-6D41-89F5-5FE916B669A6}" name="prediction" dataDxfId="7">
      <calculatedColumnFormula>ROUND(1/(1+EXP(-1*(((1/test_passengers[[#This Row],[Pclass]])-m)/s))),0)</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E6EA0A-893D-3B4B-96C0-6BFA77E933C2}" name="test_family_info" displayName="test_family_info" ref="A1:C224" totalsRowShown="0">
  <autoFilter ref="A1:C224" xr:uid="{20E6EA0A-893D-3B4B-96C0-6BFA77E933C2}"/>
  <tableColumns count="3">
    <tableColumn id="1" xr3:uid="{7AFB13F5-8B6B-5243-B8C7-A1CD761304FD}" name="PassengerId" dataDxfId="6"/>
    <tableColumn id="2" xr3:uid="{CE56B646-2C96-3D4E-87DE-40038DFFC836}" name="SibSp" dataDxfId="5"/>
    <tableColumn id="3" xr3:uid="{001CB4FB-542B-F443-B712-7BA1A015E52C}" name="Parch" dataDxfId="4"/>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8E56D61-5E14-1E4A-9DFD-52F83FAB8A58}" name="test_tickets" displayName="test_tickets" ref="A1:D194" totalsRowShown="0">
  <autoFilter ref="A1:D194" xr:uid="{E8E56D61-5E14-1E4A-9DFD-52F83FAB8A58}"/>
  <tableColumns count="4">
    <tableColumn id="1" xr3:uid="{480925ED-8A19-0547-917F-7201F169B5CC}" name="Ticket" dataDxfId="3"/>
    <tableColumn id="2" xr3:uid="{AD89BDB5-18C0-0940-8AA1-B2630185B16B}" name="Fare" dataDxfId="2"/>
    <tableColumn id="3" xr3:uid="{FCAAD233-F082-BC4C-B76A-4B8FF22A1DD9}" name="Cabin" dataDxfId="1"/>
    <tableColumn id="4" xr3:uid="{1E7562C9-F95C-5644-B3EE-643A9642F19B}" name="Embarked"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A884-19A3-7541-AD7A-F1AD2F2F2490}">
  <dimension ref="A1:AB544"/>
  <sheetViews>
    <sheetView tabSelected="1" topLeftCell="A515" workbookViewId="0">
      <selection activeCell="A531" sqref="A531"/>
    </sheetView>
  </sheetViews>
  <sheetFormatPr baseColWidth="10" defaultColWidth="11" defaultRowHeight="16" x14ac:dyDescent="0.2"/>
  <cols>
    <col min="1" max="2" width="18.5" bestFit="1" customWidth="1"/>
    <col min="3" max="3" width="12.1640625" bestFit="1" customWidth="1"/>
    <col min="4" max="4" width="37.83203125" bestFit="1" customWidth="1"/>
    <col min="5" max="5" width="7" bestFit="1" customWidth="1"/>
    <col min="6" max="6" width="4.6640625" bestFit="1" customWidth="1"/>
    <col min="7" max="7" width="8.6640625" bestFit="1" customWidth="1"/>
    <col min="26" max="26" width="10.83203125" customWidth="1"/>
    <col min="27" max="28" width="10.83203125" hidden="1" customWidth="1"/>
    <col min="29" max="29" width="10.83203125" customWidth="1"/>
  </cols>
  <sheetData>
    <row r="1" spans="1:28" ht="260" customHeight="1" x14ac:dyDescent="0.2"/>
    <row r="2" spans="1:28" ht="31" x14ac:dyDescent="0.35">
      <c r="A2" s="37" t="s">
        <v>0</v>
      </c>
      <c r="B2" s="37"/>
      <c r="C2" s="37"/>
      <c r="D2" s="37"/>
      <c r="E2" s="37"/>
      <c r="F2" s="37"/>
      <c r="G2" s="37"/>
      <c r="H2" s="37"/>
      <c r="I2" s="37"/>
      <c r="AA2">
        <v>9</v>
      </c>
      <c r="AB2">
        <v>1</v>
      </c>
    </row>
    <row r="3" spans="1:28" ht="48" customHeight="1" x14ac:dyDescent="0.2">
      <c r="A3" s="33" t="s">
        <v>1</v>
      </c>
      <c r="B3" s="33"/>
      <c r="C3" s="33"/>
      <c r="D3" s="33"/>
      <c r="E3" s="33"/>
      <c r="F3" s="33"/>
      <c r="G3" s="33"/>
      <c r="H3" s="33"/>
      <c r="I3" s="33"/>
      <c r="AA3">
        <v>15</v>
      </c>
      <c r="AB3">
        <v>0</v>
      </c>
    </row>
    <row r="4" spans="1:28" ht="16" customHeight="1" x14ac:dyDescent="0.2">
      <c r="A4" s="33" t="s">
        <v>2</v>
      </c>
      <c r="B4" s="33"/>
      <c r="C4" s="33"/>
      <c r="D4" s="33"/>
      <c r="E4" s="33"/>
      <c r="F4" s="33"/>
      <c r="G4" s="33"/>
      <c r="H4" s="33"/>
      <c r="I4" s="33"/>
      <c r="AA4">
        <v>16</v>
      </c>
      <c r="AB4">
        <v>1</v>
      </c>
    </row>
    <row r="5" spans="1:28" ht="16" customHeight="1" x14ac:dyDescent="0.2">
      <c r="A5" s="33" t="s">
        <v>3</v>
      </c>
      <c r="B5" s="33"/>
      <c r="C5" s="33"/>
      <c r="D5" s="33"/>
      <c r="E5" s="33"/>
      <c r="F5" s="33"/>
      <c r="G5" s="33"/>
      <c r="H5" s="33"/>
      <c r="I5" s="33"/>
      <c r="AA5">
        <v>18</v>
      </c>
      <c r="AB5">
        <v>1</v>
      </c>
    </row>
    <row r="6" spans="1:28" x14ac:dyDescent="0.2">
      <c r="AA6">
        <v>19</v>
      </c>
      <c r="AB6">
        <v>0</v>
      </c>
    </row>
    <row r="7" spans="1:28" ht="24" x14ac:dyDescent="0.3">
      <c r="A7" s="36" t="s">
        <v>4</v>
      </c>
      <c r="B7" s="36"/>
      <c r="C7" s="36"/>
      <c r="D7" s="36"/>
      <c r="E7" s="36"/>
      <c r="F7" s="36"/>
      <c r="G7" s="36"/>
      <c r="H7" s="36"/>
      <c r="I7" s="36"/>
      <c r="AA7">
        <v>24</v>
      </c>
      <c r="AB7">
        <v>1</v>
      </c>
    </row>
    <row r="8" spans="1:28" ht="32" customHeight="1" x14ac:dyDescent="0.2">
      <c r="A8" s="33" t="s">
        <v>5</v>
      </c>
      <c r="B8" s="33"/>
      <c r="C8" s="33"/>
      <c r="D8" s="33"/>
      <c r="E8" s="33"/>
      <c r="F8" s="33"/>
      <c r="G8" s="33"/>
      <c r="H8" s="33"/>
      <c r="I8" s="33"/>
      <c r="AA8">
        <v>25</v>
      </c>
      <c r="AB8">
        <v>0</v>
      </c>
    </row>
    <row r="9" spans="1:28" x14ac:dyDescent="0.2">
      <c r="AA9">
        <v>30</v>
      </c>
      <c r="AB9">
        <v>0</v>
      </c>
    </row>
    <row r="10" spans="1:28" ht="19" x14ac:dyDescent="0.25">
      <c r="A10" s="39" t="s">
        <v>6</v>
      </c>
      <c r="B10" s="39"/>
      <c r="C10" s="39"/>
      <c r="D10" s="39"/>
      <c r="E10" s="39"/>
      <c r="F10" s="39"/>
      <c r="G10" s="39"/>
      <c r="H10" s="39"/>
      <c r="I10" s="39"/>
      <c r="AA10">
        <v>36</v>
      </c>
      <c r="AB10">
        <v>0</v>
      </c>
    </row>
    <row r="11" spans="1:28" ht="48" customHeight="1" x14ac:dyDescent="0.2">
      <c r="A11" s="33" t="s">
        <v>1359</v>
      </c>
      <c r="B11" s="33"/>
      <c r="C11" s="33"/>
      <c r="D11" s="33"/>
      <c r="E11" s="33"/>
      <c r="F11" s="33"/>
      <c r="G11" s="33"/>
      <c r="H11" s="33"/>
      <c r="I11" s="33"/>
      <c r="AA11">
        <v>41</v>
      </c>
      <c r="AB11">
        <v>0</v>
      </c>
    </row>
    <row r="12" spans="1:28" x14ac:dyDescent="0.2">
      <c r="AA12">
        <v>46</v>
      </c>
      <c r="AB12">
        <v>0</v>
      </c>
    </row>
    <row r="13" spans="1:28" ht="19" x14ac:dyDescent="0.25">
      <c r="A13" s="39" t="s">
        <v>7</v>
      </c>
      <c r="B13" s="39"/>
      <c r="C13" s="39"/>
      <c r="D13" s="39"/>
      <c r="E13" s="39"/>
      <c r="F13" s="39"/>
      <c r="G13" s="39"/>
      <c r="H13" s="39"/>
      <c r="I13" s="39"/>
      <c r="AA13">
        <v>49</v>
      </c>
      <c r="AB13">
        <v>0</v>
      </c>
    </row>
    <row r="14" spans="1:28" x14ac:dyDescent="0.2">
      <c r="A14" s="31" t="s">
        <v>8</v>
      </c>
      <c r="B14" s="31"/>
      <c r="C14" s="31"/>
      <c r="D14" s="31"/>
      <c r="E14" s="31"/>
      <c r="F14" s="31"/>
      <c r="G14" s="31"/>
      <c r="H14" s="31"/>
      <c r="I14" s="31"/>
      <c r="AA14">
        <v>51</v>
      </c>
      <c r="AB14">
        <v>0</v>
      </c>
    </row>
    <row r="15" spans="1:28" x14ac:dyDescent="0.2">
      <c r="A15" s="31" t="s">
        <v>9</v>
      </c>
      <c r="B15" s="31"/>
      <c r="C15" s="31"/>
      <c r="D15" s="31"/>
      <c r="E15" s="31"/>
      <c r="F15" s="31"/>
      <c r="G15" s="31"/>
      <c r="H15" s="31"/>
      <c r="I15" s="31"/>
      <c r="AA15">
        <v>53</v>
      </c>
      <c r="AB15">
        <v>1</v>
      </c>
    </row>
    <row r="16" spans="1:28" x14ac:dyDescent="0.2">
      <c r="AA16">
        <v>56</v>
      </c>
      <c r="AB16">
        <v>1</v>
      </c>
    </row>
    <row r="17" spans="1:28" x14ac:dyDescent="0.2">
      <c r="A17" s="8" t="s">
        <v>10</v>
      </c>
      <c r="B17" s="38" t="s">
        <v>11</v>
      </c>
      <c r="C17" s="38"/>
      <c r="D17" s="38"/>
      <c r="E17" s="38"/>
      <c r="F17" s="38"/>
      <c r="G17" s="38"/>
      <c r="H17" s="38"/>
      <c r="I17" s="38"/>
      <c r="AA17">
        <v>57</v>
      </c>
      <c r="AB17">
        <v>1</v>
      </c>
    </row>
    <row r="18" spans="1:28" x14ac:dyDescent="0.2">
      <c r="A18" t="s">
        <v>12</v>
      </c>
      <c r="B18" s="41" t="s">
        <v>13</v>
      </c>
      <c r="C18" s="41"/>
      <c r="D18" s="41"/>
      <c r="E18" s="41"/>
      <c r="F18" s="41"/>
      <c r="G18" s="41"/>
      <c r="H18" s="41"/>
      <c r="I18" s="41"/>
      <c r="AA18">
        <v>61</v>
      </c>
      <c r="AB18">
        <v>0</v>
      </c>
    </row>
    <row r="19" spans="1:28" x14ac:dyDescent="0.2">
      <c r="A19" t="s">
        <v>14</v>
      </c>
      <c r="B19" s="31" t="s">
        <v>15</v>
      </c>
      <c r="C19" s="31"/>
      <c r="D19" s="31"/>
      <c r="E19" s="31"/>
      <c r="F19" s="31"/>
      <c r="G19" s="31"/>
      <c r="H19" s="31"/>
      <c r="I19" s="31"/>
      <c r="AA19">
        <v>64</v>
      </c>
      <c r="AB19">
        <v>0</v>
      </c>
    </row>
    <row r="20" spans="1:28" x14ac:dyDescent="0.2">
      <c r="A20" t="s">
        <v>16</v>
      </c>
      <c r="B20" s="40" t="s">
        <v>17</v>
      </c>
      <c r="C20" s="40"/>
      <c r="D20" s="40"/>
      <c r="E20" s="40"/>
      <c r="F20" s="40"/>
      <c r="G20" s="40"/>
      <c r="H20" s="40"/>
      <c r="I20" s="40"/>
      <c r="AA20">
        <v>66</v>
      </c>
      <c r="AB20">
        <v>1</v>
      </c>
    </row>
    <row r="21" spans="1:28" x14ac:dyDescent="0.2">
      <c r="A21" t="s">
        <v>18</v>
      </c>
      <c r="B21" s="40" t="s">
        <v>19</v>
      </c>
      <c r="C21" s="40"/>
      <c r="D21" s="40"/>
      <c r="E21" s="40"/>
      <c r="F21" s="40"/>
      <c r="G21" s="40"/>
      <c r="H21" s="40"/>
      <c r="I21" s="40"/>
      <c r="AA21">
        <v>68</v>
      </c>
      <c r="AB21">
        <v>0</v>
      </c>
    </row>
    <row r="22" spans="1:28" x14ac:dyDescent="0.2">
      <c r="A22" t="s">
        <v>20</v>
      </c>
      <c r="B22" s="31" t="s">
        <v>21</v>
      </c>
      <c r="C22" s="31"/>
      <c r="D22" s="31"/>
      <c r="E22" s="31"/>
      <c r="F22" s="31"/>
      <c r="G22" s="31"/>
      <c r="H22" s="31"/>
      <c r="I22" s="31"/>
      <c r="AA22">
        <v>69</v>
      </c>
      <c r="AB22">
        <v>1</v>
      </c>
    </row>
    <row r="23" spans="1:28" ht="32" customHeight="1" x14ac:dyDescent="0.2">
      <c r="A23" s="16" t="s">
        <v>22</v>
      </c>
      <c r="B23" s="33" t="s">
        <v>23</v>
      </c>
      <c r="C23" s="33"/>
      <c r="D23" s="33"/>
      <c r="E23" s="33"/>
      <c r="F23" s="33"/>
      <c r="G23" s="33"/>
      <c r="H23" s="33"/>
      <c r="I23" s="33"/>
      <c r="AA23">
        <v>79</v>
      </c>
      <c r="AB23">
        <v>1</v>
      </c>
    </row>
    <row r="24" spans="1:28" x14ac:dyDescent="0.2">
      <c r="A24" t="s">
        <v>24</v>
      </c>
      <c r="B24" s="31" t="s">
        <v>25</v>
      </c>
      <c r="C24" s="31"/>
      <c r="D24" s="31"/>
      <c r="E24" s="31"/>
      <c r="F24" s="31"/>
      <c r="G24" s="31"/>
      <c r="H24" s="31"/>
      <c r="I24" s="31"/>
      <c r="AA24">
        <v>82</v>
      </c>
      <c r="AB24">
        <v>1</v>
      </c>
    </row>
    <row r="25" spans="1:28" x14ac:dyDescent="0.2">
      <c r="AA25">
        <v>86</v>
      </c>
      <c r="AB25">
        <v>1</v>
      </c>
    </row>
    <row r="26" spans="1:28" ht="31" x14ac:dyDescent="0.35">
      <c r="A26" s="37" t="s">
        <v>26</v>
      </c>
      <c r="B26" s="37"/>
      <c r="C26" s="37"/>
      <c r="D26" s="37"/>
      <c r="E26" s="37"/>
      <c r="F26" s="37"/>
      <c r="G26" s="37"/>
      <c r="H26" s="37"/>
      <c r="I26" s="37"/>
      <c r="AA26">
        <v>90</v>
      </c>
      <c r="AB26">
        <v>0</v>
      </c>
    </row>
    <row r="27" spans="1:28" x14ac:dyDescent="0.2">
      <c r="A27" s="31" t="s">
        <v>27</v>
      </c>
      <c r="B27" s="31"/>
      <c r="C27" s="31"/>
      <c r="D27" s="31"/>
      <c r="E27" s="31"/>
      <c r="F27" s="31"/>
      <c r="G27" s="31"/>
      <c r="H27" s="31"/>
      <c r="I27" s="31"/>
      <c r="AA27">
        <v>92</v>
      </c>
      <c r="AB27">
        <v>0</v>
      </c>
    </row>
    <row r="28" spans="1:28" x14ac:dyDescent="0.2">
      <c r="AA28">
        <v>93</v>
      </c>
      <c r="AB28">
        <v>0</v>
      </c>
    </row>
    <row r="29" spans="1:28" x14ac:dyDescent="0.2">
      <c r="A29" s="9" t="s">
        <v>12</v>
      </c>
      <c r="B29" s="10" t="s">
        <v>14</v>
      </c>
      <c r="C29" s="10" t="s">
        <v>16</v>
      </c>
      <c r="D29" s="9" t="s">
        <v>18</v>
      </c>
      <c r="E29" s="9" t="s">
        <v>20</v>
      </c>
      <c r="F29" s="11" t="s">
        <v>22</v>
      </c>
      <c r="G29" s="12" t="s">
        <v>24</v>
      </c>
      <c r="AA29">
        <v>99</v>
      </c>
      <c r="AB29">
        <v>1</v>
      </c>
    </row>
    <row r="30" spans="1:28" x14ac:dyDescent="0.2">
      <c r="A30" s="5">
        <v>661</v>
      </c>
      <c r="B30" s="7">
        <v>1</v>
      </c>
      <c r="C30" s="7">
        <v>1</v>
      </c>
      <c r="D30" s="5" t="s">
        <v>28</v>
      </c>
      <c r="E30" s="5" t="s">
        <v>29</v>
      </c>
      <c r="F30" s="4">
        <v>50</v>
      </c>
      <c r="G30" s="3" t="s">
        <v>30</v>
      </c>
      <c r="AA30">
        <v>100</v>
      </c>
      <c r="AB30">
        <v>0</v>
      </c>
    </row>
    <row r="31" spans="1:28" x14ac:dyDescent="0.2">
      <c r="A31" s="5">
        <v>45</v>
      </c>
      <c r="B31" s="7">
        <v>1</v>
      </c>
      <c r="C31" s="7">
        <v>3</v>
      </c>
      <c r="D31" s="5" t="s">
        <v>31</v>
      </c>
      <c r="E31" s="5" t="s">
        <v>32</v>
      </c>
      <c r="F31" s="4">
        <v>19</v>
      </c>
      <c r="G31" s="3">
        <v>330958</v>
      </c>
      <c r="AA31">
        <v>110</v>
      </c>
      <c r="AB31">
        <v>1</v>
      </c>
    </row>
    <row r="32" spans="1:28" x14ac:dyDescent="0.2">
      <c r="A32" s="5">
        <v>620</v>
      </c>
      <c r="B32" s="7">
        <v>0</v>
      </c>
      <c r="C32" s="7">
        <v>2</v>
      </c>
      <c r="D32" s="5" t="s">
        <v>33</v>
      </c>
      <c r="E32" s="5" t="s">
        <v>29</v>
      </c>
      <c r="F32" s="4">
        <v>26</v>
      </c>
      <c r="G32" s="3">
        <v>31028</v>
      </c>
      <c r="AA32">
        <v>112</v>
      </c>
      <c r="AB32">
        <v>0</v>
      </c>
    </row>
    <row r="33" spans="1:28" x14ac:dyDescent="0.2">
      <c r="A33" s="5">
        <v>231</v>
      </c>
      <c r="B33" s="7">
        <v>1</v>
      </c>
      <c r="C33" s="7">
        <v>1</v>
      </c>
      <c r="D33" s="5" t="s">
        <v>34</v>
      </c>
      <c r="E33" s="5" t="s">
        <v>32</v>
      </c>
      <c r="F33" s="4">
        <v>35</v>
      </c>
      <c r="G33" s="3">
        <v>36973</v>
      </c>
      <c r="AA33">
        <v>114</v>
      </c>
      <c r="AB33">
        <v>0</v>
      </c>
    </row>
    <row r="34" spans="1:28" x14ac:dyDescent="0.2">
      <c r="A34" s="5">
        <v>60</v>
      </c>
      <c r="B34" s="7">
        <v>0</v>
      </c>
      <c r="C34" s="7">
        <v>3</v>
      </c>
      <c r="D34" s="5" t="s">
        <v>35</v>
      </c>
      <c r="E34" s="5" t="s">
        <v>29</v>
      </c>
      <c r="F34" s="4">
        <v>11</v>
      </c>
      <c r="G34" s="3" t="s">
        <v>36</v>
      </c>
      <c r="AA34">
        <v>118</v>
      </c>
      <c r="AB34">
        <v>0</v>
      </c>
    </row>
    <row r="35" spans="1:28" x14ac:dyDescent="0.2">
      <c r="AA35">
        <v>133</v>
      </c>
      <c r="AB35">
        <v>0</v>
      </c>
    </row>
    <row r="36" spans="1:28" ht="32" customHeight="1" x14ac:dyDescent="0.2">
      <c r="A36" s="33" t="s">
        <v>37</v>
      </c>
      <c r="B36" s="33"/>
      <c r="C36" s="33"/>
      <c r="D36" s="33"/>
      <c r="E36" s="33"/>
      <c r="F36" s="33"/>
      <c r="G36" s="33"/>
      <c r="H36" s="33"/>
      <c r="I36" s="33"/>
      <c r="AA36">
        <v>141</v>
      </c>
      <c r="AB36">
        <v>0</v>
      </c>
    </row>
    <row r="37" spans="1:28" x14ac:dyDescent="0.2">
      <c r="A37" s="31" t="s">
        <v>38</v>
      </c>
      <c r="B37" s="31"/>
      <c r="C37" s="31"/>
      <c r="D37" s="31"/>
      <c r="E37" s="31"/>
      <c r="F37" s="31"/>
      <c r="G37" s="31"/>
      <c r="H37" s="31"/>
      <c r="I37" s="31"/>
      <c r="AA37">
        <v>142</v>
      </c>
      <c r="AB37">
        <v>1</v>
      </c>
    </row>
    <row r="38" spans="1:28" x14ac:dyDescent="0.2">
      <c r="AA38">
        <v>143</v>
      </c>
      <c r="AB38">
        <v>1</v>
      </c>
    </row>
    <row r="39" spans="1:28" ht="32" customHeight="1" x14ac:dyDescent="0.2">
      <c r="A39" s="34" t="s">
        <v>39</v>
      </c>
      <c r="B39" s="34"/>
      <c r="C39" s="34"/>
      <c r="D39" s="34"/>
      <c r="E39" s="34"/>
      <c r="F39" s="34"/>
      <c r="G39" s="34"/>
      <c r="H39" s="34"/>
      <c r="I39" s="34"/>
      <c r="AA39">
        <v>145</v>
      </c>
      <c r="AB39">
        <v>0</v>
      </c>
    </row>
    <row r="40" spans="1:28" x14ac:dyDescent="0.2">
      <c r="AA40">
        <v>148</v>
      </c>
      <c r="AB40">
        <v>0</v>
      </c>
    </row>
    <row r="41" spans="1:28" x14ac:dyDescent="0.2">
      <c r="A41" s="35" t="s">
        <v>40</v>
      </c>
      <c r="B41" s="35"/>
      <c r="C41" s="35"/>
      <c r="D41" s="35"/>
      <c r="E41" s="35"/>
      <c r="F41" s="35"/>
      <c r="G41" s="35"/>
      <c r="H41" s="35"/>
      <c r="I41" s="35"/>
      <c r="AA41">
        <v>149</v>
      </c>
      <c r="AB41">
        <v>0</v>
      </c>
    </row>
    <row r="42" spans="1:28" ht="32" customHeight="1" x14ac:dyDescent="0.2">
      <c r="A42" s="42" t="s">
        <v>41</v>
      </c>
      <c r="B42" s="42"/>
      <c r="C42" s="42"/>
      <c r="D42" s="42"/>
      <c r="E42" s="42"/>
      <c r="F42" s="42"/>
      <c r="G42" s="42"/>
      <c r="H42" s="42"/>
      <c r="I42" s="42"/>
      <c r="AA42">
        <v>153</v>
      </c>
      <c r="AB42">
        <v>0</v>
      </c>
    </row>
    <row r="43" spans="1:28" x14ac:dyDescent="0.2">
      <c r="A43" s="30" t="s">
        <v>42</v>
      </c>
      <c r="B43" s="31"/>
      <c r="C43" s="31"/>
      <c r="D43" s="31"/>
      <c r="E43" s="31"/>
      <c r="F43" s="31"/>
      <c r="G43" s="31"/>
      <c r="H43" s="31"/>
      <c r="I43" s="31"/>
      <c r="AA43">
        <v>160</v>
      </c>
      <c r="AB43">
        <v>0</v>
      </c>
    </row>
    <row r="44" spans="1:28" x14ac:dyDescent="0.2">
      <c r="AA44">
        <v>165</v>
      </c>
      <c r="AB44">
        <v>0</v>
      </c>
    </row>
    <row r="45" spans="1:28" x14ac:dyDescent="0.2">
      <c r="A45" s="34" t="s">
        <v>43</v>
      </c>
      <c r="B45" s="34"/>
      <c r="C45" s="34"/>
      <c r="D45" s="34"/>
      <c r="E45" s="34"/>
      <c r="F45" s="34"/>
      <c r="G45" s="34"/>
      <c r="H45" s="34"/>
      <c r="I45" s="34"/>
      <c r="AA45">
        <v>171</v>
      </c>
      <c r="AB45">
        <v>0</v>
      </c>
    </row>
    <row r="46" spans="1:28" x14ac:dyDescent="0.2">
      <c r="AA46">
        <v>176</v>
      </c>
      <c r="AB46">
        <v>0</v>
      </c>
    </row>
    <row r="47" spans="1:28" ht="24" x14ac:dyDescent="0.3">
      <c r="A47" s="36" t="s">
        <v>44</v>
      </c>
      <c r="B47" s="36"/>
      <c r="C47" s="36"/>
      <c r="D47" s="36"/>
      <c r="E47" s="36"/>
      <c r="F47" s="36"/>
      <c r="G47" s="36"/>
      <c r="H47" s="36"/>
      <c r="I47" s="36"/>
      <c r="AA47">
        <v>179</v>
      </c>
      <c r="AB47">
        <v>0</v>
      </c>
    </row>
    <row r="48" spans="1:28" ht="32" customHeight="1" x14ac:dyDescent="0.2">
      <c r="A48" s="33" t="s">
        <v>45</v>
      </c>
      <c r="B48" s="33"/>
      <c r="C48" s="33"/>
      <c r="D48" s="33"/>
      <c r="E48" s="33"/>
      <c r="F48" s="33"/>
      <c r="G48" s="33"/>
      <c r="H48" s="33"/>
      <c r="I48" s="33"/>
      <c r="AA48">
        <v>186</v>
      </c>
      <c r="AB48">
        <v>0</v>
      </c>
    </row>
    <row r="49" spans="1:28" x14ac:dyDescent="0.2">
      <c r="AA49">
        <v>187</v>
      </c>
      <c r="AB49">
        <v>1</v>
      </c>
    </row>
    <row r="50" spans="1:28" ht="19" x14ac:dyDescent="0.25">
      <c r="A50" s="39" t="s">
        <v>46</v>
      </c>
      <c r="B50" s="39"/>
      <c r="C50" s="39"/>
      <c r="D50" s="39"/>
      <c r="E50" s="39"/>
      <c r="F50" s="39"/>
      <c r="G50" s="39"/>
      <c r="H50" s="39"/>
      <c r="I50" s="39"/>
      <c r="AA50">
        <v>190</v>
      </c>
      <c r="AB50">
        <v>0</v>
      </c>
    </row>
    <row r="51" spans="1:28" ht="96" customHeight="1" x14ac:dyDescent="0.2">
      <c r="A51" s="33" t="s">
        <v>1360</v>
      </c>
      <c r="B51" s="33"/>
      <c r="C51" s="33"/>
      <c r="D51" s="33"/>
      <c r="E51" s="33"/>
      <c r="F51" s="33"/>
      <c r="G51" s="33"/>
      <c r="H51" s="33"/>
      <c r="I51" s="33"/>
      <c r="AA51">
        <v>193</v>
      </c>
      <c r="AB51">
        <v>1</v>
      </c>
    </row>
    <row r="52" spans="1:28" x14ac:dyDescent="0.2">
      <c r="AA52">
        <v>200</v>
      </c>
      <c r="AB52">
        <v>0</v>
      </c>
    </row>
    <row r="53" spans="1:28" x14ac:dyDescent="0.2">
      <c r="A53" s="14" t="s">
        <v>47</v>
      </c>
      <c r="B53" t="s">
        <v>48</v>
      </c>
      <c r="AA53">
        <v>205</v>
      </c>
      <c r="AB53">
        <v>1</v>
      </c>
    </row>
    <row r="54" spans="1:28" x14ac:dyDescent="0.2">
      <c r="A54" s="15">
        <v>1</v>
      </c>
      <c r="B54">
        <v>0.6460674157303371</v>
      </c>
      <c r="AA54">
        <v>206</v>
      </c>
      <c r="AB54">
        <v>0</v>
      </c>
    </row>
    <row r="55" spans="1:28" x14ac:dyDescent="0.2">
      <c r="A55" s="15">
        <v>2</v>
      </c>
      <c r="B55">
        <v>0.44055944055944057</v>
      </c>
      <c r="AA55">
        <v>208</v>
      </c>
      <c r="AB55">
        <v>1</v>
      </c>
    </row>
    <row r="56" spans="1:28" x14ac:dyDescent="0.2">
      <c r="A56" s="15">
        <v>3</v>
      </c>
      <c r="B56">
        <v>0.25360230547550433</v>
      </c>
      <c r="AA56">
        <v>211</v>
      </c>
      <c r="AB56">
        <v>0</v>
      </c>
    </row>
    <row r="57" spans="1:28" x14ac:dyDescent="0.2">
      <c r="AA57">
        <v>214</v>
      </c>
      <c r="AB57">
        <v>0</v>
      </c>
    </row>
    <row r="58" spans="1:28" ht="32" customHeight="1" x14ac:dyDescent="0.2">
      <c r="A58" s="33" t="s">
        <v>49</v>
      </c>
      <c r="B58" s="33"/>
      <c r="C58" s="33"/>
      <c r="D58" s="33"/>
      <c r="E58" s="33"/>
      <c r="F58" s="33"/>
      <c r="G58" s="33"/>
      <c r="H58" s="33"/>
      <c r="I58" s="33"/>
      <c r="AA58">
        <v>226</v>
      </c>
      <c r="AB58">
        <v>0</v>
      </c>
    </row>
    <row r="59" spans="1:28" x14ac:dyDescent="0.2">
      <c r="AA59">
        <v>228</v>
      </c>
      <c r="AB59">
        <v>0</v>
      </c>
    </row>
    <row r="60" spans="1:28" x14ac:dyDescent="0.2">
      <c r="AA60">
        <v>235</v>
      </c>
      <c r="AB60">
        <v>0</v>
      </c>
    </row>
    <row r="61" spans="1:28" x14ac:dyDescent="0.2">
      <c r="AA61">
        <v>241</v>
      </c>
      <c r="AB61">
        <v>0</v>
      </c>
    </row>
    <row r="62" spans="1:28" x14ac:dyDescent="0.2">
      <c r="AA62">
        <v>242</v>
      </c>
      <c r="AB62">
        <v>1</v>
      </c>
    </row>
    <row r="63" spans="1:28" x14ac:dyDescent="0.2">
      <c r="AA63">
        <v>246</v>
      </c>
      <c r="AB63">
        <v>0</v>
      </c>
    </row>
    <row r="64" spans="1:28" x14ac:dyDescent="0.2">
      <c r="AA64">
        <v>247</v>
      </c>
      <c r="AB64">
        <v>0</v>
      </c>
    </row>
    <row r="65" spans="1:28" x14ac:dyDescent="0.2">
      <c r="AA65">
        <v>252</v>
      </c>
      <c r="AB65">
        <v>0</v>
      </c>
    </row>
    <row r="66" spans="1:28" x14ac:dyDescent="0.2">
      <c r="AA66">
        <v>256</v>
      </c>
      <c r="AB66">
        <v>1</v>
      </c>
    </row>
    <row r="67" spans="1:28" x14ac:dyDescent="0.2">
      <c r="AA67">
        <v>258</v>
      </c>
      <c r="AB67">
        <v>1</v>
      </c>
    </row>
    <row r="68" spans="1:28" x14ac:dyDescent="0.2">
      <c r="AA68">
        <v>259</v>
      </c>
      <c r="AB68">
        <v>1</v>
      </c>
    </row>
    <row r="69" spans="1:28" x14ac:dyDescent="0.2">
      <c r="AA69">
        <v>260</v>
      </c>
      <c r="AB69">
        <v>1</v>
      </c>
    </row>
    <row r="70" spans="1:28" x14ac:dyDescent="0.2">
      <c r="AA70">
        <v>264</v>
      </c>
      <c r="AB70">
        <v>0</v>
      </c>
    </row>
    <row r="71" spans="1:28" x14ac:dyDescent="0.2">
      <c r="AA71">
        <v>272</v>
      </c>
      <c r="AB71">
        <v>1</v>
      </c>
    </row>
    <row r="72" spans="1:28" x14ac:dyDescent="0.2">
      <c r="AA72">
        <v>274</v>
      </c>
      <c r="AB72">
        <v>0</v>
      </c>
    </row>
    <row r="73" spans="1:28" x14ac:dyDescent="0.2">
      <c r="A73" s="32" t="s">
        <v>50</v>
      </c>
      <c r="B73" s="32"/>
      <c r="C73" s="32"/>
      <c r="D73" s="32"/>
      <c r="E73" s="32"/>
      <c r="F73" s="32"/>
      <c r="G73" s="32"/>
      <c r="H73" s="32"/>
      <c r="I73" s="32"/>
      <c r="AA73">
        <v>279</v>
      </c>
      <c r="AB73">
        <v>0</v>
      </c>
    </row>
    <row r="74" spans="1:28" x14ac:dyDescent="0.2">
      <c r="AA74">
        <v>283</v>
      </c>
      <c r="AB74">
        <v>0</v>
      </c>
    </row>
    <row r="75" spans="1:28" x14ac:dyDescent="0.2">
      <c r="A75" s="32" t="s">
        <v>51</v>
      </c>
      <c r="B75" s="32"/>
      <c r="C75" s="32"/>
      <c r="D75" s="32"/>
      <c r="E75" s="32"/>
      <c r="F75" s="32"/>
      <c r="G75" s="32"/>
      <c r="H75" s="32"/>
      <c r="I75" s="32"/>
      <c r="AA75">
        <v>299</v>
      </c>
      <c r="AB75">
        <v>1</v>
      </c>
    </row>
    <row r="76" spans="1:28" x14ac:dyDescent="0.2">
      <c r="AA76">
        <v>300</v>
      </c>
      <c r="AB76">
        <v>1</v>
      </c>
    </row>
    <row r="77" spans="1:28" x14ac:dyDescent="0.2">
      <c r="A77" s="31" t="s">
        <v>1361</v>
      </c>
      <c r="B77" s="31"/>
      <c r="C77" s="31"/>
      <c r="D77" s="31"/>
      <c r="E77" s="31"/>
      <c r="F77" s="31"/>
      <c r="G77" s="31"/>
      <c r="H77" s="31"/>
      <c r="I77" s="31"/>
      <c r="AA77">
        <v>301</v>
      </c>
      <c r="AB77">
        <v>1</v>
      </c>
    </row>
    <row r="78" spans="1:28" x14ac:dyDescent="0.2">
      <c r="A78" s="31" t="s">
        <v>52</v>
      </c>
      <c r="B78" s="31"/>
      <c r="C78" s="31"/>
      <c r="D78" s="31"/>
      <c r="E78" s="31"/>
      <c r="F78" s="31"/>
      <c r="G78" s="31"/>
      <c r="H78" s="31"/>
      <c r="I78" s="31"/>
      <c r="AA78">
        <v>304</v>
      </c>
      <c r="AB78">
        <v>1</v>
      </c>
    </row>
    <row r="79" spans="1:28" x14ac:dyDescent="0.2">
      <c r="AA79">
        <v>310</v>
      </c>
      <c r="AB79">
        <v>1</v>
      </c>
    </row>
    <row r="80" spans="1:28" hidden="1" x14ac:dyDescent="0.2">
      <c r="A80" s="14" t="s">
        <v>47</v>
      </c>
      <c r="B80" t="s">
        <v>48</v>
      </c>
      <c r="AA80">
        <v>311</v>
      </c>
      <c r="AB80">
        <v>1</v>
      </c>
    </row>
    <row r="81" spans="1:28" hidden="1" x14ac:dyDescent="0.2">
      <c r="A81" s="1">
        <v>0.42</v>
      </c>
      <c r="B81">
        <v>1</v>
      </c>
      <c r="AA81">
        <v>321</v>
      </c>
      <c r="AB81">
        <v>0</v>
      </c>
    </row>
    <row r="82" spans="1:28" hidden="1" x14ac:dyDescent="0.2">
      <c r="A82" s="1">
        <v>0.67</v>
      </c>
      <c r="B82">
        <v>1</v>
      </c>
      <c r="AA82">
        <v>322</v>
      </c>
      <c r="AB82">
        <v>0</v>
      </c>
    </row>
    <row r="83" spans="1:28" hidden="1" x14ac:dyDescent="0.2">
      <c r="A83" s="1">
        <v>0.75</v>
      </c>
      <c r="B83">
        <v>1</v>
      </c>
      <c r="AA83">
        <v>330</v>
      </c>
      <c r="AB83">
        <v>1</v>
      </c>
    </row>
    <row r="84" spans="1:28" hidden="1" x14ac:dyDescent="0.2">
      <c r="A84" s="1">
        <v>0.83</v>
      </c>
      <c r="B84">
        <v>1</v>
      </c>
      <c r="AA84">
        <v>332</v>
      </c>
      <c r="AB84">
        <v>0</v>
      </c>
    </row>
    <row r="85" spans="1:28" hidden="1" x14ac:dyDescent="0.2">
      <c r="A85" s="1">
        <v>0.92</v>
      </c>
      <c r="B85">
        <v>1</v>
      </c>
      <c r="AA85">
        <v>336</v>
      </c>
      <c r="AB85">
        <v>0</v>
      </c>
    </row>
    <row r="86" spans="1:28" hidden="1" x14ac:dyDescent="0.2">
      <c r="A86" s="1">
        <v>1</v>
      </c>
      <c r="B86">
        <v>1</v>
      </c>
      <c r="AA86">
        <v>344</v>
      </c>
      <c r="AB86">
        <v>0</v>
      </c>
    </row>
    <row r="87" spans="1:28" hidden="1" x14ac:dyDescent="0.2">
      <c r="A87" s="1">
        <v>2</v>
      </c>
      <c r="B87">
        <v>0.14285714285714285</v>
      </c>
      <c r="AA87">
        <v>345</v>
      </c>
      <c r="AB87">
        <v>0</v>
      </c>
    </row>
    <row r="88" spans="1:28" hidden="1" x14ac:dyDescent="0.2">
      <c r="A88" s="1">
        <v>3</v>
      </c>
      <c r="B88">
        <v>1</v>
      </c>
      <c r="AA88">
        <v>351</v>
      </c>
      <c r="AB88">
        <v>0</v>
      </c>
    </row>
    <row r="89" spans="1:28" hidden="1" x14ac:dyDescent="0.2">
      <c r="A89" s="1">
        <v>4</v>
      </c>
      <c r="B89">
        <v>0.75</v>
      </c>
      <c r="AA89">
        <v>360</v>
      </c>
      <c r="AB89">
        <v>1</v>
      </c>
    </row>
    <row r="90" spans="1:28" hidden="1" x14ac:dyDescent="0.2">
      <c r="A90" s="1">
        <v>5</v>
      </c>
      <c r="B90">
        <v>1</v>
      </c>
      <c r="AA90">
        <v>366</v>
      </c>
      <c r="AB90">
        <v>0</v>
      </c>
    </row>
    <row r="91" spans="1:28" hidden="1" x14ac:dyDescent="0.2">
      <c r="A91" s="1">
        <v>6</v>
      </c>
      <c r="B91">
        <v>0.66666666666666663</v>
      </c>
      <c r="AA91">
        <v>375</v>
      </c>
      <c r="AB91">
        <v>0</v>
      </c>
    </row>
    <row r="92" spans="1:28" hidden="1" x14ac:dyDescent="0.2">
      <c r="A92" s="1">
        <v>7</v>
      </c>
      <c r="B92">
        <v>1</v>
      </c>
      <c r="AA92">
        <v>385</v>
      </c>
      <c r="AB92">
        <v>0</v>
      </c>
    </row>
    <row r="93" spans="1:28" hidden="1" x14ac:dyDescent="0.2">
      <c r="A93" s="1">
        <v>8</v>
      </c>
      <c r="B93">
        <v>0.66666666666666663</v>
      </c>
      <c r="AA93">
        <v>387</v>
      </c>
      <c r="AB93">
        <v>0</v>
      </c>
    </row>
    <row r="94" spans="1:28" hidden="1" x14ac:dyDescent="0.2">
      <c r="A94" s="1">
        <v>9</v>
      </c>
      <c r="B94">
        <v>0.33333333333333331</v>
      </c>
      <c r="AA94">
        <v>393</v>
      </c>
      <c r="AB94">
        <v>0</v>
      </c>
    </row>
    <row r="95" spans="1:28" hidden="1" x14ac:dyDescent="0.2">
      <c r="A95" s="1">
        <v>10</v>
      </c>
      <c r="B95">
        <v>0</v>
      </c>
      <c r="AA95">
        <v>396</v>
      </c>
      <c r="AB95">
        <v>0</v>
      </c>
    </row>
    <row r="96" spans="1:28" hidden="1" x14ac:dyDescent="0.2">
      <c r="A96" s="1">
        <v>11</v>
      </c>
      <c r="B96">
        <v>0.33333333333333331</v>
      </c>
      <c r="AA96">
        <v>399</v>
      </c>
      <c r="AB96">
        <v>0</v>
      </c>
    </row>
    <row r="97" spans="1:28" hidden="1" x14ac:dyDescent="0.2">
      <c r="A97" s="1">
        <v>12</v>
      </c>
      <c r="B97">
        <v>1</v>
      </c>
      <c r="AA97">
        <v>400</v>
      </c>
      <c r="AB97">
        <v>1</v>
      </c>
    </row>
    <row r="98" spans="1:28" hidden="1" x14ac:dyDescent="0.2">
      <c r="A98" s="1">
        <v>13</v>
      </c>
      <c r="B98">
        <v>1</v>
      </c>
      <c r="AA98">
        <v>404</v>
      </c>
      <c r="AB98">
        <v>0</v>
      </c>
    </row>
    <row r="99" spans="1:28" hidden="1" x14ac:dyDescent="0.2">
      <c r="A99" s="1">
        <v>14</v>
      </c>
      <c r="B99">
        <v>0.6</v>
      </c>
      <c r="AA99">
        <v>409</v>
      </c>
      <c r="AB99">
        <v>0</v>
      </c>
    </row>
    <row r="100" spans="1:28" hidden="1" x14ac:dyDescent="0.2">
      <c r="A100" s="1">
        <v>15</v>
      </c>
      <c r="B100">
        <v>0.8</v>
      </c>
      <c r="AA100">
        <v>412</v>
      </c>
      <c r="AB100">
        <v>0</v>
      </c>
    </row>
    <row r="101" spans="1:28" hidden="1" x14ac:dyDescent="0.2">
      <c r="A101" s="1">
        <v>16</v>
      </c>
      <c r="B101">
        <v>0.35714285714285715</v>
      </c>
      <c r="AA101">
        <v>416</v>
      </c>
      <c r="AB101">
        <v>0</v>
      </c>
    </row>
    <row r="102" spans="1:28" hidden="1" x14ac:dyDescent="0.2">
      <c r="A102" s="1">
        <v>17</v>
      </c>
      <c r="B102">
        <v>0.41666666666666669</v>
      </c>
      <c r="AA102">
        <v>419</v>
      </c>
      <c r="AB102">
        <v>0</v>
      </c>
    </row>
    <row r="103" spans="1:28" hidden="1" x14ac:dyDescent="0.2">
      <c r="A103" s="1">
        <v>18</v>
      </c>
      <c r="B103">
        <v>0.35</v>
      </c>
      <c r="AA103">
        <v>420</v>
      </c>
      <c r="AB103">
        <v>0</v>
      </c>
    </row>
    <row r="104" spans="1:28" hidden="1" x14ac:dyDescent="0.2">
      <c r="A104" s="1">
        <v>19</v>
      </c>
      <c r="B104">
        <v>0.3888888888888889</v>
      </c>
      <c r="AA104">
        <v>424</v>
      </c>
      <c r="AB104">
        <v>0</v>
      </c>
    </row>
    <row r="105" spans="1:28" hidden="1" x14ac:dyDescent="0.2">
      <c r="A105" s="1">
        <v>20</v>
      </c>
      <c r="B105">
        <v>0.25</v>
      </c>
      <c r="AA105">
        <v>427</v>
      </c>
      <c r="AB105">
        <v>1</v>
      </c>
    </row>
    <row r="106" spans="1:28" hidden="1" x14ac:dyDescent="0.2">
      <c r="A106" s="1">
        <v>21</v>
      </c>
      <c r="B106">
        <v>0.2</v>
      </c>
      <c r="AA106">
        <v>428</v>
      </c>
      <c r="AB106">
        <v>1</v>
      </c>
    </row>
    <row r="107" spans="1:28" hidden="1" x14ac:dyDescent="0.2">
      <c r="A107" s="1">
        <v>22</v>
      </c>
      <c r="B107">
        <v>0.47619047619047616</v>
      </c>
      <c r="AA107">
        <v>437</v>
      </c>
      <c r="AB107">
        <v>0</v>
      </c>
    </row>
    <row r="108" spans="1:28" hidden="1" x14ac:dyDescent="0.2">
      <c r="A108" s="1">
        <v>23</v>
      </c>
      <c r="B108">
        <v>0.5</v>
      </c>
      <c r="AA108">
        <v>441</v>
      </c>
      <c r="AB108">
        <v>1</v>
      </c>
    </row>
    <row r="109" spans="1:28" hidden="1" x14ac:dyDescent="0.2">
      <c r="A109" s="1">
        <v>23.5</v>
      </c>
      <c r="B109">
        <v>0</v>
      </c>
      <c r="AA109">
        <v>452</v>
      </c>
      <c r="AB109">
        <v>0</v>
      </c>
    </row>
    <row r="110" spans="1:28" hidden="1" x14ac:dyDescent="0.2">
      <c r="A110" s="1">
        <v>24</v>
      </c>
      <c r="B110">
        <v>0.55000000000000004</v>
      </c>
      <c r="AA110">
        <v>457</v>
      </c>
      <c r="AB110">
        <v>0</v>
      </c>
    </row>
    <row r="111" spans="1:28" hidden="1" x14ac:dyDescent="0.2">
      <c r="A111" s="1">
        <v>25</v>
      </c>
      <c r="B111">
        <v>0.3125</v>
      </c>
      <c r="AA111">
        <v>458</v>
      </c>
      <c r="AB111">
        <v>1</v>
      </c>
    </row>
    <row r="112" spans="1:28" hidden="1" x14ac:dyDescent="0.2">
      <c r="A112" s="1">
        <v>26</v>
      </c>
      <c r="B112">
        <v>0.30769230769230771</v>
      </c>
      <c r="AA112">
        <v>459</v>
      </c>
      <c r="AB112">
        <v>1</v>
      </c>
    </row>
    <row r="113" spans="1:28" hidden="1" x14ac:dyDescent="0.2">
      <c r="A113" s="1">
        <v>27</v>
      </c>
      <c r="B113">
        <v>0.58333333333333337</v>
      </c>
      <c r="AA113">
        <v>461</v>
      </c>
      <c r="AB113">
        <v>1</v>
      </c>
    </row>
    <row r="114" spans="1:28" hidden="1" x14ac:dyDescent="0.2">
      <c r="A114" s="1">
        <v>28</v>
      </c>
      <c r="B114">
        <v>0.11764705882352941</v>
      </c>
      <c r="AA114">
        <v>465</v>
      </c>
      <c r="AB114">
        <v>0</v>
      </c>
    </row>
    <row r="115" spans="1:28" hidden="1" x14ac:dyDescent="0.2">
      <c r="A115" s="1">
        <v>28.5</v>
      </c>
      <c r="B115">
        <v>0</v>
      </c>
      <c r="AA115">
        <v>466</v>
      </c>
      <c r="AB115">
        <v>0</v>
      </c>
    </row>
    <row r="116" spans="1:28" hidden="1" x14ac:dyDescent="0.2">
      <c r="A116" s="1">
        <v>29</v>
      </c>
      <c r="B116">
        <v>0.38461538461538464</v>
      </c>
      <c r="AA116">
        <v>469</v>
      </c>
      <c r="AB116">
        <v>0</v>
      </c>
    </row>
    <row r="117" spans="1:28" hidden="1" x14ac:dyDescent="0.2">
      <c r="A117" s="1">
        <v>30</v>
      </c>
      <c r="B117">
        <v>0.47058823529411764</v>
      </c>
      <c r="AA117">
        <v>480</v>
      </c>
      <c r="AB117">
        <v>1</v>
      </c>
    </row>
    <row r="118" spans="1:28" hidden="1" x14ac:dyDescent="0.2">
      <c r="A118" s="1">
        <v>30.5</v>
      </c>
      <c r="B118">
        <v>0</v>
      </c>
      <c r="AA118">
        <v>482</v>
      </c>
      <c r="AB118">
        <v>0</v>
      </c>
    </row>
    <row r="119" spans="1:28" hidden="1" x14ac:dyDescent="0.2">
      <c r="A119" s="1">
        <v>31</v>
      </c>
      <c r="B119">
        <v>0.5</v>
      </c>
      <c r="AA119">
        <v>484</v>
      </c>
      <c r="AB119">
        <v>1</v>
      </c>
    </row>
    <row r="120" spans="1:28" hidden="1" x14ac:dyDescent="0.2">
      <c r="A120" s="1">
        <v>32</v>
      </c>
      <c r="B120">
        <v>0.5714285714285714</v>
      </c>
      <c r="AA120">
        <v>491</v>
      </c>
      <c r="AB120">
        <v>0</v>
      </c>
    </row>
    <row r="121" spans="1:28" hidden="1" x14ac:dyDescent="0.2">
      <c r="A121" s="1">
        <v>32.5</v>
      </c>
      <c r="B121">
        <v>0.5</v>
      </c>
      <c r="AA121">
        <v>493</v>
      </c>
      <c r="AB121">
        <v>0</v>
      </c>
    </row>
    <row r="122" spans="1:28" hidden="1" x14ac:dyDescent="0.2">
      <c r="A122" s="1">
        <v>33</v>
      </c>
      <c r="B122">
        <v>0.35714285714285715</v>
      </c>
      <c r="AA122">
        <v>496</v>
      </c>
      <c r="AB122">
        <v>0</v>
      </c>
    </row>
    <row r="123" spans="1:28" hidden="1" x14ac:dyDescent="0.2">
      <c r="A123" s="1">
        <v>34</v>
      </c>
      <c r="B123">
        <v>0.41666666666666669</v>
      </c>
      <c r="AA123">
        <v>497</v>
      </c>
      <c r="AB123">
        <v>1</v>
      </c>
    </row>
    <row r="124" spans="1:28" hidden="1" x14ac:dyDescent="0.2">
      <c r="A124" s="1">
        <v>34.5</v>
      </c>
      <c r="B124">
        <v>0</v>
      </c>
      <c r="AA124">
        <v>503</v>
      </c>
      <c r="AB124">
        <v>0</v>
      </c>
    </row>
    <row r="125" spans="1:28" hidden="1" x14ac:dyDescent="0.2">
      <c r="A125" s="1">
        <v>35</v>
      </c>
      <c r="B125">
        <v>0.625</v>
      </c>
      <c r="AA125">
        <v>510</v>
      </c>
      <c r="AB125">
        <v>1</v>
      </c>
    </row>
    <row r="126" spans="1:28" hidden="1" x14ac:dyDescent="0.2">
      <c r="A126" s="1">
        <v>36</v>
      </c>
      <c r="B126">
        <v>0.52941176470588236</v>
      </c>
      <c r="AA126">
        <v>511</v>
      </c>
      <c r="AB126">
        <v>1</v>
      </c>
    </row>
    <row r="127" spans="1:28" hidden="1" x14ac:dyDescent="0.2">
      <c r="A127" s="1">
        <v>37</v>
      </c>
      <c r="B127">
        <v>0.2</v>
      </c>
      <c r="AA127">
        <v>519</v>
      </c>
      <c r="AB127">
        <v>1</v>
      </c>
    </row>
    <row r="128" spans="1:28" hidden="1" x14ac:dyDescent="0.2">
      <c r="A128" s="1">
        <v>38</v>
      </c>
      <c r="B128">
        <v>0.5</v>
      </c>
      <c r="AA128">
        <v>520</v>
      </c>
      <c r="AB128">
        <v>0</v>
      </c>
    </row>
    <row r="129" spans="1:28" hidden="1" x14ac:dyDescent="0.2">
      <c r="A129" s="1">
        <v>39</v>
      </c>
      <c r="B129">
        <v>0.36363636363636365</v>
      </c>
      <c r="AA129">
        <v>522</v>
      </c>
      <c r="AB129">
        <v>0</v>
      </c>
    </row>
    <row r="130" spans="1:28" hidden="1" x14ac:dyDescent="0.2">
      <c r="A130" s="1">
        <v>40</v>
      </c>
      <c r="B130">
        <v>0.55555555555555558</v>
      </c>
      <c r="AA130">
        <v>523</v>
      </c>
      <c r="AB130">
        <v>0</v>
      </c>
    </row>
    <row r="131" spans="1:28" hidden="1" x14ac:dyDescent="0.2">
      <c r="A131" s="1">
        <v>40.5</v>
      </c>
      <c r="B131">
        <v>0</v>
      </c>
      <c r="AA131">
        <v>526</v>
      </c>
      <c r="AB131">
        <v>0</v>
      </c>
    </row>
    <row r="132" spans="1:28" hidden="1" x14ac:dyDescent="0.2">
      <c r="A132" s="1">
        <v>41</v>
      </c>
      <c r="B132">
        <v>0.4</v>
      </c>
      <c r="AA132">
        <v>529</v>
      </c>
      <c r="AB132">
        <v>0</v>
      </c>
    </row>
    <row r="133" spans="1:28" hidden="1" x14ac:dyDescent="0.2">
      <c r="A133" s="1">
        <v>42</v>
      </c>
      <c r="B133">
        <v>0.5</v>
      </c>
      <c r="AA133">
        <v>531</v>
      </c>
      <c r="AB133">
        <v>1</v>
      </c>
    </row>
    <row r="134" spans="1:28" hidden="1" x14ac:dyDescent="0.2">
      <c r="A134" s="1">
        <v>43</v>
      </c>
      <c r="B134">
        <v>0.2</v>
      </c>
      <c r="AA134">
        <v>532</v>
      </c>
      <c r="AB134">
        <v>0</v>
      </c>
    </row>
    <row r="135" spans="1:28" hidden="1" x14ac:dyDescent="0.2">
      <c r="A135" s="1">
        <v>44</v>
      </c>
      <c r="B135">
        <v>0.5</v>
      </c>
      <c r="AA135">
        <v>534</v>
      </c>
      <c r="AB135">
        <v>1</v>
      </c>
    </row>
    <row r="136" spans="1:28" hidden="1" x14ac:dyDescent="0.2">
      <c r="A136" s="1">
        <v>45</v>
      </c>
      <c r="B136">
        <v>0.36363636363636365</v>
      </c>
      <c r="AA136">
        <v>545</v>
      </c>
      <c r="AB136">
        <v>0</v>
      </c>
    </row>
    <row r="137" spans="1:28" hidden="1" x14ac:dyDescent="0.2">
      <c r="A137" s="1">
        <v>45.5</v>
      </c>
      <c r="B137">
        <v>0</v>
      </c>
      <c r="AA137">
        <v>568</v>
      </c>
      <c r="AB137">
        <v>0</v>
      </c>
    </row>
    <row r="138" spans="1:28" hidden="1" x14ac:dyDescent="0.2">
      <c r="A138" s="1">
        <v>46</v>
      </c>
      <c r="B138">
        <v>0</v>
      </c>
      <c r="AA138">
        <v>571</v>
      </c>
      <c r="AB138">
        <v>1</v>
      </c>
    </row>
    <row r="139" spans="1:28" hidden="1" x14ac:dyDescent="0.2">
      <c r="A139" s="1">
        <v>47</v>
      </c>
      <c r="B139">
        <v>0.2</v>
      </c>
      <c r="AA139">
        <v>572</v>
      </c>
      <c r="AB139">
        <v>1</v>
      </c>
    </row>
    <row r="140" spans="1:28" hidden="1" x14ac:dyDescent="0.2">
      <c r="A140" s="1">
        <v>48</v>
      </c>
      <c r="B140">
        <v>0.625</v>
      </c>
      <c r="AA140">
        <v>575</v>
      </c>
      <c r="AB140">
        <v>0</v>
      </c>
    </row>
    <row r="141" spans="1:28" hidden="1" x14ac:dyDescent="0.2">
      <c r="A141" s="1">
        <v>49</v>
      </c>
      <c r="B141">
        <v>0.75</v>
      </c>
      <c r="AA141">
        <v>580</v>
      </c>
      <c r="AB141">
        <v>1</v>
      </c>
    </row>
    <row r="142" spans="1:28" hidden="1" x14ac:dyDescent="0.2">
      <c r="A142" s="1">
        <v>50</v>
      </c>
      <c r="B142">
        <v>0.33333333333333331</v>
      </c>
      <c r="AA142">
        <v>582</v>
      </c>
      <c r="AB142">
        <v>1</v>
      </c>
    </row>
    <row r="143" spans="1:28" hidden="1" x14ac:dyDescent="0.2">
      <c r="A143" s="1">
        <v>51</v>
      </c>
      <c r="B143">
        <v>0.16666666666666666</v>
      </c>
      <c r="AA143">
        <v>587</v>
      </c>
      <c r="AB143">
        <v>0</v>
      </c>
    </row>
    <row r="144" spans="1:28" hidden="1" x14ac:dyDescent="0.2">
      <c r="A144" s="1">
        <v>52</v>
      </c>
      <c r="B144">
        <v>0.5</v>
      </c>
      <c r="AA144">
        <v>591</v>
      </c>
      <c r="AB144">
        <v>0</v>
      </c>
    </row>
    <row r="145" spans="1:28" hidden="1" x14ac:dyDescent="0.2">
      <c r="A145" s="1">
        <v>54</v>
      </c>
      <c r="B145">
        <v>0.2857142857142857</v>
      </c>
      <c r="AA145">
        <v>593</v>
      </c>
      <c r="AB145">
        <v>0</v>
      </c>
    </row>
    <row r="146" spans="1:28" hidden="1" x14ac:dyDescent="0.2">
      <c r="A146" s="1">
        <v>56</v>
      </c>
      <c r="B146">
        <v>0.5</v>
      </c>
      <c r="AA146">
        <v>597</v>
      </c>
      <c r="AB146">
        <v>1</v>
      </c>
    </row>
    <row r="147" spans="1:28" hidden="1" x14ac:dyDescent="0.2">
      <c r="A147" s="1">
        <v>57</v>
      </c>
      <c r="B147">
        <v>0</v>
      </c>
      <c r="AA147">
        <v>601</v>
      </c>
      <c r="AB147">
        <v>1</v>
      </c>
    </row>
    <row r="148" spans="1:28" hidden="1" x14ac:dyDescent="0.2">
      <c r="A148" s="1">
        <v>58</v>
      </c>
      <c r="B148">
        <v>0.6</v>
      </c>
      <c r="AA148">
        <v>602</v>
      </c>
      <c r="AB148">
        <v>0</v>
      </c>
    </row>
    <row r="149" spans="1:28" hidden="1" x14ac:dyDescent="0.2">
      <c r="A149" s="1">
        <v>59</v>
      </c>
      <c r="B149">
        <v>0</v>
      </c>
      <c r="AA149">
        <v>604</v>
      </c>
      <c r="AB149">
        <v>0</v>
      </c>
    </row>
    <row r="150" spans="1:28" hidden="1" x14ac:dyDescent="0.2">
      <c r="A150" s="1">
        <v>60</v>
      </c>
      <c r="B150">
        <v>0.5</v>
      </c>
      <c r="AA150">
        <v>606</v>
      </c>
      <c r="AB150">
        <v>0</v>
      </c>
    </row>
    <row r="151" spans="1:28" hidden="1" x14ac:dyDescent="0.2">
      <c r="A151" s="1">
        <v>61</v>
      </c>
      <c r="B151">
        <v>0</v>
      </c>
      <c r="AA151">
        <v>607</v>
      </c>
      <c r="AB151">
        <v>0</v>
      </c>
    </row>
    <row r="152" spans="1:28" hidden="1" x14ac:dyDescent="0.2">
      <c r="A152" s="1">
        <v>62</v>
      </c>
      <c r="B152">
        <v>0.33333333333333331</v>
      </c>
      <c r="AA152">
        <v>611</v>
      </c>
      <c r="AB152">
        <v>0</v>
      </c>
    </row>
    <row r="153" spans="1:28" hidden="1" x14ac:dyDescent="0.2">
      <c r="A153" s="1">
        <v>63</v>
      </c>
      <c r="B153">
        <v>1</v>
      </c>
      <c r="AA153">
        <v>612</v>
      </c>
      <c r="AB153">
        <v>0</v>
      </c>
    </row>
    <row r="154" spans="1:28" hidden="1" x14ac:dyDescent="0.2">
      <c r="A154" s="1">
        <v>64</v>
      </c>
      <c r="B154">
        <v>0</v>
      </c>
      <c r="AA154">
        <v>613</v>
      </c>
      <c r="AB154">
        <v>1</v>
      </c>
    </row>
    <row r="155" spans="1:28" hidden="1" x14ac:dyDescent="0.2">
      <c r="A155" s="1">
        <v>65</v>
      </c>
      <c r="B155">
        <v>0</v>
      </c>
      <c r="AA155">
        <v>616</v>
      </c>
      <c r="AB155">
        <v>1</v>
      </c>
    </row>
    <row r="156" spans="1:28" hidden="1" x14ac:dyDescent="0.2">
      <c r="A156" s="1">
        <v>66</v>
      </c>
      <c r="B156">
        <v>0</v>
      </c>
      <c r="AA156">
        <v>617</v>
      </c>
      <c r="AB156">
        <v>0</v>
      </c>
    </row>
    <row r="157" spans="1:28" hidden="1" x14ac:dyDescent="0.2">
      <c r="A157" s="1">
        <v>70</v>
      </c>
      <c r="B157">
        <v>0</v>
      </c>
      <c r="AA157">
        <v>618</v>
      </c>
      <c r="AB157">
        <v>0</v>
      </c>
    </row>
    <row r="158" spans="1:28" hidden="1" x14ac:dyDescent="0.2">
      <c r="A158" s="1">
        <v>70.5</v>
      </c>
      <c r="B158">
        <v>0</v>
      </c>
      <c r="AA158">
        <v>621</v>
      </c>
      <c r="AB158">
        <v>0</v>
      </c>
    </row>
    <row r="159" spans="1:28" hidden="1" x14ac:dyDescent="0.2">
      <c r="A159" s="1">
        <v>71</v>
      </c>
      <c r="B159">
        <v>0</v>
      </c>
      <c r="AA159">
        <v>625</v>
      </c>
      <c r="AB159">
        <v>0</v>
      </c>
    </row>
    <row r="160" spans="1:28" hidden="1" x14ac:dyDescent="0.2">
      <c r="A160" s="1">
        <v>74</v>
      </c>
      <c r="B160">
        <v>0</v>
      </c>
      <c r="AA160">
        <v>626</v>
      </c>
      <c r="AB160">
        <v>0</v>
      </c>
    </row>
    <row r="161" spans="1:28" x14ac:dyDescent="0.2">
      <c r="AA161">
        <v>629</v>
      </c>
      <c r="AB161">
        <v>0</v>
      </c>
    </row>
    <row r="162" spans="1:28" x14ac:dyDescent="0.2">
      <c r="AA162">
        <v>631</v>
      </c>
      <c r="AB162">
        <v>1</v>
      </c>
    </row>
    <row r="163" spans="1:28" x14ac:dyDescent="0.2">
      <c r="AA163">
        <v>635</v>
      </c>
      <c r="AB163">
        <v>0</v>
      </c>
    </row>
    <row r="164" spans="1:28" x14ac:dyDescent="0.2">
      <c r="AA164">
        <v>636</v>
      </c>
      <c r="AB164">
        <v>1</v>
      </c>
    </row>
    <row r="165" spans="1:28" x14ac:dyDescent="0.2">
      <c r="AA165">
        <v>639</v>
      </c>
      <c r="AB165">
        <v>0</v>
      </c>
    </row>
    <row r="166" spans="1:28" x14ac:dyDescent="0.2">
      <c r="AA166">
        <v>641</v>
      </c>
      <c r="AB166">
        <v>0</v>
      </c>
    </row>
    <row r="167" spans="1:28" x14ac:dyDescent="0.2">
      <c r="AA167">
        <v>644</v>
      </c>
      <c r="AB167">
        <v>1</v>
      </c>
    </row>
    <row r="168" spans="1:28" x14ac:dyDescent="0.2">
      <c r="AA168">
        <v>645</v>
      </c>
      <c r="AB168">
        <v>1</v>
      </c>
    </row>
    <row r="169" spans="1:28" x14ac:dyDescent="0.2">
      <c r="AA169">
        <v>649</v>
      </c>
      <c r="AB169">
        <v>0</v>
      </c>
    </row>
    <row r="170" spans="1:28" x14ac:dyDescent="0.2">
      <c r="AA170">
        <v>656</v>
      </c>
      <c r="AB170">
        <v>0</v>
      </c>
    </row>
    <row r="171" spans="1:28" x14ac:dyDescent="0.2">
      <c r="AA171">
        <v>662</v>
      </c>
      <c r="AB171">
        <v>0</v>
      </c>
    </row>
    <row r="172" spans="1:28" x14ac:dyDescent="0.2">
      <c r="AA172">
        <v>671</v>
      </c>
      <c r="AB172">
        <v>1</v>
      </c>
    </row>
    <row r="173" spans="1:28" x14ac:dyDescent="0.2">
      <c r="AA173">
        <v>672</v>
      </c>
      <c r="AB173">
        <v>0</v>
      </c>
    </row>
    <row r="174" spans="1:28" x14ac:dyDescent="0.2">
      <c r="A174" s="32" t="s">
        <v>53</v>
      </c>
      <c r="B174" s="32"/>
      <c r="C174" s="32"/>
      <c r="D174" s="32"/>
      <c r="E174" s="32"/>
      <c r="F174" s="32"/>
      <c r="G174" s="32"/>
      <c r="H174" s="32"/>
      <c r="I174" s="32"/>
      <c r="AA174">
        <v>676</v>
      </c>
      <c r="AB174">
        <v>0</v>
      </c>
    </row>
    <row r="175" spans="1:28" x14ac:dyDescent="0.2">
      <c r="AA175">
        <v>677</v>
      </c>
      <c r="AB175">
        <v>0</v>
      </c>
    </row>
    <row r="176" spans="1:28" x14ac:dyDescent="0.2">
      <c r="A176" s="32" t="s">
        <v>54</v>
      </c>
      <c r="B176" s="32"/>
      <c r="C176" s="32"/>
      <c r="D176" s="32"/>
      <c r="E176" s="32"/>
      <c r="F176" s="32"/>
      <c r="G176" s="32"/>
      <c r="H176" s="32"/>
      <c r="I176" s="32"/>
      <c r="AA176">
        <v>680</v>
      </c>
      <c r="AB176">
        <v>1</v>
      </c>
    </row>
    <row r="177" spans="1:28" x14ac:dyDescent="0.2">
      <c r="AA177">
        <v>681</v>
      </c>
      <c r="AB177">
        <v>0</v>
      </c>
    </row>
    <row r="178" spans="1:28" ht="48" customHeight="1" x14ac:dyDescent="0.2">
      <c r="A178" s="33" t="s">
        <v>55</v>
      </c>
      <c r="B178" s="33"/>
      <c r="C178" s="33"/>
      <c r="D178" s="33"/>
      <c r="E178" s="33"/>
      <c r="F178" s="33"/>
      <c r="G178" s="33"/>
      <c r="H178" s="33"/>
      <c r="I178" s="33"/>
      <c r="AA178">
        <v>682</v>
      </c>
      <c r="AB178">
        <v>1</v>
      </c>
    </row>
    <row r="179" spans="1:28" x14ac:dyDescent="0.2">
      <c r="AA179">
        <v>688</v>
      </c>
      <c r="AB179">
        <v>0</v>
      </c>
    </row>
    <row r="180" spans="1:28" hidden="1" x14ac:dyDescent="0.2">
      <c r="A180" s="14" t="s">
        <v>56</v>
      </c>
      <c r="B180" s="14" t="s">
        <v>57</v>
      </c>
      <c r="AA180">
        <v>694</v>
      </c>
      <c r="AB180">
        <v>0</v>
      </c>
    </row>
    <row r="181" spans="1:28" hidden="1" x14ac:dyDescent="0.2">
      <c r="A181" s="14" t="s">
        <v>47</v>
      </c>
      <c r="B181" s="6" t="s">
        <v>58</v>
      </c>
      <c r="C181" s="6" t="s">
        <v>59</v>
      </c>
      <c r="AA181">
        <v>697</v>
      </c>
      <c r="AB181">
        <v>0</v>
      </c>
    </row>
    <row r="182" spans="1:28" hidden="1" x14ac:dyDescent="0.2">
      <c r="A182" s="1">
        <v>0.42</v>
      </c>
      <c r="C182">
        <v>1</v>
      </c>
      <c r="AA182">
        <v>699</v>
      </c>
      <c r="AB182">
        <v>0</v>
      </c>
    </row>
    <row r="183" spans="1:28" hidden="1" x14ac:dyDescent="0.2">
      <c r="A183" s="1">
        <v>0.67</v>
      </c>
      <c r="C183">
        <v>1</v>
      </c>
      <c r="AA183">
        <v>700</v>
      </c>
      <c r="AB183">
        <v>0</v>
      </c>
    </row>
    <row r="184" spans="1:28" hidden="1" x14ac:dyDescent="0.2">
      <c r="A184" s="1">
        <v>0.75</v>
      </c>
      <c r="C184">
        <v>1</v>
      </c>
      <c r="AA184">
        <v>704</v>
      </c>
      <c r="AB184">
        <v>0</v>
      </c>
    </row>
    <row r="185" spans="1:28" hidden="1" x14ac:dyDescent="0.2">
      <c r="A185" s="1">
        <v>0.83</v>
      </c>
      <c r="C185">
        <v>1</v>
      </c>
      <c r="AA185">
        <v>710</v>
      </c>
      <c r="AB185">
        <v>1</v>
      </c>
    </row>
    <row r="186" spans="1:28" hidden="1" x14ac:dyDescent="0.2">
      <c r="A186" s="1">
        <v>0.92</v>
      </c>
      <c r="C186">
        <v>1</v>
      </c>
      <c r="AA186">
        <v>716</v>
      </c>
      <c r="AB186">
        <v>0</v>
      </c>
    </row>
    <row r="187" spans="1:28" hidden="1" x14ac:dyDescent="0.2">
      <c r="A187" s="1">
        <v>1</v>
      </c>
      <c r="C187">
        <v>4</v>
      </c>
      <c r="AA187">
        <v>717</v>
      </c>
      <c r="AB187">
        <v>1</v>
      </c>
    </row>
    <row r="188" spans="1:28" hidden="1" x14ac:dyDescent="0.2">
      <c r="A188" s="1">
        <v>2</v>
      </c>
      <c r="B188">
        <v>6</v>
      </c>
      <c r="C188">
        <v>1</v>
      </c>
      <c r="AA188">
        <v>718</v>
      </c>
      <c r="AB188">
        <v>1</v>
      </c>
    </row>
    <row r="189" spans="1:28" hidden="1" x14ac:dyDescent="0.2">
      <c r="A189" s="1">
        <v>3</v>
      </c>
      <c r="C189">
        <v>5</v>
      </c>
      <c r="AA189">
        <v>719</v>
      </c>
      <c r="AB189">
        <v>0</v>
      </c>
    </row>
    <row r="190" spans="1:28" hidden="1" x14ac:dyDescent="0.2">
      <c r="A190" s="1">
        <v>4</v>
      </c>
      <c r="B190">
        <v>2</v>
      </c>
      <c r="C190">
        <v>6</v>
      </c>
      <c r="AA190">
        <v>730</v>
      </c>
      <c r="AB190">
        <v>0</v>
      </c>
    </row>
    <row r="191" spans="1:28" hidden="1" x14ac:dyDescent="0.2">
      <c r="A191" s="1">
        <v>5</v>
      </c>
      <c r="C191">
        <v>4</v>
      </c>
      <c r="AA191">
        <v>732</v>
      </c>
      <c r="AB191">
        <v>0</v>
      </c>
    </row>
    <row r="192" spans="1:28" hidden="1" x14ac:dyDescent="0.2">
      <c r="A192" s="1">
        <v>6</v>
      </c>
      <c r="B192">
        <v>1</v>
      </c>
      <c r="C192">
        <v>2</v>
      </c>
      <c r="AA192">
        <v>733</v>
      </c>
      <c r="AB192">
        <v>0</v>
      </c>
    </row>
    <row r="193" spans="1:28" hidden="1" x14ac:dyDescent="0.2">
      <c r="A193" s="1">
        <v>7</v>
      </c>
      <c r="C193">
        <v>1</v>
      </c>
      <c r="AA193">
        <v>734</v>
      </c>
      <c r="AB193">
        <v>0</v>
      </c>
    </row>
    <row r="194" spans="1:28" hidden="1" x14ac:dyDescent="0.2">
      <c r="A194" s="1">
        <v>8</v>
      </c>
      <c r="B194">
        <v>1</v>
      </c>
      <c r="C194">
        <v>2</v>
      </c>
      <c r="AA194">
        <v>736</v>
      </c>
      <c r="AB194">
        <v>0</v>
      </c>
    </row>
    <row r="195" spans="1:28" hidden="1" x14ac:dyDescent="0.2">
      <c r="A195" s="1">
        <v>9</v>
      </c>
      <c r="B195">
        <v>4</v>
      </c>
      <c r="C195">
        <v>2</v>
      </c>
      <c r="AA195">
        <v>739</v>
      </c>
      <c r="AB195">
        <v>0</v>
      </c>
    </row>
    <row r="196" spans="1:28" hidden="1" x14ac:dyDescent="0.2">
      <c r="A196" s="1">
        <v>10</v>
      </c>
      <c r="B196">
        <v>1</v>
      </c>
      <c r="AA196">
        <v>741</v>
      </c>
      <c r="AB196">
        <v>1</v>
      </c>
    </row>
    <row r="197" spans="1:28" hidden="1" x14ac:dyDescent="0.2">
      <c r="A197" s="1">
        <v>11</v>
      </c>
      <c r="B197">
        <v>2</v>
      </c>
      <c r="C197">
        <v>1</v>
      </c>
      <c r="AA197">
        <v>749</v>
      </c>
      <c r="AB197">
        <v>0</v>
      </c>
    </row>
    <row r="198" spans="1:28" hidden="1" x14ac:dyDescent="0.2">
      <c r="A198" s="1">
        <v>12</v>
      </c>
      <c r="C198">
        <v>1</v>
      </c>
      <c r="AA198">
        <v>754</v>
      </c>
      <c r="AB198">
        <v>0</v>
      </c>
    </row>
    <row r="199" spans="1:28" hidden="1" x14ac:dyDescent="0.2">
      <c r="A199" s="1">
        <v>13</v>
      </c>
      <c r="C199">
        <v>2</v>
      </c>
      <c r="AA199">
        <v>770</v>
      </c>
      <c r="AB199">
        <v>0</v>
      </c>
    </row>
    <row r="200" spans="1:28" hidden="1" x14ac:dyDescent="0.2">
      <c r="A200" s="1">
        <v>14</v>
      </c>
      <c r="B200">
        <v>2</v>
      </c>
      <c r="C200">
        <v>3</v>
      </c>
      <c r="AA200">
        <v>771</v>
      </c>
      <c r="AB200">
        <v>0</v>
      </c>
    </row>
    <row r="201" spans="1:28" hidden="1" x14ac:dyDescent="0.2">
      <c r="A201" s="1">
        <v>15</v>
      </c>
      <c r="B201">
        <v>1</v>
      </c>
      <c r="C201">
        <v>4</v>
      </c>
      <c r="AA201">
        <v>779</v>
      </c>
      <c r="AB201">
        <v>0</v>
      </c>
    </row>
    <row r="202" spans="1:28" hidden="1" x14ac:dyDescent="0.2">
      <c r="A202" s="1">
        <v>16</v>
      </c>
      <c r="B202">
        <v>9</v>
      </c>
      <c r="C202">
        <v>5</v>
      </c>
      <c r="AA202">
        <v>783</v>
      </c>
      <c r="AB202">
        <v>0</v>
      </c>
    </row>
    <row r="203" spans="1:28" hidden="1" x14ac:dyDescent="0.2">
      <c r="A203" s="1">
        <v>17</v>
      </c>
      <c r="B203">
        <v>7</v>
      </c>
      <c r="C203">
        <v>5</v>
      </c>
      <c r="AA203">
        <v>787</v>
      </c>
      <c r="AB203">
        <v>1</v>
      </c>
    </row>
    <row r="204" spans="1:28" hidden="1" x14ac:dyDescent="0.2">
      <c r="A204" s="1">
        <v>18</v>
      </c>
      <c r="B204">
        <v>13</v>
      </c>
      <c r="C204">
        <v>7</v>
      </c>
      <c r="AA204">
        <v>789</v>
      </c>
      <c r="AB204">
        <v>1</v>
      </c>
    </row>
    <row r="205" spans="1:28" hidden="1" x14ac:dyDescent="0.2">
      <c r="A205" s="1">
        <v>19</v>
      </c>
      <c r="B205">
        <v>11</v>
      </c>
      <c r="C205">
        <v>7</v>
      </c>
      <c r="AA205">
        <v>791</v>
      </c>
      <c r="AB205">
        <v>0</v>
      </c>
    </row>
    <row r="206" spans="1:28" hidden="1" x14ac:dyDescent="0.2">
      <c r="A206" s="1">
        <v>20</v>
      </c>
      <c r="B206">
        <v>9</v>
      </c>
      <c r="C206">
        <v>3</v>
      </c>
      <c r="AA206">
        <v>793</v>
      </c>
      <c r="AB206">
        <v>0</v>
      </c>
    </row>
    <row r="207" spans="1:28" hidden="1" x14ac:dyDescent="0.2">
      <c r="A207" s="1">
        <v>21</v>
      </c>
      <c r="B207">
        <v>16</v>
      </c>
      <c r="C207">
        <v>4</v>
      </c>
      <c r="AA207">
        <v>800</v>
      </c>
      <c r="AB207">
        <v>0</v>
      </c>
    </row>
    <row r="208" spans="1:28" hidden="1" x14ac:dyDescent="0.2">
      <c r="A208" s="1">
        <v>22</v>
      </c>
      <c r="B208">
        <v>11</v>
      </c>
      <c r="C208">
        <v>10</v>
      </c>
      <c r="AA208">
        <v>802</v>
      </c>
      <c r="AB208">
        <v>1</v>
      </c>
    </row>
    <row r="209" spans="1:28" hidden="1" x14ac:dyDescent="0.2">
      <c r="A209" s="1">
        <v>23</v>
      </c>
      <c r="B209">
        <v>5</v>
      </c>
      <c r="C209">
        <v>5</v>
      </c>
      <c r="AA209">
        <v>808</v>
      </c>
      <c r="AB209">
        <v>0</v>
      </c>
    </row>
    <row r="210" spans="1:28" hidden="1" x14ac:dyDescent="0.2">
      <c r="A210" s="1">
        <v>23.5</v>
      </c>
      <c r="B210">
        <v>1</v>
      </c>
      <c r="AA210">
        <v>815</v>
      </c>
      <c r="AB210">
        <v>0</v>
      </c>
    </row>
    <row r="211" spans="1:28" hidden="1" x14ac:dyDescent="0.2">
      <c r="A211" s="1">
        <v>24</v>
      </c>
      <c r="B211">
        <v>9</v>
      </c>
      <c r="C211">
        <v>11</v>
      </c>
      <c r="AA211">
        <v>823</v>
      </c>
      <c r="AB211">
        <v>0</v>
      </c>
    </row>
    <row r="212" spans="1:28" hidden="1" x14ac:dyDescent="0.2">
      <c r="A212" s="1">
        <v>25</v>
      </c>
      <c r="B212">
        <v>11</v>
      </c>
      <c r="C212">
        <v>5</v>
      </c>
      <c r="AA212">
        <v>824</v>
      </c>
      <c r="AB212">
        <v>1</v>
      </c>
    </row>
    <row r="213" spans="1:28" hidden="1" x14ac:dyDescent="0.2">
      <c r="A213" s="1">
        <v>26</v>
      </c>
      <c r="B213">
        <v>9</v>
      </c>
      <c r="C213">
        <v>4</v>
      </c>
      <c r="AA213">
        <v>833</v>
      </c>
      <c r="AB213">
        <v>0</v>
      </c>
    </row>
    <row r="214" spans="1:28" hidden="1" x14ac:dyDescent="0.2">
      <c r="A214" s="1">
        <v>27</v>
      </c>
      <c r="B214">
        <v>5</v>
      </c>
      <c r="C214">
        <v>7</v>
      </c>
      <c r="AA214">
        <v>834</v>
      </c>
      <c r="AB214">
        <v>0</v>
      </c>
    </row>
    <row r="215" spans="1:28" hidden="1" x14ac:dyDescent="0.2">
      <c r="A215" s="1">
        <v>28</v>
      </c>
      <c r="B215">
        <v>15</v>
      </c>
      <c r="C215">
        <v>2</v>
      </c>
      <c r="AA215">
        <v>838</v>
      </c>
      <c r="AB215">
        <v>0</v>
      </c>
    </row>
    <row r="216" spans="1:28" hidden="1" x14ac:dyDescent="0.2">
      <c r="A216" s="1">
        <v>28.5</v>
      </c>
      <c r="B216">
        <v>1</v>
      </c>
      <c r="AA216">
        <v>858</v>
      </c>
      <c r="AB216">
        <v>1</v>
      </c>
    </row>
    <row r="217" spans="1:28" hidden="1" x14ac:dyDescent="0.2">
      <c r="A217" s="1">
        <v>29</v>
      </c>
      <c r="B217">
        <v>8</v>
      </c>
      <c r="C217">
        <v>5</v>
      </c>
      <c r="AA217">
        <v>866</v>
      </c>
      <c r="AB217">
        <v>1</v>
      </c>
    </row>
    <row r="218" spans="1:28" hidden="1" x14ac:dyDescent="0.2">
      <c r="A218" s="1">
        <v>30</v>
      </c>
      <c r="B218">
        <v>9</v>
      </c>
      <c r="C218">
        <v>8</v>
      </c>
      <c r="AA218">
        <v>870</v>
      </c>
      <c r="AB218">
        <v>1</v>
      </c>
    </row>
    <row r="219" spans="1:28" hidden="1" x14ac:dyDescent="0.2">
      <c r="A219" s="1">
        <v>30.5</v>
      </c>
      <c r="B219">
        <v>1</v>
      </c>
      <c r="AA219">
        <v>871</v>
      </c>
      <c r="AB219">
        <v>0</v>
      </c>
    </row>
    <row r="220" spans="1:28" hidden="1" x14ac:dyDescent="0.2">
      <c r="A220" s="1">
        <v>31</v>
      </c>
      <c r="B220">
        <v>7</v>
      </c>
      <c r="C220">
        <v>7</v>
      </c>
      <c r="AA220">
        <v>874</v>
      </c>
      <c r="AB220">
        <v>0</v>
      </c>
    </row>
    <row r="221" spans="1:28" hidden="1" x14ac:dyDescent="0.2">
      <c r="A221" s="1">
        <v>32</v>
      </c>
      <c r="B221">
        <v>6</v>
      </c>
      <c r="C221">
        <v>8</v>
      </c>
      <c r="AA221">
        <v>875</v>
      </c>
      <c r="AB221">
        <v>1</v>
      </c>
    </row>
    <row r="222" spans="1:28" hidden="1" x14ac:dyDescent="0.2">
      <c r="A222" s="1">
        <v>32.5</v>
      </c>
      <c r="B222">
        <v>1</v>
      </c>
      <c r="C222">
        <v>1</v>
      </c>
      <c r="AA222">
        <v>878</v>
      </c>
      <c r="AB222">
        <v>0</v>
      </c>
    </row>
    <row r="223" spans="1:28" hidden="1" x14ac:dyDescent="0.2">
      <c r="A223" s="1">
        <v>33</v>
      </c>
      <c r="B223">
        <v>9</v>
      </c>
      <c r="C223">
        <v>5</v>
      </c>
      <c r="AA223">
        <v>885</v>
      </c>
      <c r="AB223">
        <v>0</v>
      </c>
    </row>
    <row r="224" spans="1:28" hidden="1" x14ac:dyDescent="0.2">
      <c r="A224" s="1">
        <v>34</v>
      </c>
      <c r="B224">
        <v>7</v>
      </c>
      <c r="C224">
        <v>5</v>
      </c>
      <c r="AA224">
        <v>891</v>
      </c>
      <c r="AB224">
        <v>0</v>
      </c>
    </row>
    <row r="225" spans="1:3" hidden="1" x14ac:dyDescent="0.2">
      <c r="A225" s="1">
        <v>34.5</v>
      </c>
      <c r="B225">
        <v>1</v>
      </c>
    </row>
    <row r="226" spans="1:3" hidden="1" x14ac:dyDescent="0.2">
      <c r="A226" s="1">
        <v>35</v>
      </c>
      <c r="B226">
        <v>6</v>
      </c>
      <c r="C226">
        <v>10</v>
      </c>
    </row>
    <row r="227" spans="1:3" hidden="1" x14ac:dyDescent="0.2">
      <c r="A227" s="1">
        <v>36</v>
      </c>
      <c r="B227">
        <v>8</v>
      </c>
      <c r="C227">
        <v>9</v>
      </c>
    </row>
    <row r="228" spans="1:3" hidden="1" x14ac:dyDescent="0.2">
      <c r="A228" s="1">
        <v>37</v>
      </c>
      <c r="B228">
        <v>4</v>
      </c>
      <c r="C228">
        <v>1</v>
      </c>
    </row>
    <row r="229" spans="1:3" hidden="1" x14ac:dyDescent="0.2">
      <c r="A229" s="1">
        <v>38</v>
      </c>
      <c r="B229">
        <v>4</v>
      </c>
      <c r="C229">
        <v>4</v>
      </c>
    </row>
    <row r="230" spans="1:3" hidden="1" x14ac:dyDescent="0.2">
      <c r="A230" s="1">
        <v>39</v>
      </c>
      <c r="B230">
        <v>7</v>
      </c>
      <c r="C230">
        <v>4</v>
      </c>
    </row>
    <row r="231" spans="1:3" hidden="1" x14ac:dyDescent="0.2">
      <c r="A231" s="1">
        <v>40</v>
      </c>
      <c r="B231">
        <v>4</v>
      </c>
      <c r="C231">
        <v>5</v>
      </c>
    </row>
    <row r="232" spans="1:3" hidden="1" x14ac:dyDescent="0.2">
      <c r="A232" s="1">
        <v>40.5</v>
      </c>
      <c r="B232">
        <v>1</v>
      </c>
    </row>
    <row r="233" spans="1:3" hidden="1" x14ac:dyDescent="0.2">
      <c r="A233" s="1">
        <v>41</v>
      </c>
      <c r="B233">
        <v>3</v>
      </c>
      <c r="C233">
        <v>2</v>
      </c>
    </row>
    <row r="234" spans="1:3" hidden="1" x14ac:dyDescent="0.2">
      <c r="A234" s="1">
        <v>42</v>
      </c>
      <c r="B234">
        <v>5</v>
      </c>
      <c r="C234">
        <v>5</v>
      </c>
    </row>
    <row r="235" spans="1:3" hidden="1" x14ac:dyDescent="0.2">
      <c r="A235" s="1">
        <v>43</v>
      </c>
      <c r="B235">
        <v>4</v>
      </c>
      <c r="C235">
        <v>1</v>
      </c>
    </row>
    <row r="236" spans="1:3" hidden="1" x14ac:dyDescent="0.2">
      <c r="A236" s="1">
        <v>44</v>
      </c>
      <c r="B236">
        <v>3</v>
      </c>
      <c r="C236">
        <v>3</v>
      </c>
    </row>
    <row r="237" spans="1:3" hidden="1" x14ac:dyDescent="0.2">
      <c r="A237" s="1">
        <v>45</v>
      </c>
      <c r="B237">
        <v>7</v>
      </c>
      <c r="C237">
        <v>4</v>
      </c>
    </row>
    <row r="238" spans="1:3" hidden="1" x14ac:dyDescent="0.2">
      <c r="A238" s="1">
        <v>45.5</v>
      </c>
      <c r="B238">
        <v>1</v>
      </c>
    </row>
    <row r="239" spans="1:3" hidden="1" x14ac:dyDescent="0.2">
      <c r="A239" s="1">
        <v>46</v>
      </c>
      <c r="B239">
        <v>2</v>
      </c>
    </row>
    <row r="240" spans="1:3" hidden="1" x14ac:dyDescent="0.2">
      <c r="A240" s="1">
        <v>47</v>
      </c>
      <c r="B240">
        <v>4</v>
      </c>
      <c r="C240">
        <v>1</v>
      </c>
    </row>
    <row r="241" spans="1:3" hidden="1" x14ac:dyDescent="0.2">
      <c r="A241" s="1">
        <v>48</v>
      </c>
      <c r="B241">
        <v>3</v>
      </c>
      <c r="C241">
        <v>5</v>
      </c>
    </row>
    <row r="242" spans="1:3" hidden="1" x14ac:dyDescent="0.2">
      <c r="A242" s="1">
        <v>49</v>
      </c>
      <c r="B242">
        <v>1</v>
      </c>
      <c r="C242">
        <v>3</v>
      </c>
    </row>
    <row r="243" spans="1:3" hidden="1" x14ac:dyDescent="0.2">
      <c r="A243" s="1">
        <v>50</v>
      </c>
      <c r="B243">
        <v>4</v>
      </c>
      <c r="C243">
        <v>2</v>
      </c>
    </row>
    <row r="244" spans="1:3" hidden="1" x14ac:dyDescent="0.2">
      <c r="A244" s="1">
        <v>51</v>
      </c>
      <c r="B244">
        <v>5</v>
      </c>
      <c r="C244">
        <v>1</v>
      </c>
    </row>
    <row r="245" spans="1:3" hidden="1" x14ac:dyDescent="0.2">
      <c r="A245" s="1">
        <v>52</v>
      </c>
      <c r="B245">
        <v>3</v>
      </c>
      <c r="C245">
        <v>3</v>
      </c>
    </row>
    <row r="246" spans="1:3" hidden="1" x14ac:dyDescent="0.2">
      <c r="A246" s="1">
        <v>54</v>
      </c>
      <c r="B246">
        <v>5</v>
      </c>
      <c r="C246">
        <v>2</v>
      </c>
    </row>
    <row r="247" spans="1:3" hidden="1" x14ac:dyDescent="0.2">
      <c r="A247" s="1">
        <v>56</v>
      </c>
      <c r="B247">
        <v>2</v>
      </c>
      <c r="C247">
        <v>2</v>
      </c>
    </row>
    <row r="248" spans="1:3" hidden="1" x14ac:dyDescent="0.2">
      <c r="A248" s="1">
        <v>57</v>
      </c>
      <c r="B248">
        <v>2</v>
      </c>
    </row>
    <row r="249" spans="1:3" hidden="1" x14ac:dyDescent="0.2">
      <c r="A249" s="1">
        <v>58</v>
      </c>
      <c r="B249">
        <v>2</v>
      </c>
      <c r="C249">
        <v>3</v>
      </c>
    </row>
    <row r="250" spans="1:3" hidden="1" x14ac:dyDescent="0.2">
      <c r="A250" s="1">
        <v>59</v>
      </c>
      <c r="B250">
        <v>2</v>
      </c>
    </row>
    <row r="251" spans="1:3" hidden="1" x14ac:dyDescent="0.2">
      <c r="A251" s="1">
        <v>60</v>
      </c>
      <c r="B251">
        <v>2</v>
      </c>
      <c r="C251">
        <v>2</v>
      </c>
    </row>
    <row r="252" spans="1:3" hidden="1" x14ac:dyDescent="0.2">
      <c r="A252" s="1">
        <v>61</v>
      </c>
      <c r="B252">
        <v>1</v>
      </c>
    </row>
    <row r="253" spans="1:3" hidden="1" x14ac:dyDescent="0.2">
      <c r="A253" s="1">
        <v>62</v>
      </c>
      <c r="B253">
        <v>2</v>
      </c>
      <c r="C253">
        <v>1</v>
      </c>
    </row>
    <row r="254" spans="1:3" hidden="1" x14ac:dyDescent="0.2">
      <c r="A254" s="1">
        <v>63</v>
      </c>
      <c r="C254">
        <v>1</v>
      </c>
    </row>
    <row r="255" spans="1:3" hidden="1" x14ac:dyDescent="0.2">
      <c r="A255" s="1">
        <v>64</v>
      </c>
      <c r="B255">
        <v>2</v>
      </c>
    </row>
    <row r="256" spans="1:3" hidden="1" x14ac:dyDescent="0.2">
      <c r="A256" s="1">
        <v>65</v>
      </c>
      <c r="B256">
        <v>2</v>
      </c>
    </row>
    <row r="257" spans="1:2" hidden="1" x14ac:dyDescent="0.2">
      <c r="A257" s="1">
        <v>66</v>
      </c>
      <c r="B257">
        <v>1</v>
      </c>
    </row>
    <row r="258" spans="1:2" hidden="1" x14ac:dyDescent="0.2">
      <c r="A258" s="1">
        <v>70</v>
      </c>
      <c r="B258">
        <v>2</v>
      </c>
    </row>
    <row r="259" spans="1:2" hidden="1" x14ac:dyDescent="0.2">
      <c r="A259" s="1">
        <v>70.5</v>
      </c>
      <c r="B259">
        <v>1</v>
      </c>
    </row>
    <row r="260" spans="1:2" hidden="1" x14ac:dyDescent="0.2">
      <c r="A260" s="1">
        <v>71</v>
      </c>
      <c r="B260">
        <v>2</v>
      </c>
    </row>
    <row r="261" spans="1:2" hidden="1" x14ac:dyDescent="0.2">
      <c r="A261" s="1">
        <v>74</v>
      </c>
      <c r="B261">
        <v>1</v>
      </c>
    </row>
    <row r="276" spans="1:9" ht="32" customHeight="1" x14ac:dyDescent="0.2">
      <c r="A276" s="33" t="s">
        <v>60</v>
      </c>
      <c r="B276" s="33"/>
      <c r="C276" s="33"/>
      <c r="D276" s="33"/>
      <c r="E276" s="33"/>
      <c r="F276" s="33"/>
      <c r="G276" s="33"/>
      <c r="H276" s="33"/>
      <c r="I276" s="33"/>
    </row>
    <row r="277" spans="1:9" x14ac:dyDescent="0.2">
      <c r="A277" s="2"/>
      <c r="B277" s="2"/>
      <c r="C277" s="2"/>
      <c r="D277" s="2"/>
      <c r="E277" s="2"/>
      <c r="F277" s="2"/>
      <c r="G277" s="2"/>
      <c r="H277" s="2"/>
      <c r="I277" s="2"/>
    </row>
    <row r="278" spans="1:9" x14ac:dyDescent="0.2">
      <c r="A278" s="34" t="s">
        <v>61</v>
      </c>
      <c r="B278" s="34"/>
      <c r="C278" s="34"/>
      <c r="D278" s="34"/>
      <c r="E278" s="34"/>
      <c r="F278" s="34"/>
      <c r="G278" s="34"/>
      <c r="H278" s="34"/>
      <c r="I278" s="34"/>
    </row>
    <row r="280" spans="1:9" x14ac:dyDescent="0.2">
      <c r="A280" s="32" t="s">
        <v>62</v>
      </c>
      <c r="B280" s="32"/>
      <c r="C280" s="32"/>
      <c r="D280" s="32"/>
      <c r="E280" s="32"/>
      <c r="F280" s="32"/>
      <c r="G280" s="32"/>
      <c r="H280" s="32"/>
      <c r="I280" s="32"/>
    </row>
    <row r="282" spans="1:9" ht="19" x14ac:dyDescent="0.25">
      <c r="A282" s="39" t="s">
        <v>63</v>
      </c>
      <c r="B282" s="39"/>
      <c r="C282" s="39"/>
      <c r="D282" s="39"/>
      <c r="E282" s="39"/>
      <c r="F282" s="39"/>
      <c r="G282" s="39"/>
      <c r="H282" s="39"/>
      <c r="I282" s="39"/>
    </row>
    <row r="283" spans="1:9" ht="32" customHeight="1" x14ac:dyDescent="0.2">
      <c r="A283" s="33" t="s">
        <v>1362</v>
      </c>
      <c r="B283" s="33"/>
      <c r="C283" s="33"/>
      <c r="D283" s="33"/>
      <c r="E283" s="33"/>
      <c r="F283" s="33"/>
      <c r="G283" s="33"/>
      <c r="H283" s="33"/>
      <c r="I283" s="33"/>
    </row>
    <row r="284" spans="1:9" x14ac:dyDescent="0.2">
      <c r="A284" s="31" t="s">
        <v>64</v>
      </c>
      <c r="B284" s="31"/>
      <c r="C284" s="31"/>
      <c r="D284" s="31"/>
      <c r="E284" s="31"/>
      <c r="F284" s="31"/>
      <c r="G284" s="31"/>
      <c r="H284" s="31"/>
      <c r="I284" s="31"/>
    </row>
    <row r="286" spans="1:9" x14ac:dyDescent="0.2">
      <c r="A286" s="14" t="s">
        <v>47</v>
      </c>
      <c r="B286" t="s">
        <v>48</v>
      </c>
    </row>
    <row r="287" spans="1:9" x14ac:dyDescent="0.2">
      <c r="A287" s="1" t="s">
        <v>32</v>
      </c>
      <c r="B287">
        <v>0.78017241379310343</v>
      </c>
    </row>
    <row r="288" spans="1:9" x14ac:dyDescent="0.2">
      <c r="A288" s="1" t="s">
        <v>29</v>
      </c>
      <c r="B288">
        <v>0.19495412844036697</v>
      </c>
    </row>
    <row r="290" spans="1:9" x14ac:dyDescent="0.2">
      <c r="A290" s="32" t="s">
        <v>65</v>
      </c>
      <c r="B290" s="32"/>
      <c r="C290" s="32"/>
      <c r="D290" s="32"/>
      <c r="E290" s="32"/>
      <c r="F290" s="32"/>
      <c r="G290" s="32"/>
      <c r="H290" s="32"/>
      <c r="I290" s="32"/>
    </row>
    <row r="292" spans="1:9" x14ac:dyDescent="0.2">
      <c r="A292" s="32" t="s">
        <v>66</v>
      </c>
      <c r="B292" s="32"/>
      <c r="C292" s="32"/>
      <c r="D292" s="32"/>
      <c r="E292" s="32"/>
      <c r="F292" s="32"/>
      <c r="G292" s="32"/>
      <c r="H292" s="32"/>
      <c r="I292" s="32"/>
    </row>
    <row r="294" spans="1:9" ht="32" customHeight="1" x14ac:dyDescent="0.2">
      <c r="A294" s="34" t="s">
        <v>67</v>
      </c>
      <c r="B294" s="34"/>
      <c r="C294" s="34"/>
      <c r="D294" s="34"/>
      <c r="E294" s="34"/>
      <c r="F294" s="34"/>
      <c r="G294" s="34"/>
      <c r="H294" s="34"/>
      <c r="I294" s="34"/>
    </row>
    <row r="296" spans="1:9" x14ac:dyDescent="0.2">
      <c r="A296" s="32" t="s">
        <v>68</v>
      </c>
      <c r="B296" s="32"/>
      <c r="C296" s="32"/>
      <c r="D296" s="32"/>
      <c r="E296" s="32"/>
      <c r="F296" s="32"/>
      <c r="G296" s="32"/>
      <c r="H296" s="32"/>
      <c r="I296" s="32"/>
    </row>
    <row r="298" spans="1:9" ht="24" x14ac:dyDescent="0.3">
      <c r="A298" s="36" t="s">
        <v>69</v>
      </c>
      <c r="B298" s="36"/>
      <c r="C298" s="36"/>
      <c r="D298" s="36"/>
      <c r="E298" s="36"/>
      <c r="F298" s="36"/>
      <c r="G298" s="36"/>
      <c r="H298" s="36"/>
      <c r="I298" s="36"/>
    </row>
    <row r="299" spans="1:9" x14ac:dyDescent="0.2">
      <c r="A299" s="31" t="s">
        <v>70</v>
      </c>
      <c r="B299" s="31"/>
      <c r="C299" s="31"/>
      <c r="D299" s="31"/>
      <c r="E299" s="31"/>
      <c r="F299" s="31"/>
      <c r="G299" s="31"/>
      <c r="H299" s="31"/>
      <c r="I299" s="31"/>
    </row>
    <row r="301" spans="1:9" ht="19" x14ac:dyDescent="0.25">
      <c r="A301" s="39" t="s">
        <v>71</v>
      </c>
      <c r="B301" s="39"/>
      <c r="C301" s="39"/>
      <c r="D301" s="39"/>
      <c r="E301" s="39"/>
      <c r="F301" s="39"/>
      <c r="G301" s="39"/>
      <c r="H301" s="39"/>
      <c r="I301" s="39"/>
    </row>
    <row r="302" spans="1:9" x14ac:dyDescent="0.2">
      <c r="A302" s="31" t="s">
        <v>72</v>
      </c>
      <c r="B302" s="31"/>
      <c r="C302" s="31"/>
      <c r="D302" s="31"/>
      <c r="E302" s="31"/>
      <c r="F302" s="31"/>
      <c r="G302" s="31"/>
      <c r="H302" s="31"/>
      <c r="I302" s="31"/>
    </row>
    <row r="304" spans="1:9" x14ac:dyDescent="0.2">
      <c r="A304" s="8" t="s">
        <v>10</v>
      </c>
      <c r="B304" s="38" t="s">
        <v>11</v>
      </c>
      <c r="C304" s="38"/>
      <c r="D304" s="38"/>
      <c r="E304" s="38"/>
      <c r="F304" s="38"/>
      <c r="G304" s="38"/>
      <c r="H304" s="38"/>
      <c r="I304" s="38"/>
    </row>
    <row r="305" spans="1:9" x14ac:dyDescent="0.2">
      <c r="A305" t="s">
        <v>12</v>
      </c>
      <c r="B305" s="31" t="s">
        <v>13</v>
      </c>
      <c r="C305" s="31"/>
      <c r="D305" s="31"/>
      <c r="E305" s="31"/>
      <c r="F305" s="31"/>
      <c r="G305" s="31"/>
      <c r="H305" s="31"/>
      <c r="I305" s="31"/>
    </row>
    <row r="306" spans="1:9" ht="32" customHeight="1" x14ac:dyDescent="0.2">
      <c r="A306" s="16" t="s">
        <v>73</v>
      </c>
      <c r="B306" s="33" t="s">
        <v>74</v>
      </c>
      <c r="C306" s="33"/>
      <c r="D306" s="33"/>
      <c r="E306" s="33"/>
      <c r="F306" s="33"/>
      <c r="G306" s="33"/>
      <c r="H306" s="33"/>
      <c r="I306" s="33"/>
    </row>
    <row r="307" spans="1:9" ht="32" customHeight="1" x14ac:dyDescent="0.2">
      <c r="A307" s="16" t="s">
        <v>75</v>
      </c>
      <c r="B307" s="33" t="s">
        <v>76</v>
      </c>
      <c r="C307" s="33"/>
      <c r="D307" s="33"/>
      <c r="E307" s="33"/>
      <c r="F307" s="33"/>
      <c r="G307" s="33"/>
      <c r="H307" s="33"/>
      <c r="I307" s="33"/>
    </row>
    <row r="309" spans="1:9" x14ac:dyDescent="0.2">
      <c r="A309" s="31" t="s">
        <v>77</v>
      </c>
      <c r="B309" s="31"/>
      <c r="C309" s="31"/>
      <c r="D309" s="31"/>
      <c r="E309" s="31"/>
      <c r="F309" s="31"/>
      <c r="G309" s="31"/>
      <c r="H309" s="31"/>
      <c r="I309" s="31"/>
    </row>
    <row r="311" spans="1:9" x14ac:dyDescent="0.2">
      <c r="A311" s="12" t="s">
        <v>12</v>
      </c>
      <c r="B311" s="10" t="s">
        <v>73</v>
      </c>
      <c r="C311" s="10" t="s">
        <v>75</v>
      </c>
    </row>
    <row r="312" spans="1:9" x14ac:dyDescent="0.2">
      <c r="A312" s="3">
        <v>661</v>
      </c>
      <c r="B312" s="7">
        <v>2</v>
      </c>
      <c r="C312" s="7">
        <v>0</v>
      </c>
    </row>
    <row r="313" spans="1:9" x14ac:dyDescent="0.2">
      <c r="A313" s="3">
        <v>45</v>
      </c>
      <c r="B313" s="7">
        <v>0</v>
      </c>
      <c r="C313" s="7">
        <v>0</v>
      </c>
    </row>
    <row r="314" spans="1:9" x14ac:dyDescent="0.2">
      <c r="A314" s="3">
        <v>620</v>
      </c>
      <c r="B314" s="7">
        <v>0</v>
      </c>
      <c r="C314" s="7">
        <v>0</v>
      </c>
    </row>
    <row r="315" spans="1:9" x14ac:dyDescent="0.2">
      <c r="A315" s="3">
        <v>231</v>
      </c>
      <c r="B315" s="7">
        <v>1</v>
      </c>
      <c r="C315" s="7">
        <v>0</v>
      </c>
    </row>
    <row r="316" spans="1:9" x14ac:dyDescent="0.2">
      <c r="A316" s="3">
        <v>60</v>
      </c>
      <c r="B316" s="7">
        <v>5</v>
      </c>
      <c r="C316" s="7">
        <v>2</v>
      </c>
    </row>
    <row r="318" spans="1:9" ht="32" customHeight="1" x14ac:dyDescent="0.2">
      <c r="A318" s="33" t="s">
        <v>78</v>
      </c>
      <c r="B318" s="33"/>
      <c r="C318" s="33"/>
      <c r="D318" s="33"/>
      <c r="E318" s="33"/>
      <c r="F318" s="33"/>
      <c r="G318" s="33"/>
      <c r="H318" s="33"/>
      <c r="I318" s="33"/>
    </row>
    <row r="319" spans="1:9" ht="16" customHeight="1" x14ac:dyDescent="0.2">
      <c r="A319" s="33" t="s">
        <v>79</v>
      </c>
      <c r="B319" s="33"/>
      <c r="C319" s="33"/>
      <c r="D319" s="33"/>
      <c r="E319" s="33"/>
      <c r="F319" s="33"/>
      <c r="G319" s="33"/>
      <c r="H319" s="33"/>
      <c r="I319" s="33"/>
    </row>
    <row r="320" spans="1:9" ht="64" customHeight="1" x14ac:dyDescent="0.2">
      <c r="A320" s="33" t="s">
        <v>1363</v>
      </c>
      <c r="B320" s="33"/>
      <c r="C320" s="33"/>
      <c r="D320" s="33"/>
      <c r="E320" s="33"/>
      <c r="F320" s="33"/>
      <c r="G320" s="33"/>
      <c r="H320" s="33"/>
      <c r="I320" s="33"/>
    </row>
    <row r="322" spans="1:9" ht="32" customHeight="1" x14ac:dyDescent="0.2">
      <c r="A322" s="34" t="s">
        <v>80</v>
      </c>
      <c r="B322" s="34"/>
      <c r="C322" s="34"/>
      <c r="D322" s="34"/>
      <c r="E322" s="34"/>
      <c r="F322" s="34"/>
      <c r="G322" s="34"/>
      <c r="H322" s="34"/>
      <c r="I322" s="34"/>
    </row>
    <row r="324" spans="1:9" x14ac:dyDescent="0.2">
      <c r="A324" s="32" t="s">
        <v>81</v>
      </c>
      <c r="B324" s="32"/>
      <c r="C324" s="32"/>
      <c r="D324" s="32"/>
      <c r="E324" s="32"/>
      <c r="F324" s="32"/>
      <c r="G324" s="32"/>
      <c r="H324" s="32"/>
      <c r="I324" s="32"/>
    </row>
    <row r="326" spans="1:9" ht="19" x14ac:dyDescent="0.25">
      <c r="A326" s="39" t="s">
        <v>82</v>
      </c>
      <c r="B326" s="39"/>
      <c r="C326" s="39"/>
      <c r="D326" s="39"/>
      <c r="E326" s="39"/>
      <c r="F326" s="39"/>
      <c r="G326" s="39"/>
      <c r="H326" s="39"/>
      <c r="I326" s="39"/>
    </row>
    <row r="327" spans="1:9" ht="48" customHeight="1" x14ac:dyDescent="0.2">
      <c r="A327" s="33" t="s">
        <v>83</v>
      </c>
      <c r="B327" s="33"/>
      <c r="C327" s="33"/>
      <c r="D327" s="33"/>
      <c r="E327" s="33"/>
      <c r="F327" s="33"/>
      <c r="G327" s="33"/>
      <c r="H327" s="33"/>
      <c r="I327" s="33"/>
    </row>
    <row r="329" spans="1:9" x14ac:dyDescent="0.2">
      <c r="A329" s="8" t="s">
        <v>10</v>
      </c>
      <c r="B329" s="38" t="s">
        <v>11</v>
      </c>
      <c r="C329" s="38"/>
      <c r="D329" s="38"/>
      <c r="E329" s="38"/>
      <c r="F329" s="38"/>
      <c r="G329" s="38"/>
      <c r="H329" s="38"/>
      <c r="I329" s="38"/>
    </row>
    <row r="330" spans="1:9" x14ac:dyDescent="0.2">
      <c r="A330" t="s">
        <v>24</v>
      </c>
      <c r="B330" s="31" t="s">
        <v>25</v>
      </c>
      <c r="C330" s="31"/>
      <c r="D330" s="31"/>
      <c r="E330" s="31"/>
      <c r="F330" s="31"/>
      <c r="G330" s="31"/>
      <c r="H330" s="31"/>
      <c r="I330" s="31"/>
    </row>
    <row r="331" spans="1:9" x14ac:dyDescent="0.2">
      <c r="A331" t="s">
        <v>84</v>
      </c>
      <c r="B331" s="31" t="s">
        <v>85</v>
      </c>
      <c r="C331" s="31"/>
      <c r="D331" s="31"/>
      <c r="E331" s="31"/>
      <c r="F331" s="31"/>
      <c r="G331" s="31"/>
      <c r="H331" s="31"/>
      <c r="I331" s="31"/>
    </row>
    <row r="332" spans="1:9" x14ac:dyDescent="0.2">
      <c r="A332" t="s">
        <v>86</v>
      </c>
      <c r="B332" s="31" t="s">
        <v>87</v>
      </c>
      <c r="C332" s="31"/>
      <c r="D332" s="31"/>
      <c r="E332" s="31"/>
      <c r="F332" s="31"/>
      <c r="G332" s="31"/>
      <c r="H332" s="31"/>
      <c r="I332" s="31"/>
    </row>
    <row r="333" spans="1:9" x14ac:dyDescent="0.2">
      <c r="A333" t="s">
        <v>88</v>
      </c>
      <c r="B333" s="31" t="s">
        <v>89</v>
      </c>
      <c r="C333" s="31"/>
      <c r="D333" s="31"/>
      <c r="E333" s="31"/>
      <c r="F333" s="31"/>
      <c r="G333" s="31"/>
      <c r="H333" s="31"/>
      <c r="I333" s="31"/>
    </row>
    <row r="334" spans="1:9" x14ac:dyDescent="0.2">
      <c r="B334" s="1"/>
      <c r="C334" s="1"/>
      <c r="D334" s="1"/>
      <c r="E334" s="1"/>
      <c r="F334" s="1"/>
      <c r="G334" s="1"/>
      <c r="H334" s="1"/>
      <c r="I334" s="1"/>
    </row>
    <row r="335" spans="1:9" x14ac:dyDescent="0.2">
      <c r="A335" s="31" t="s">
        <v>77</v>
      </c>
      <c r="B335" s="31"/>
      <c r="C335" s="31"/>
      <c r="D335" s="31"/>
      <c r="E335" s="31"/>
      <c r="F335" s="31"/>
      <c r="G335" s="31"/>
      <c r="H335" s="31"/>
      <c r="I335" s="31"/>
    </row>
    <row r="336" spans="1:9" x14ac:dyDescent="0.2">
      <c r="B336" s="1"/>
      <c r="C336" s="1"/>
      <c r="D336" s="1"/>
      <c r="E336" s="1"/>
      <c r="F336" s="1"/>
      <c r="G336" s="1"/>
      <c r="H336" s="1"/>
      <c r="I336" s="1"/>
    </row>
    <row r="337" spans="1:9" x14ac:dyDescent="0.2">
      <c r="A337" s="9" t="s">
        <v>24</v>
      </c>
      <c r="B337" s="20" t="s">
        <v>84</v>
      </c>
      <c r="C337" s="12" t="s">
        <v>86</v>
      </c>
      <c r="D337" s="21" t="s">
        <v>88</v>
      </c>
      <c r="E337" s="1"/>
      <c r="F337" s="1"/>
      <c r="G337" s="1"/>
      <c r="H337" s="1"/>
      <c r="I337" s="1"/>
    </row>
    <row r="338" spans="1:9" x14ac:dyDescent="0.2">
      <c r="A338" s="5">
        <v>693</v>
      </c>
      <c r="B338" s="18">
        <v>26</v>
      </c>
      <c r="C338" s="3"/>
      <c r="D338" s="19" t="s">
        <v>90</v>
      </c>
      <c r="E338" s="1"/>
      <c r="F338" s="1"/>
      <c r="G338" s="1"/>
      <c r="H338" s="1"/>
      <c r="I338" s="1"/>
    </row>
    <row r="339" spans="1:9" x14ac:dyDescent="0.2">
      <c r="A339" s="5">
        <v>695</v>
      </c>
      <c r="B339" s="18">
        <v>5</v>
      </c>
      <c r="C339" s="3" t="s">
        <v>91</v>
      </c>
      <c r="D339" s="19" t="s">
        <v>90</v>
      </c>
      <c r="E339" s="1"/>
      <c r="F339" s="1"/>
      <c r="G339" s="1"/>
      <c r="H339" s="1"/>
      <c r="I339" s="1"/>
    </row>
    <row r="340" spans="1:9" x14ac:dyDescent="0.2">
      <c r="A340" s="5">
        <v>1601</v>
      </c>
      <c r="B340" s="18">
        <v>56.495800000000003</v>
      </c>
      <c r="C340" s="3"/>
      <c r="D340" s="19" t="s">
        <v>90</v>
      </c>
      <c r="E340" s="1"/>
      <c r="F340" s="1"/>
      <c r="G340" s="1"/>
      <c r="H340" s="1"/>
      <c r="I340" s="1"/>
    </row>
    <row r="341" spans="1:9" x14ac:dyDescent="0.2">
      <c r="A341" s="5">
        <v>2223</v>
      </c>
      <c r="B341" s="18">
        <v>8.3000000000000007</v>
      </c>
      <c r="C341" s="3"/>
      <c r="D341" s="19" t="s">
        <v>90</v>
      </c>
      <c r="E341" s="1"/>
      <c r="F341" s="1"/>
      <c r="G341" s="1"/>
      <c r="H341" s="1"/>
      <c r="I341" s="1"/>
    </row>
    <row r="342" spans="1:9" x14ac:dyDescent="0.2">
      <c r="A342" s="5">
        <v>2620</v>
      </c>
      <c r="B342" s="18">
        <v>7.2249999999999996</v>
      </c>
      <c r="C342" s="3"/>
      <c r="D342" s="19" t="s">
        <v>92</v>
      </c>
      <c r="E342" s="1"/>
      <c r="F342" s="1"/>
      <c r="G342" s="1"/>
      <c r="H342" s="1"/>
      <c r="I342" s="1"/>
    </row>
    <row r="343" spans="1:9" x14ac:dyDescent="0.2">
      <c r="B343" s="1"/>
      <c r="C343" s="1"/>
      <c r="D343" s="1"/>
      <c r="E343" s="1"/>
      <c r="F343" s="1"/>
      <c r="G343" s="1"/>
      <c r="H343" s="1"/>
      <c r="I343" s="1"/>
    </row>
    <row r="344" spans="1:9" ht="48" customHeight="1" x14ac:dyDescent="0.2">
      <c r="A344" s="33" t="s">
        <v>93</v>
      </c>
      <c r="B344" s="33"/>
      <c r="C344" s="33"/>
      <c r="D344" s="33"/>
      <c r="E344" s="33"/>
      <c r="F344" s="33"/>
      <c r="G344" s="33"/>
      <c r="H344" s="33"/>
      <c r="I344" s="33"/>
    </row>
    <row r="346" spans="1:9" x14ac:dyDescent="0.2">
      <c r="A346" s="32" t="s">
        <v>94</v>
      </c>
      <c r="B346" s="32"/>
      <c r="C346" s="32"/>
      <c r="D346" s="32"/>
      <c r="E346" s="32"/>
      <c r="F346" s="32"/>
      <c r="G346" s="32"/>
      <c r="H346" s="32"/>
      <c r="I346" s="32"/>
    </row>
    <row r="348" spans="1:9" x14ac:dyDescent="0.2">
      <c r="A348" s="32" t="s">
        <v>95</v>
      </c>
      <c r="B348" s="32"/>
      <c r="C348" s="32"/>
      <c r="D348" s="32"/>
      <c r="E348" s="32"/>
      <c r="F348" s="32"/>
      <c r="G348" s="32"/>
      <c r="H348" s="32"/>
      <c r="I348" s="32"/>
    </row>
    <row r="350" spans="1:9" ht="32" customHeight="1" x14ac:dyDescent="0.2">
      <c r="A350" s="34" t="s">
        <v>96</v>
      </c>
      <c r="B350" s="34"/>
      <c r="C350" s="34"/>
      <c r="D350" s="34"/>
      <c r="E350" s="34"/>
      <c r="F350" s="34"/>
      <c r="G350" s="34"/>
      <c r="H350" s="34"/>
      <c r="I350" s="34"/>
    </row>
    <row r="352" spans="1:9" x14ac:dyDescent="0.2">
      <c r="A352" s="32" t="s">
        <v>97</v>
      </c>
      <c r="B352" s="32"/>
      <c r="C352" s="32"/>
      <c r="D352" s="32"/>
      <c r="E352" s="32"/>
      <c r="F352" s="32"/>
      <c r="G352" s="32"/>
      <c r="H352" s="32"/>
      <c r="I352" s="32"/>
    </row>
    <row r="354" spans="1:9" ht="31" x14ac:dyDescent="0.35">
      <c r="A354" s="37" t="s">
        <v>98</v>
      </c>
      <c r="B354" s="37"/>
      <c r="C354" s="37"/>
      <c r="D354" s="37"/>
      <c r="E354" s="37"/>
      <c r="F354" s="37"/>
      <c r="G354" s="37"/>
      <c r="H354" s="37"/>
      <c r="I354" s="37"/>
    </row>
    <row r="356" spans="1:9" ht="24" x14ac:dyDescent="0.3">
      <c r="A356" s="36" t="s">
        <v>99</v>
      </c>
      <c r="B356" s="36"/>
      <c r="C356" s="36"/>
      <c r="D356" s="36"/>
      <c r="E356" s="36"/>
      <c r="F356" s="36"/>
      <c r="G356" s="36"/>
      <c r="H356" s="36"/>
      <c r="I356" s="36"/>
    </row>
    <row r="357" spans="1:9" ht="32" customHeight="1" x14ac:dyDescent="0.2">
      <c r="A357" s="33" t="s">
        <v>1364</v>
      </c>
      <c r="B357" s="33"/>
      <c r="C357" s="33"/>
      <c r="D357" s="33"/>
      <c r="E357" s="33"/>
      <c r="F357" s="33"/>
      <c r="G357" s="33"/>
      <c r="H357" s="33"/>
      <c r="I357" s="33"/>
    </row>
    <row r="358" spans="1:9" ht="32" customHeight="1" x14ac:dyDescent="0.2">
      <c r="A358" s="33" t="s">
        <v>100</v>
      </c>
      <c r="B358" s="33"/>
      <c r="C358" s="33"/>
      <c r="D358" s="33"/>
      <c r="E358" s="33"/>
      <c r="F358" s="33"/>
      <c r="G358" s="33"/>
      <c r="H358" s="33"/>
      <c r="I358" s="33"/>
    </row>
    <row r="359" spans="1:9" ht="16" customHeight="1" x14ac:dyDescent="0.2">
      <c r="A359" s="2"/>
      <c r="B359" s="2"/>
      <c r="C359" s="2"/>
      <c r="D359" s="2"/>
      <c r="E359" s="2"/>
      <c r="F359" s="2"/>
      <c r="G359" s="2"/>
      <c r="H359" s="2"/>
      <c r="I359" s="2"/>
    </row>
    <row r="360" spans="1:9" x14ac:dyDescent="0.2">
      <c r="A360" s="17" t="s">
        <v>10</v>
      </c>
      <c r="B360" s="22" t="s">
        <v>101</v>
      </c>
    </row>
    <row r="361" spans="1:9" x14ac:dyDescent="0.2">
      <c r="A361" t="s">
        <v>12</v>
      </c>
      <c r="B361" s="6">
        <f>COUNTBLANK(complete_data[PassengerId])+COUNTIF(complete_data[PassengerId],NA())</f>
        <v>0</v>
      </c>
    </row>
    <row r="362" spans="1:9" x14ac:dyDescent="0.2">
      <c r="A362" t="s">
        <v>14</v>
      </c>
      <c r="B362" s="6">
        <f>COUNTBLANK(complete_data[Survived])+COUNTIF(complete_data[Survived],NA())</f>
        <v>0</v>
      </c>
    </row>
    <row r="363" spans="1:9" x14ac:dyDescent="0.2">
      <c r="A363" t="s">
        <v>16</v>
      </c>
      <c r="B363" s="6">
        <f>COUNTBLANK(complete_data[Pclass])+COUNTIF(complete_data[Pclass],NA())</f>
        <v>0</v>
      </c>
    </row>
    <row r="364" spans="1:9" x14ac:dyDescent="0.2">
      <c r="A364" t="s">
        <v>18</v>
      </c>
      <c r="B364" s="6">
        <f>COUNTBLANK(complete_data[Name])+COUNTIF(complete_data[Name],NA())</f>
        <v>0</v>
      </c>
    </row>
    <row r="365" spans="1:9" x14ac:dyDescent="0.2">
      <c r="A365" t="s">
        <v>20</v>
      </c>
      <c r="B365" s="6">
        <f>COUNTBLANK(complete_data[Sex])+COUNTIF(complete_data[Sex],NA())</f>
        <v>0</v>
      </c>
    </row>
    <row r="366" spans="1:9" x14ac:dyDescent="0.2">
      <c r="A366" t="s">
        <v>22</v>
      </c>
      <c r="B366" s="6">
        <f>COUNTBLANK(complete_data[Age])+COUNTIF(complete_data[Age],NA())</f>
        <v>128</v>
      </c>
    </row>
    <row r="367" spans="1:9" x14ac:dyDescent="0.2">
      <c r="A367" t="s">
        <v>24</v>
      </c>
      <c r="B367" s="6">
        <f>COUNTBLANK(complete_data[Ticket])+COUNTIF(complete_data[Ticket],NA())</f>
        <v>0</v>
      </c>
    </row>
    <row r="368" spans="1:9" x14ac:dyDescent="0.2">
      <c r="A368" t="s">
        <v>102</v>
      </c>
      <c r="B368" s="6">
        <f>COUNTBLANK(complete_data[SibSp])+COUNTIF(complete_data[SibSp],NA())</f>
        <v>0</v>
      </c>
    </row>
    <row r="369" spans="1:9" x14ac:dyDescent="0.2">
      <c r="A369" t="s">
        <v>75</v>
      </c>
      <c r="B369" s="6">
        <f>COUNTBLANK(complete_data[Parch])+COUNTIF(complete_data[Parch],NA())</f>
        <v>0</v>
      </c>
    </row>
    <row r="370" spans="1:9" x14ac:dyDescent="0.2">
      <c r="A370" t="s">
        <v>84</v>
      </c>
      <c r="B370" s="6">
        <f>COUNTBLANK(complete_data[Fare])+COUNTIF(complete_data[Fare],NA())</f>
        <v>33</v>
      </c>
    </row>
    <row r="371" spans="1:9" x14ac:dyDescent="0.2">
      <c r="A371" t="s">
        <v>86</v>
      </c>
      <c r="B371" s="6">
        <f>COUNTBLANK(complete_data[Cabin])+COUNTIF(complete_data[Cabin],NA())</f>
        <v>505</v>
      </c>
    </row>
    <row r="372" spans="1:9" x14ac:dyDescent="0.2">
      <c r="A372" t="s">
        <v>88</v>
      </c>
      <c r="B372" s="6">
        <f>COUNTBLANK(complete_data[Embarked])+COUNTIF(complete_data[Embarked],NA())</f>
        <v>35</v>
      </c>
    </row>
    <row r="374" spans="1:9" ht="32" customHeight="1" x14ac:dyDescent="0.2">
      <c r="A374" s="33" t="s">
        <v>103</v>
      </c>
      <c r="B374" s="33"/>
      <c r="C374" s="33"/>
      <c r="D374" s="33"/>
      <c r="E374" s="33"/>
      <c r="F374" s="33"/>
      <c r="G374" s="33"/>
      <c r="H374" s="33"/>
      <c r="I374" s="33"/>
    </row>
    <row r="375" spans="1:9" x14ac:dyDescent="0.2">
      <c r="A375" s="33" t="s">
        <v>1365</v>
      </c>
      <c r="B375" s="33"/>
      <c r="C375" s="33"/>
      <c r="D375" s="33"/>
      <c r="E375" s="33"/>
      <c r="F375" s="33"/>
      <c r="G375" s="33"/>
      <c r="H375" s="33"/>
      <c r="I375" s="33"/>
    </row>
    <row r="377" spans="1:9" x14ac:dyDescent="0.2">
      <c r="A377" s="14" t="s">
        <v>47</v>
      </c>
      <c r="B377" t="s">
        <v>56</v>
      </c>
    </row>
    <row r="378" spans="1:9" x14ac:dyDescent="0.2">
      <c r="A378" s="1" t="s">
        <v>92</v>
      </c>
      <c r="B378">
        <v>126</v>
      </c>
    </row>
    <row r="379" spans="1:9" x14ac:dyDescent="0.2">
      <c r="A379" s="1" t="s">
        <v>104</v>
      </c>
      <c r="B379">
        <v>51</v>
      </c>
    </row>
    <row r="380" spans="1:9" x14ac:dyDescent="0.2">
      <c r="A380" s="1" t="s">
        <v>90</v>
      </c>
      <c r="B380">
        <v>456</v>
      </c>
    </row>
    <row r="382" spans="1:9" ht="32" customHeight="1" x14ac:dyDescent="0.2">
      <c r="A382" s="33" t="s">
        <v>1366</v>
      </c>
      <c r="B382" s="33"/>
      <c r="C382" s="33"/>
      <c r="D382" s="33"/>
      <c r="E382" s="33"/>
      <c r="F382" s="33"/>
      <c r="G382" s="33"/>
      <c r="H382" s="33"/>
      <c r="I382" s="33"/>
    </row>
    <row r="383" spans="1:9" x14ac:dyDescent="0.2">
      <c r="A383" s="31" t="s">
        <v>105</v>
      </c>
      <c r="B383" s="31"/>
      <c r="C383" s="31"/>
      <c r="D383" s="31"/>
      <c r="E383" s="31"/>
      <c r="F383" s="31"/>
      <c r="G383" s="31"/>
      <c r="H383" s="31"/>
      <c r="I383" s="31"/>
    </row>
    <row r="384" spans="1:9" x14ac:dyDescent="0.2">
      <c r="A384" s="30" t="s">
        <v>106</v>
      </c>
      <c r="B384" s="30"/>
      <c r="C384" s="30"/>
      <c r="D384" s="30"/>
      <c r="E384" s="30"/>
      <c r="F384" s="30"/>
      <c r="G384" s="30"/>
      <c r="H384" s="30"/>
      <c r="I384" s="30"/>
    </row>
    <row r="385" spans="1:9" ht="48" customHeight="1" x14ac:dyDescent="0.2">
      <c r="A385" s="33" t="s">
        <v>107</v>
      </c>
      <c r="B385" s="33"/>
      <c r="C385" s="33"/>
      <c r="D385" s="33"/>
      <c r="E385" s="33"/>
      <c r="F385" s="33"/>
      <c r="G385" s="33"/>
      <c r="H385" s="33"/>
      <c r="I385" s="33"/>
    </row>
    <row r="387" spans="1:9" x14ac:dyDescent="0.2">
      <c r="A387" s="17" t="s">
        <v>10</v>
      </c>
      <c r="B387" s="22" t="s">
        <v>101</v>
      </c>
    </row>
    <row r="388" spans="1:9" x14ac:dyDescent="0.2">
      <c r="A388" t="s">
        <v>108</v>
      </c>
      <c r="B388" s="6">
        <f>COUNTBLANK(complete_data[Embarked_filled])+COUNTIF(complete_data[Embarked_filled],NA())</f>
        <v>0</v>
      </c>
    </row>
    <row r="390" spans="1:9" x14ac:dyDescent="0.2">
      <c r="A390" s="31" t="s">
        <v>109</v>
      </c>
      <c r="B390" s="31"/>
      <c r="C390" s="31"/>
      <c r="D390" s="31"/>
      <c r="E390" s="31"/>
      <c r="F390" s="31"/>
      <c r="G390" s="31"/>
      <c r="H390" s="31"/>
      <c r="I390" s="31"/>
    </row>
    <row r="391" spans="1:9" ht="64" customHeight="1" x14ac:dyDescent="0.2">
      <c r="A391" s="33" t="s">
        <v>110</v>
      </c>
      <c r="B391" s="33"/>
      <c r="C391" s="33"/>
      <c r="D391" s="33"/>
      <c r="E391" s="33"/>
      <c r="F391" s="33"/>
      <c r="G391" s="33"/>
      <c r="H391" s="33"/>
      <c r="I391" s="33"/>
    </row>
    <row r="393" spans="1:9" x14ac:dyDescent="0.2">
      <c r="A393" s="32" t="s">
        <v>111</v>
      </c>
      <c r="B393" s="32"/>
      <c r="C393" s="32"/>
      <c r="D393" s="32"/>
      <c r="E393" s="32"/>
      <c r="F393" s="32"/>
      <c r="G393" s="32"/>
      <c r="H393" s="32"/>
      <c r="I393" s="32"/>
    </row>
    <row r="395" spans="1:9" x14ac:dyDescent="0.2">
      <c r="A395" s="32" t="s">
        <v>112</v>
      </c>
      <c r="B395" s="32"/>
      <c r="C395" s="32"/>
      <c r="D395" s="32"/>
      <c r="E395" s="32"/>
      <c r="F395" s="32"/>
      <c r="G395" s="32"/>
      <c r="H395" s="32"/>
      <c r="I395" s="32"/>
    </row>
    <row r="397" spans="1:9" ht="32" customHeight="1" x14ac:dyDescent="0.2">
      <c r="A397" s="33" t="s">
        <v>1367</v>
      </c>
      <c r="B397" s="33"/>
      <c r="C397" s="33"/>
      <c r="D397" s="33"/>
      <c r="E397" s="33"/>
      <c r="F397" s="33"/>
      <c r="G397" s="33"/>
      <c r="H397" s="33"/>
      <c r="I397" s="33"/>
    </row>
    <row r="398" spans="1:9" ht="64" customHeight="1" x14ac:dyDescent="0.2">
      <c r="A398" s="33" t="s">
        <v>113</v>
      </c>
      <c r="B398" s="33"/>
      <c r="C398" s="33"/>
      <c r="D398" s="33"/>
      <c r="E398" s="33"/>
      <c r="F398" s="33"/>
      <c r="G398" s="33"/>
      <c r="H398" s="33"/>
      <c r="I398" s="33"/>
    </row>
    <row r="399" spans="1:9" ht="32" customHeight="1" x14ac:dyDescent="0.2">
      <c r="A399" s="33" t="s">
        <v>114</v>
      </c>
      <c r="B399" s="33"/>
      <c r="C399" s="33"/>
      <c r="D399" s="33"/>
      <c r="E399" s="33"/>
      <c r="F399" s="33"/>
      <c r="G399" s="33"/>
      <c r="H399" s="33"/>
      <c r="I399" s="33"/>
    </row>
    <row r="401" spans="1:9" ht="32" customHeight="1" x14ac:dyDescent="0.2">
      <c r="A401" s="34" t="s">
        <v>115</v>
      </c>
      <c r="B401" s="34"/>
      <c r="C401" s="34"/>
      <c r="D401" s="34"/>
      <c r="E401" s="34"/>
      <c r="F401" s="34"/>
      <c r="G401" s="34"/>
      <c r="H401" s="34"/>
      <c r="I401" s="34"/>
    </row>
    <row r="403" spans="1:9" x14ac:dyDescent="0.2">
      <c r="A403" s="35" t="s">
        <v>40</v>
      </c>
      <c r="B403" s="35"/>
      <c r="C403" s="35"/>
      <c r="D403" s="35"/>
      <c r="E403" s="35"/>
      <c r="F403" s="35"/>
      <c r="G403" s="35"/>
      <c r="H403" s="35"/>
      <c r="I403" s="35"/>
    </row>
    <row r="404" spans="1:9" x14ac:dyDescent="0.2">
      <c r="A404" s="30" t="s">
        <v>116</v>
      </c>
      <c r="B404" s="31"/>
      <c r="C404" s="31"/>
      <c r="D404" s="31"/>
      <c r="E404" s="31"/>
      <c r="F404" s="31"/>
      <c r="G404" s="31"/>
      <c r="H404" s="31"/>
      <c r="I404" s="31"/>
    </row>
    <row r="405" spans="1:9" x14ac:dyDescent="0.2">
      <c r="A405" s="30" t="s">
        <v>117</v>
      </c>
      <c r="B405" s="30"/>
      <c r="C405" s="30"/>
      <c r="D405" s="30"/>
      <c r="E405" s="30"/>
      <c r="F405" s="30"/>
      <c r="G405" s="30"/>
      <c r="H405" s="30"/>
      <c r="I405" s="30"/>
    </row>
    <row r="406" spans="1:9" x14ac:dyDescent="0.2">
      <c r="A406" s="30" t="s">
        <v>118</v>
      </c>
      <c r="B406" s="31"/>
      <c r="C406" s="31"/>
      <c r="D406" s="31"/>
      <c r="E406" s="31"/>
      <c r="F406" s="31"/>
      <c r="G406" s="31"/>
      <c r="H406" s="31"/>
      <c r="I406" s="31"/>
    </row>
    <row r="407" spans="1:9" x14ac:dyDescent="0.2">
      <c r="A407" s="30" t="s">
        <v>119</v>
      </c>
      <c r="B407" s="30"/>
      <c r="C407" s="30"/>
      <c r="D407" s="30"/>
      <c r="E407" s="30"/>
      <c r="F407" s="30"/>
      <c r="G407" s="30"/>
      <c r="H407" s="30"/>
      <c r="I407" s="30"/>
    </row>
    <row r="408" spans="1:9" x14ac:dyDescent="0.2">
      <c r="A408" s="30" t="s">
        <v>1368</v>
      </c>
      <c r="B408" s="30"/>
      <c r="C408" s="30"/>
      <c r="D408" s="30"/>
      <c r="E408" s="30"/>
      <c r="F408" s="30"/>
      <c r="G408" s="30"/>
      <c r="H408" s="30"/>
      <c r="I408" s="30"/>
    </row>
    <row r="410" spans="1:9" x14ac:dyDescent="0.2">
      <c r="A410" s="32" t="s">
        <v>120</v>
      </c>
      <c r="B410" s="32"/>
      <c r="C410" s="32"/>
      <c r="D410" s="32"/>
      <c r="E410" s="32"/>
      <c r="F410" s="32"/>
      <c r="G410" s="32"/>
      <c r="H410" s="32"/>
      <c r="I410" s="32"/>
    </row>
    <row r="412" spans="1:9" ht="24" x14ac:dyDescent="0.3">
      <c r="A412" s="36" t="s">
        <v>121</v>
      </c>
      <c r="B412" s="36"/>
      <c r="C412" s="36"/>
      <c r="D412" s="36"/>
      <c r="E412" s="36"/>
      <c r="F412" s="36"/>
      <c r="G412" s="36"/>
      <c r="H412" s="36"/>
      <c r="I412" s="36"/>
    </row>
    <row r="414" spans="1:9" x14ac:dyDescent="0.2">
      <c r="A414" s="31" t="s">
        <v>122</v>
      </c>
      <c r="B414" s="31"/>
      <c r="C414" s="31"/>
      <c r="D414" s="31"/>
      <c r="E414" s="31"/>
      <c r="F414" s="31"/>
      <c r="G414" s="31"/>
      <c r="H414" s="31"/>
      <c r="I414" s="31"/>
    </row>
    <row r="416" spans="1:9" x14ac:dyDescent="0.2">
      <c r="A416" s="24" t="s">
        <v>86</v>
      </c>
    </row>
    <row r="417" spans="1:9" x14ac:dyDescent="0.2">
      <c r="A417" s="23"/>
    </row>
    <row r="418" spans="1:9" x14ac:dyDescent="0.2">
      <c r="A418" s="23"/>
    </row>
    <row r="419" spans="1:9" x14ac:dyDescent="0.2">
      <c r="A419" s="23"/>
    </row>
    <row r="420" spans="1:9" x14ac:dyDescent="0.2">
      <c r="A420" s="23" t="s">
        <v>123</v>
      </c>
    </row>
    <row r="421" spans="1:9" x14ac:dyDescent="0.2">
      <c r="A421" s="23"/>
    </row>
    <row r="422" spans="1:9" x14ac:dyDescent="0.2">
      <c r="A422" s="23" t="s">
        <v>124</v>
      </c>
    </row>
    <row r="423" spans="1:9" x14ac:dyDescent="0.2">
      <c r="A423" s="23"/>
    </row>
    <row r="424" spans="1:9" x14ac:dyDescent="0.2">
      <c r="A424" s="23" t="s">
        <v>125</v>
      </c>
    </row>
    <row r="425" spans="1:9" x14ac:dyDescent="0.2">
      <c r="A425" s="23"/>
    </row>
    <row r="426" spans="1:9" x14ac:dyDescent="0.2">
      <c r="A426" s="23" t="s">
        <v>123</v>
      </c>
    </row>
    <row r="428" spans="1:9" ht="32" customHeight="1" x14ac:dyDescent="0.2">
      <c r="A428" s="33" t="s">
        <v>126</v>
      </c>
      <c r="B428" s="33"/>
      <c r="C428" s="33"/>
      <c r="D428" s="33"/>
      <c r="E428" s="33"/>
      <c r="F428" s="33"/>
      <c r="G428" s="33"/>
      <c r="H428" s="33"/>
      <c r="I428" s="33"/>
    </row>
    <row r="430" spans="1:9" x14ac:dyDescent="0.2">
      <c r="A430" s="30" t="s">
        <v>127</v>
      </c>
      <c r="B430" s="30"/>
      <c r="C430" cm="1">
        <f t="array" ref="C430">SUMPRODUCT(1/COUNTIF(complete_data[Cabin],complete_data[Cabin]))</f>
        <v>105.99999999999943</v>
      </c>
    </row>
    <row r="432" spans="1:9" x14ac:dyDescent="0.2">
      <c r="A432" s="31" t="s">
        <v>128</v>
      </c>
      <c r="B432" s="31"/>
      <c r="C432" s="31"/>
      <c r="D432" s="31"/>
      <c r="E432" s="31"/>
      <c r="F432" s="31"/>
      <c r="G432" s="31"/>
      <c r="H432" s="31"/>
      <c r="I432" s="31"/>
    </row>
    <row r="433" spans="1:9" ht="48" customHeight="1" x14ac:dyDescent="0.2">
      <c r="A433" s="33" t="s">
        <v>129</v>
      </c>
      <c r="B433" s="31"/>
      <c r="C433" s="31"/>
      <c r="D433" s="31"/>
      <c r="E433" s="31"/>
      <c r="F433" s="31"/>
      <c r="G433" s="31"/>
      <c r="H433" s="31"/>
      <c r="I433" s="31"/>
    </row>
    <row r="434" spans="1:9" x14ac:dyDescent="0.2">
      <c r="A434" s="31" t="s">
        <v>130</v>
      </c>
      <c r="B434" s="31"/>
      <c r="C434" s="31"/>
      <c r="D434" s="31"/>
      <c r="E434" s="31"/>
      <c r="F434" s="31"/>
      <c r="G434" s="31"/>
      <c r="H434" s="31"/>
      <c r="I434" s="31"/>
    </row>
    <row r="435" spans="1:9" ht="48" customHeight="1" x14ac:dyDescent="0.2">
      <c r="A435" s="33" t="s">
        <v>131</v>
      </c>
      <c r="B435" s="33"/>
      <c r="C435" s="33"/>
      <c r="D435" s="33"/>
      <c r="E435" s="33"/>
      <c r="F435" s="33"/>
      <c r="G435" s="33"/>
      <c r="H435" s="33"/>
      <c r="I435" s="33"/>
    </row>
    <row r="436" spans="1:9" ht="48" customHeight="1" x14ac:dyDescent="0.2">
      <c r="A436" s="33" t="s">
        <v>132</v>
      </c>
      <c r="B436" s="33"/>
      <c r="C436" s="33"/>
      <c r="D436" s="33"/>
      <c r="E436" s="33"/>
      <c r="F436" s="33"/>
      <c r="G436" s="33"/>
      <c r="H436" s="33"/>
      <c r="I436" s="33"/>
    </row>
    <row r="437" spans="1:9" x14ac:dyDescent="0.2">
      <c r="A437" s="30" t="s">
        <v>133</v>
      </c>
      <c r="B437" s="30"/>
      <c r="C437" s="30"/>
      <c r="D437" s="30"/>
      <c r="E437" s="30"/>
      <c r="F437" s="30"/>
      <c r="G437" s="30"/>
      <c r="H437" s="30"/>
      <c r="I437" s="30"/>
    </row>
    <row r="438" spans="1:9" x14ac:dyDescent="0.2">
      <c r="A438" s="31" t="s">
        <v>134</v>
      </c>
      <c r="B438" s="31"/>
      <c r="C438" s="31"/>
      <c r="D438" s="31"/>
      <c r="E438" s="31"/>
      <c r="F438" s="31"/>
      <c r="G438" s="31"/>
      <c r="H438" s="31"/>
      <c r="I438" s="31"/>
    </row>
    <row r="440" spans="1:9" x14ac:dyDescent="0.2">
      <c r="A440" s="17" t="s">
        <v>135</v>
      </c>
      <c r="B440" s="17" t="s">
        <v>136</v>
      </c>
    </row>
    <row r="441" spans="1:9" x14ac:dyDescent="0.2">
      <c r="A441" t="s">
        <v>137</v>
      </c>
      <c r="B441" t="s">
        <v>138</v>
      </c>
    </row>
    <row r="442" spans="1:9" x14ac:dyDescent="0.2">
      <c r="A442" t="s">
        <v>139</v>
      </c>
      <c r="B442" t="s">
        <v>138</v>
      </c>
    </row>
    <row r="443" spans="1:9" x14ac:dyDescent="0.2">
      <c r="A443" t="s">
        <v>140</v>
      </c>
      <c r="B443" t="s">
        <v>141</v>
      </c>
    </row>
    <row r="444" spans="1:9" x14ac:dyDescent="0.2">
      <c r="A444" t="s">
        <v>142</v>
      </c>
      <c r="B444" t="s">
        <v>143</v>
      </c>
    </row>
    <row r="446" spans="1:9" ht="32" customHeight="1" x14ac:dyDescent="0.2">
      <c r="A446" s="33" t="s">
        <v>144</v>
      </c>
      <c r="B446" s="33"/>
      <c r="C446" s="33"/>
      <c r="D446" s="33"/>
      <c r="E446" s="33"/>
      <c r="F446" s="33"/>
      <c r="G446" s="33"/>
      <c r="H446" s="33"/>
      <c r="I446" s="33"/>
    </row>
    <row r="447" spans="1:9" x14ac:dyDescent="0.2">
      <c r="A447" s="31" t="s">
        <v>145</v>
      </c>
      <c r="B447" s="31"/>
      <c r="C447" s="31"/>
      <c r="D447" s="31"/>
      <c r="E447" s="31"/>
      <c r="F447" s="31"/>
      <c r="G447" s="31"/>
      <c r="H447" s="31"/>
      <c r="I447" s="31"/>
    </row>
    <row r="449" spans="1:2" hidden="1" x14ac:dyDescent="0.2">
      <c r="A449" s="14" t="s">
        <v>47</v>
      </c>
      <c r="B449" t="s">
        <v>48</v>
      </c>
    </row>
    <row r="450" spans="1:2" hidden="1" x14ac:dyDescent="0.2">
      <c r="A450" s="1" t="s">
        <v>141</v>
      </c>
      <c r="B450">
        <v>0.38461538461538464</v>
      </c>
    </row>
    <row r="451" spans="1:2" hidden="1" x14ac:dyDescent="0.2">
      <c r="A451" s="1" t="s">
        <v>143</v>
      </c>
      <c r="B451">
        <v>0.7567567567567568</v>
      </c>
    </row>
    <row r="452" spans="1:2" hidden="1" x14ac:dyDescent="0.2">
      <c r="A452" s="1" t="s">
        <v>92</v>
      </c>
      <c r="B452">
        <v>0.62</v>
      </c>
    </row>
    <row r="453" spans="1:2" hidden="1" x14ac:dyDescent="0.2">
      <c r="A453" s="1" t="s">
        <v>146</v>
      </c>
      <c r="B453">
        <v>0.8</v>
      </c>
    </row>
    <row r="454" spans="1:2" hidden="1" x14ac:dyDescent="0.2">
      <c r="A454" s="1" t="s">
        <v>147</v>
      </c>
      <c r="B454">
        <v>0.72</v>
      </c>
    </row>
    <row r="455" spans="1:2" hidden="1" x14ac:dyDescent="0.2">
      <c r="A455" s="1" t="s">
        <v>148</v>
      </c>
      <c r="B455">
        <v>0.8</v>
      </c>
    </row>
    <row r="456" spans="1:2" hidden="1" x14ac:dyDescent="0.2">
      <c r="A456" s="1" t="s">
        <v>149</v>
      </c>
      <c r="B456">
        <v>1</v>
      </c>
    </row>
    <row r="457" spans="1:2" hidden="1" x14ac:dyDescent="0.2">
      <c r="A457" s="1" t="s">
        <v>150</v>
      </c>
      <c r="B457">
        <v>0</v>
      </c>
    </row>
    <row r="458" spans="1:2" hidden="1" x14ac:dyDescent="0.2">
      <c r="A458" s="1" t="s">
        <v>138</v>
      </c>
      <c r="B458">
        <v>0.30495049504950494</v>
      </c>
    </row>
    <row r="473" spans="1:9" ht="32" customHeight="1" x14ac:dyDescent="0.2">
      <c r="A473" s="34" t="s">
        <v>151</v>
      </c>
      <c r="B473" s="34"/>
      <c r="C473" s="34"/>
      <c r="D473" s="34"/>
      <c r="E473" s="34"/>
      <c r="F473" s="34"/>
      <c r="G473" s="34"/>
      <c r="H473" s="34"/>
      <c r="I473" s="34"/>
    </row>
    <row r="474" spans="1:9" ht="16" customHeight="1" x14ac:dyDescent="0.2">
      <c r="A474" s="13"/>
      <c r="B474" s="13"/>
      <c r="C474" s="13"/>
      <c r="D474" s="13"/>
      <c r="E474" s="13"/>
      <c r="F474" s="13"/>
      <c r="G474" s="13"/>
      <c r="H474" s="13"/>
      <c r="I474" s="13"/>
    </row>
    <row r="475" spans="1:9" x14ac:dyDescent="0.2">
      <c r="A475" s="32" t="s">
        <v>152</v>
      </c>
      <c r="B475" s="32"/>
      <c r="C475" s="32"/>
      <c r="D475" s="32"/>
      <c r="E475" s="32"/>
      <c r="F475" s="32"/>
      <c r="G475" s="32"/>
      <c r="H475" s="32"/>
      <c r="I475" s="32"/>
    </row>
    <row r="477" spans="1:9" x14ac:dyDescent="0.2">
      <c r="A477" s="31" t="s">
        <v>153</v>
      </c>
      <c r="B477" s="31"/>
      <c r="C477" s="31"/>
      <c r="D477" s="31"/>
      <c r="E477" s="31"/>
      <c r="F477" s="31"/>
      <c r="G477" s="31"/>
      <c r="H477" s="31"/>
      <c r="I477" s="31"/>
    </row>
    <row r="479" spans="1:9" x14ac:dyDescent="0.2">
      <c r="A479" s="32" t="s">
        <v>154</v>
      </c>
      <c r="B479" s="32"/>
      <c r="C479" s="32"/>
      <c r="D479" s="32"/>
      <c r="E479" s="32"/>
      <c r="F479" s="32"/>
      <c r="G479" s="32"/>
      <c r="H479" s="32"/>
      <c r="I479" s="32"/>
    </row>
    <row r="481" spans="1:9" x14ac:dyDescent="0.2">
      <c r="A481" s="32" t="s">
        <v>155</v>
      </c>
      <c r="B481" s="32"/>
      <c r="C481" s="32"/>
      <c r="D481" s="32"/>
      <c r="E481" s="32"/>
      <c r="F481" s="32"/>
      <c r="G481" s="32"/>
      <c r="H481" s="32"/>
      <c r="I481" s="32"/>
    </row>
    <row r="483" spans="1:9" ht="32" customHeight="1" x14ac:dyDescent="0.2">
      <c r="A483" s="34" t="s">
        <v>156</v>
      </c>
      <c r="B483" s="34"/>
      <c r="C483" s="34"/>
      <c r="D483" s="34"/>
      <c r="E483" s="34"/>
      <c r="F483" s="34"/>
      <c r="G483" s="34"/>
      <c r="H483" s="34"/>
      <c r="I483" s="34"/>
    </row>
    <row r="485" spans="1:9" x14ac:dyDescent="0.2">
      <c r="A485" s="32" t="s">
        <v>157</v>
      </c>
      <c r="B485" s="32"/>
      <c r="C485" s="32"/>
      <c r="D485" s="32"/>
      <c r="E485" s="32"/>
      <c r="F485" s="32"/>
      <c r="G485" s="32"/>
      <c r="H485" s="32"/>
      <c r="I485" s="32"/>
    </row>
    <row r="487" spans="1:9" ht="31" x14ac:dyDescent="0.35">
      <c r="A487" s="37" t="s">
        <v>158</v>
      </c>
      <c r="B487" s="37"/>
      <c r="C487" s="37"/>
      <c r="D487" s="37"/>
      <c r="E487" s="37"/>
      <c r="F487" s="37"/>
      <c r="G487" s="37"/>
      <c r="H487" s="37"/>
      <c r="I487" s="37"/>
    </row>
    <row r="488" spans="1:9" ht="32" customHeight="1" x14ac:dyDescent="0.2">
      <c r="A488" s="33" t="s">
        <v>159</v>
      </c>
      <c r="B488" s="33"/>
      <c r="C488" s="33"/>
      <c r="D488" s="33"/>
      <c r="E488" s="33"/>
      <c r="F488" s="33"/>
      <c r="G488" s="33"/>
      <c r="H488" s="33"/>
      <c r="I488" s="33"/>
    </row>
    <row r="489" spans="1:9" ht="48" customHeight="1" x14ac:dyDescent="0.2">
      <c r="A489" s="33" t="s">
        <v>1369</v>
      </c>
      <c r="B489" s="33"/>
      <c r="C489" s="33"/>
      <c r="D489" s="33"/>
      <c r="E489" s="33"/>
      <c r="F489" s="33"/>
      <c r="G489" s="33"/>
      <c r="H489" s="33"/>
      <c r="I489" s="33"/>
    </row>
    <row r="490" spans="1:9" ht="32" customHeight="1" x14ac:dyDescent="0.2">
      <c r="A490" s="33" t="s">
        <v>160</v>
      </c>
      <c r="B490" s="33"/>
      <c r="C490" s="33"/>
      <c r="D490" s="33"/>
      <c r="E490" s="33"/>
      <c r="F490" s="33"/>
      <c r="G490" s="33"/>
      <c r="H490" s="33"/>
      <c r="I490" s="33"/>
    </row>
    <row r="491" spans="1:9" ht="32" customHeight="1" x14ac:dyDescent="0.2">
      <c r="A491" s="33" t="s">
        <v>161</v>
      </c>
      <c r="B491" s="33"/>
      <c r="C491" s="33"/>
      <c r="D491" s="33"/>
      <c r="E491" s="33"/>
      <c r="F491" s="33"/>
      <c r="G491" s="33"/>
      <c r="H491" s="33"/>
      <c r="I491" s="33"/>
    </row>
    <row r="492" spans="1:9" ht="16" customHeight="1" x14ac:dyDescent="0.2">
      <c r="A492" s="2"/>
      <c r="B492" s="2"/>
      <c r="C492" s="2"/>
      <c r="D492" s="2"/>
      <c r="E492" s="2"/>
      <c r="F492" s="2"/>
      <c r="G492" s="2"/>
      <c r="H492" s="2"/>
      <c r="I492" s="2"/>
    </row>
    <row r="493" spans="1:9" ht="16" customHeight="1" x14ac:dyDescent="0.2">
      <c r="A493" s="2"/>
      <c r="B493" s="2"/>
      <c r="C493" s="2"/>
      <c r="D493" s="2"/>
      <c r="E493" s="2"/>
      <c r="F493" s="2"/>
      <c r="G493" s="2"/>
      <c r="H493" s="2"/>
      <c r="I493" s="2"/>
    </row>
    <row r="494" spans="1:9" ht="16" customHeight="1" x14ac:dyDescent="0.2">
      <c r="A494" s="2"/>
      <c r="B494" s="2"/>
      <c r="C494" s="2"/>
      <c r="D494" s="2"/>
      <c r="E494" s="2"/>
      <c r="F494" s="2"/>
      <c r="G494" s="2"/>
      <c r="H494" s="2"/>
      <c r="I494" s="2"/>
    </row>
    <row r="495" spans="1:9" ht="16" customHeight="1" x14ac:dyDescent="0.2">
      <c r="A495" s="2"/>
      <c r="B495" s="2"/>
      <c r="C495" s="2"/>
      <c r="D495" s="2"/>
      <c r="E495" s="2"/>
      <c r="F495" s="2"/>
      <c r="G495" s="2"/>
      <c r="H495" s="2"/>
      <c r="I495" s="2"/>
    </row>
    <row r="496" spans="1:9" ht="16" customHeight="1" x14ac:dyDescent="0.2">
      <c r="A496" s="33" t="s">
        <v>162</v>
      </c>
      <c r="B496" s="33"/>
      <c r="C496" s="33"/>
      <c r="D496" s="33"/>
      <c r="E496" s="33"/>
      <c r="F496" s="33"/>
      <c r="G496" s="33"/>
      <c r="H496" s="33"/>
      <c r="I496" s="33"/>
    </row>
    <row r="497" spans="1:9" ht="64" customHeight="1" x14ac:dyDescent="0.2">
      <c r="A497" s="33" t="s">
        <v>163</v>
      </c>
      <c r="B497" s="33"/>
      <c r="C497" s="33"/>
      <c r="D497" s="33"/>
      <c r="E497" s="33"/>
      <c r="F497" s="33"/>
      <c r="G497" s="33"/>
      <c r="H497" s="33"/>
      <c r="I497" s="33"/>
    </row>
    <row r="498" spans="1:9" ht="32" customHeight="1" x14ac:dyDescent="0.2">
      <c r="A498" s="33" t="s">
        <v>164</v>
      </c>
      <c r="B498" s="33"/>
      <c r="C498" s="33"/>
      <c r="D498" s="33"/>
      <c r="E498" s="33"/>
      <c r="F498" s="33"/>
      <c r="G498" s="33"/>
      <c r="H498" s="33"/>
      <c r="I498" s="33"/>
    </row>
    <row r="499" spans="1:9" ht="32" customHeight="1" x14ac:dyDescent="0.2">
      <c r="A499" s="33" t="s">
        <v>165</v>
      </c>
      <c r="B499" s="33"/>
      <c r="C499" s="33"/>
      <c r="D499" s="33"/>
      <c r="E499" s="33"/>
      <c r="F499" s="33"/>
      <c r="G499" s="33"/>
      <c r="H499" s="33"/>
      <c r="I499" s="33"/>
    </row>
    <row r="500" spans="1:9" ht="16" customHeight="1" x14ac:dyDescent="0.2">
      <c r="A500" s="2"/>
      <c r="B500" s="2"/>
      <c r="C500" s="2"/>
      <c r="D500" s="2"/>
      <c r="E500" s="2"/>
      <c r="F500" s="2"/>
      <c r="G500" s="2"/>
      <c r="H500" s="2"/>
      <c r="I500" s="2"/>
    </row>
    <row r="501" spans="1:9" ht="16" customHeight="1" x14ac:dyDescent="0.2">
      <c r="A501" s="26" t="s">
        <v>166</v>
      </c>
      <c r="B501" s="26" t="s">
        <v>167</v>
      </c>
      <c r="C501" s="2"/>
      <c r="D501" s="2"/>
      <c r="E501" s="2"/>
      <c r="F501" s="2"/>
      <c r="G501" s="2"/>
      <c r="H501" s="2"/>
      <c r="I501" s="2"/>
    </row>
    <row r="502" spans="1:9" ht="16" customHeight="1" x14ac:dyDescent="0.2">
      <c r="A502" s="2">
        <v>-5</v>
      </c>
      <c r="B502" s="2">
        <f t="shared" ref="B502:B512" si="0">1/(1+EXP(-1*A502))</f>
        <v>6.6928509242848554E-3</v>
      </c>
      <c r="C502" s="2"/>
      <c r="D502" s="2"/>
      <c r="E502" s="2"/>
      <c r="F502" s="2"/>
      <c r="G502" s="2"/>
      <c r="H502" s="2"/>
      <c r="I502" s="2"/>
    </row>
    <row r="503" spans="1:9" ht="16" customHeight="1" x14ac:dyDescent="0.2">
      <c r="A503" s="2">
        <v>-4</v>
      </c>
      <c r="B503" s="2">
        <f t="shared" si="0"/>
        <v>1.7986209962091559E-2</v>
      </c>
      <c r="C503" s="2"/>
      <c r="D503" s="2"/>
      <c r="E503" s="2"/>
      <c r="F503" s="2"/>
      <c r="G503" s="2"/>
      <c r="H503" s="2"/>
      <c r="I503" s="2"/>
    </row>
    <row r="504" spans="1:9" ht="16" customHeight="1" x14ac:dyDescent="0.2">
      <c r="A504" s="2">
        <v>-3</v>
      </c>
      <c r="B504" s="2">
        <f t="shared" si="0"/>
        <v>4.7425873177566781E-2</v>
      </c>
      <c r="C504" s="2"/>
      <c r="D504" s="2"/>
      <c r="E504" s="2"/>
      <c r="F504" s="2"/>
      <c r="G504" s="2"/>
      <c r="H504" s="2"/>
      <c r="I504" s="2"/>
    </row>
    <row r="505" spans="1:9" ht="16" customHeight="1" x14ac:dyDescent="0.2">
      <c r="A505" s="2">
        <v>-2</v>
      </c>
      <c r="B505" s="2">
        <f t="shared" si="0"/>
        <v>0.11920292202211755</v>
      </c>
      <c r="C505" s="2"/>
      <c r="D505" s="2"/>
      <c r="E505" s="2"/>
      <c r="F505" s="2"/>
      <c r="G505" s="2"/>
      <c r="H505" s="2"/>
      <c r="I505" s="2"/>
    </row>
    <row r="506" spans="1:9" ht="16" customHeight="1" x14ac:dyDescent="0.2">
      <c r="A506" s="2">
        <v>-1</v>
      </c>
      <c r="B506" s="2">
        <f t="shared" si="0"/>
        <v>0.2689414213699951</v>
      </c>
      <c r="C506" s="2"/>
      <c r="D506" s="2"/>
      <c r="E506" s="2"/>
      <c r="F506" s="2"/>
      <c r="G506" s="2"/>
      <c r="H506" s="2"/>
      <c r="I506" s="2"/>
    </row>
    <row r="507" spans="1:9" ht="16" customHeight="1" x14ac:dyDescent="0.2">
      <c r="A507" s="2">
        <v>0</v>
      </c>
      <c r="B507" s="2">
        <f t="shared" si="0"/>
        <v>0.5</v>
      </c>
      <c r="C507" s="2"/>
      <c r="D507" s="2"/>
      <c r="E507" s="2"/>
      <c r="F507" s="2"/>
      <c r="G507" s="2"/>
      <c r="H507" s="2"/>
      <c r="I507" s="2"/>
    </row>
    <row r="508" spans="1:9" ht="16" customHeight="1" x14ac:dyDescent="0.2">
      <c r="A508" s="2">
        <v>1</v>
      </c>
      <c r="B508" s="2">
        <f t="shared" si="0"/>
        <v>0.7310585786300049</v>
      </c>
      <c r="C508" s="2"/>
      <c r="D508" s="2"/>
      <c r="E508" s="2"/>
      <c r="F508" s="2"/>
      <c r="G508" s="2"/>
      <c r="H508" s="2"/>
      <c r="I508" s="2"/>
    </row>
    <row r="509" spans="1:9" ht="16" customHeight="1" x14ac:dyDescent="0.2">
      <c r="A509" s="2">
        <v>2</v>
      </c>
      <c r="B509" s="2">
        <f t="shared" si="0"/>
        <v>0.88079707797788231</v>
      </c>
      <c r="C509" s="2"/>
      <c r="D509" s="2"/>
      <c r="E509" s="2"/>
      <c r="F509" s="2"/>
      <c r="G509" s="2"/>
      <c r="H509" s="2"/>
      <c r="I509" s="2"/>
    </row>
    <row r="510" spans="1:9" ht="16" customHeight="1" x14ac:dyDescent="0.2">
      <c r="A510" s="2">
        <v>3</v>
      </c>
      <c r="B510" s="2">
        <f t="shared" si="0"/>
        <v>0.95257412682243336</v>
      </c>
      <c r="C510" s="2"/>
      <c r="D510" s="2"/>
      <c r="E510" s="2"/>
      <c r="F510" s="2"/>
      <c r="G510" s="2"/>
      <c r="H510" s="2"/>
      <c r="I510" s="2"/>
    </row>
    <row r="511" spans="1:9" ht="16" customHeight="1" x14ac:dyDescent="0.2">
      <c r="A511" s="2">
        <v>4</v>
      </c>
      <c r="B511" s="2">
        <f t="shared" si="0"/>
        <v>0.98201379003790845</v>
      </c>
      <c r="C511" s="2"/>
      <c r="D511" s="2"/>
      <c r="E511" s="2"/>
      <c r="F511" s="2"/>
      <c r="G511" s="2"/>
      <c r="H511" s="2"/>
      <c r="I511" s="2"/>
    </row>
    <row r="512" spans="1:9" ht="16" customHeight="1" x14ac:dyDescent="0.2">
      <c r="A512" s="2">
        <v>5</v>
      </c>
      <c r="B512" s="2">
        <f t="shared" si="0"/>
        <v>0.99330714907571527</v>
      </c>
      <c r="C512" s="2"/>
      <c r="D512" s="2"/>
      <c r="E512" s="2"/>
      <c r="F512" s="2"/>
      <c r="G512" s="2"/>
      <c r="H512" s="2"/>
      <c r="I512" s="2"/>
    </row>
    <row r="513" spans="1:9" ht="16" customHeight="1" x14ac:dyDescent="0.2">
      <c r="A513" s="2"/>
      <c r="B513" s="2"/>
      <c r="C513" s="2"/>
      <c r="D513" s="2"/>
      <c r="E513" s="2"/>
      <c r="F513" s="2"/>
      <c r="G513" s="2"/>
      <c r="H513" s="2"/>
      <c r="I513" s="2"/>
    </row>
    <row r="514" spans="1:9" ht="32" customHeight="1" x14ac:dyDescent="0.2">
      <c r="A514" s="33" t="s">
        <v>1370</v>
      </c>
      <c r="B514" s="33"/>
      <c r="C514" s="33"/>
      <c r="D514" s="33"/>
      <c r="E514" s="33"/>
      <c r="F514" s="33"/>
      <c r="G514" s="33"/>
      <c r="H514" s="33"/>
      <c r="I514" s="33"/>
    </row>
    <row r="515" spans="1:9" ht="64" customHeight="1" x14ac:dyDescent="0.2">
      <c r="A515" s="33" t="s">
        <v>1371</v>
      </c>
      <c r="B515" s="33"/>
      <c r="C515" s="33"/>
      <c r="D515" s="33"/>
      <c r="E515" s="33"/>
      <c r="F515" s="33"/>
      <c r="G515" s="33"/>
      <c r="H515" s="33"/>
      <c r="I515" s="33"/>
    </row>
    <row r="516" spans="1:9" ht="16" customHeight="1" x14ac:dyDescent="0.2">
      <c r="A516" s="2"/>
      <c r="B516" s="2"/>
      <c r="C516" s="2"/>
      <c r="D516" s="2"/>
      <c r="E516" s="2"/>
      <c r="F516" s="2"/>
      <c r="G516" s="2"/>
      <c r="H516" s="2"/>
      <c r="I516" s="2"/>
    </row>
    <row r="517" spans="1:9" ht="16" customHeight="1" x14ac:dyDescent="0.2">
      <c r="A517" s="27" t="s">
        <v>16</v>
      </c>
      <c r="B517" s="27" t="s">
        <v>168</v>
      </c>
      <c r="C517" s="26" t="s">
        <v>169</v>
      </c>
      <c r="D517" s="2"/>
      <c r="E517" s="2"/>
      <c r="F517" s="2"/>
      <c r="G517" s="2"/>
      <c r="H517" s="2"/>
      <c r="I517" s="2"/>
    </row>
    <row r="518" spans="1:9" ht="16" customHeight="1" x14ac:dyDescent="0.2">
      <c r="A518" s="25">
        <v>1</v>
      </c>
      <c r="B518" s="28">
        <f>1/$A518</f>
        <v>1</v>
      </c>
      <c r="C518">
        <v>0.6460674157303371</v>
      </c>
      <c r="D518" s="2"/>
      <c r="E518" s="2"/>
      <c r="F518" s="2"/>
      <c r="G518" s="2"/>
      <c r="H518" s="2"/>
      <c r="I518" s="2"/>
    </row>
    <row r="519" spans="1:9" ht="16" customHeight="1" x14ac:dyDescent="0.2">
      <c r="A519" s="25">
        <v>2</v>
      </c>
      <c r="B519" s="28">
        <f t="shared" ref="B519:B520" si="1">1/$A519</f>
        <v>0.5</v>
      </c>
      <c r="C519">
        <v>0.44055944055944057</v>
      </c>
      <c r="D519" s="2"/>
      <c r="E519" s="2"/>
      <c r="F519" s="2"/>
      <c r="G519" s="2"/>
      <c r="H519" s="2"/>
      <c r="I519" s="2"/>
    </row>
    <row r="520" spans="1:9" ht="16" customHeight="1" x14ac:dyDescent="0.2">
      <c r="A520" s="25">
        <v>3</v>
      </c>
      <c r="B520" s="28">
        <f t="shared" si="1"/>
        <v>0.33333333333333331</v>
      </c>
      <c r="C520">
        <v>0.25360230547550433</v>
      </c>
      <c r="D520" s="2"/>
      <c r="E520" s="2"/>
      <c r="F520" s="2"/>
      <c r="G520" s="2"/>
      <c r="H520" s="2"/>
      <c r="I520" s="2"/>
    </row>
    <row r="521" spans="1:9" ht="16" customHeight="1" x14ac:dyDescent="0.2">
      <c r="A521" s="2"/>
      <c r="B521" s="2"/>
      <c r="D521" s="2"/>
      <c r="E521" s="2"/>
      <c r="F521" s="2"/>
      <c r="G521" s="2"/>
      <c r="H521" s="2"/>
      <c r="I521" s="2"/>
    </row>
    <row r="522" spans="1:9" ht="32" customHeight="1" x14ac:dyDescent="0.2">
      <c r="A522" s="33" t="s">
        <v>1372</v>
      </c>
      <c r="B522" s="33"/>
      <c r="C522" s="33"/>
      <c r="D522" s="33"/>
      <c r="E522" s="33"/>
      <c r="F522" s="33"/>
      <c r="G522" s="33"/>
      <c r="H522" s="33"/>
      <c r="I522" s="33"/>
    </row>
    <row r="523" spans="1:9" ht="64" customHeight="1" x14ac:dyDescent="0.2">
      <c r="A523" s="33" t="s">
        <v>170</v>
      </c>
      <c r="B523" s="33"/>
      <c r="C523" s="33"/>
      <c r="D523" s="33"/>
      <c r="E523" s="33"/>
      <c r="F523" s="33"/>
      <c r="G523" s="33"/>
      <c r="H523" s="33"/>
      <c r="I523" s="33"/>
    </row>
    <row r="524" spans="1:9" ht="32" customHeight="1" x14ac:dyDescent="0.2">
      <c r="A524" s="33" t="s">
        <v>1373</v>
      </c>
      <c r="B524" s="33"/>
      <c r="C524" s="33"/>
      <c r="D524" s="33"/>
      <c r="E524" s="33"/>
      <c r="F524" s="33"/>
      <c r="G524" s="33"/>
      <c r="H524" s="33"/>
      <c r="I524" s="33"/>
    </row>
    <row r="525" spans="1:9" ht="16" customHeight="1" x14ac:dyDescent="0.2">
      <c r="A525" s="2"/>
      <c r="B525" s="2"/>
      <c r="C525" s="2"/>
      <c r="D525" s="2"/>
      <c r="E525" s="2"/>
      <c r="F525" s="2"/>
      <c r="G525" s="2"/>
      <c r="H525" s="2"/>
      <c r="I525" s="2"/>
    </row>
    <row r="526" spans="1:9" x14ac:dyDescent="0.2">
      <c r="A526" t="s">
        <v>171</v>
      </c>
      <c r="B526">
        <v>0.2</v>
      </c>
    </row>
    <row r="527" spans="1:9" x14ac:dyDescent="0.2">
      <c r="A527" t="s">
        <v>172</v>
      </c>
      <c r="B527">
        <v>0.5</v>
      </c>
    </row>
    <row r="529" spans="1:9" ht="32" customHeight="1" x14ac:dyDescent="0.2">
      <c r="A529" s="33" t="s">
        <v>173</v>
      </c>
      <c r="B529" s="33"/>
      <c r="C529" s="33"/>
      <c r="D529" s="33"/>
      <c r="E529" s="33"/>
      <c r="F529" s="33"/>
      <c r="G529" s="33"/>
      <c r="H529" s="33"/>
      <c r="I529" s="33"/>
    </row>
    <row r="531" spans="1:9" x14ac:dyDescent="0.2">
      <c r="A531" s="29" cm="1">
        <f t="array" ref="A531">AVERAGE(IF(_xlfn.XLOOKUP($AA$2:$AA$224,test_passengers[PassengerId],test_passengers[prediction])=$AB$2:$AB$224,1,0))</f>
        <v>0.34080717488789236</v>
      </c>
      <c r="B531" t="s">
        <v>174</v>
      </c>
    </row>
    <row r="533" spans="1:9" ht="32" customHeight="1" x14ac:dyDescent="0.2">
      <c r="A533" s="33" t="s">
        <v>175</v>
      </c>
      <c r="B533" s="33"/>
      <c r="C533" s="33"/>
      <c r="D533" s="33"/>
      <c r="E533" s="33"/>
      <c r="F533" s="33"/>
      <c r="G533" s="33"/>
      <c r="H533" s="33"/>
      <c r="I533" s="33"/>
    </row>
    <row r="534" spans="1:9" x14ac:dyDescent="0.2">
      <c r="A534" s="31" t="s">
        <v>176</v>
      </c>
      <c r="B534" s="31"/>
      <c r="C534" s="31"/>
      <c r="D534" s="31"/>
      <c r="E534" s="31"/>
      <c r="F534" s="31"/>
      <c r="G534" s="31"/>
      <c r="H534" s="31"/>
      <c r="I534" s="31"/>
    </row>
    <row r="535" spans="1:9" x14ac:dyDescent="0.2">
      <c r="A535" s="1"/>
      <c r="B535" s="1"/>
      <c r="C535" s="1"/>
      <c r="D535" s="1"/>
      <c r="E535" s="1"/>
      <c r="F535" s="1"/>
      <c r="G535" s="1"/>
      <c r="H535" s="1"/>
      <c r="I535" s="1"/>
    </row>
    <row r="536" spans="1:9" x14ac:dyDescent="0.2">
      <c r="A536" s="35" t="s">
        <v>177</v>
      </c>
      <c r="B536" s="35"/>
      <c r="C536" s="35"/>
      <c r="D536" s="35"/>
      <c r="E536" s="35"/>
      <c r="F536" s="35"/>
      <c r="G536" s="35"/>
      <c r="H536" s="35"/>
      <c r="I536" s="35"/>
    </row>
    <row r="537" spans="1:9" ht="256" customHeight="1" x14ac:dyDescent="0.2">
      <c r="A537" s="42" t="s">
        <v>178</v>
      </c>
      <c r="B537" s="33"/>
      <c r="C537" s="33"/>
      <c r="D537" s="33"/>
      <c r="E537" s="33"/>
      <c r="F537" s="33"/>
      <c r="G537" s="33"/>
      <c r="H537" s="33"/>
      <c r="I537" s="33"/>
    </row>
    <row r="539" spans="1:9" x14ac:dyDescent="0.2">
      <c r="A539" s="35" t="s">
        <v>179</v>
      </c>
      <c r="B539" s="35"/>
      <c r="C539" s="35"/>
      <c r="D539" s="35"/>
      <c r="E539" s="35"/>
      <c r="F539" s="35"/>
      <c r="G539" s="35"/>
      <c r="H539" s="35"/>
      <c r="I539" s="35"/>
    </row>
    <row r="540" spans="1:9" x14ac:dyDescent="0.2">
      <c r="A540" s="31" t="s">
        <v>180</v>
      </c>
      <c r="B540" s="31"/>
      <c r="C540" s="31"/>
      <c r="D540" s="31"/>
      <c r="E540" s="31"/>
      <c r="F540" s="31"/>
      <c r="G540" s="31"/>
      <c r="H540" s="31"/>
      <c r="I540" s="31"/>
    </row>
    <row r="541" spans="1:9" ht="160" customHeight="1" x14ac:dyDescent="0.2">
      <c r="A541" s="42" t="s">
        <v>181</v>
      </c>
      <c r="B541" s="33"/>
      <c r="C541" s="33"/>
      <c r="D541" s="33"/>
      <c r="E541" s="33"/>
      <c r="F541" s="33"/>
      <c r="G541" s="33"/>
      <c r="H541" s="33"/>
      <c r="I541" s="33"/>
    </row>
    <row r="543" spans="1:9" x14ac:dyDescent="0.2">
      <c r="A543" s="35" t="s">
        <v>182</v>
      </c>
      <c r="B543" s="35"/>
      <c r="C543" s="35"/>
      <c r="D543" s="35"/>
      <c r="E543" s="35"/>
      <c r="F543" s="35"/>
      <c r="G543" s="35"/>
      <c r="H543" s="35"/>
      <c r="I543" s="35"/>
    </row>
    <row r="544" spans="1:9" ht="176" customHeight="1" x14ac:dyDescent="0.2">
      <c r="A544" s="33" t="s">
        <v>183</v>
      </c>
      <c r="B544" s="33"/>
      <c r="C544" s="33"/>
      <c r="D544" s="33"/>
      <c r="E544" s="33"/>
      <c r="F544" s="33"/>
      <c r="G544" s="33"/>
      <c r="H544" s="33"/>
      <c r="I544" s="33"/>
    </row>
  </sheetData>
  <mergeCells count="146">
    <mergeCell ref="A541:I541"/>
    <mergeCell ref="A543:I543"/>
    <mergeCell ref="A544:I544"/>
    <mergeCell ref="A523:I523"/>
    <mergeCell ref="A524:I524"/>
    <mergeCell ref="A529:I529"/>
    <mergeCell ref="A533:I533"/>
    <mergeCell ref="A534:I534"/>
    <mergeCell ref="A536:I536"/>
    <mergeCell ref="A537:I537"/>
    <mergeCell ref="A540:I540"/>
    <mergeCell ref="A539:I539"/>
    <mergeCell ref="A489:I489"/>
    <mergeCell ref="A491:I491"/>
    <mergeCell ref="A490:I490"/>
    <mergeCell ref="A496:I496"/>
    <mergeCell ref="A497:I497"/>
    <mergeCell ref="A498:I498"/>
    <mergeCell ref="A499:I499"/>
    <mergeCell ref="A515:I515"/>
    <mergeCell ref="A522:I522"/>
    <mergeCell ref="A514:I514"/>
    <mergeCell ref="A473:I473"/>
    <mergeCell ref="A475:I475"/>
    <mergeCell ref="A477:I477"/>
    <mergeCell ref="A479:I479"/>
    <mergeCell ref="A481:I481"/>
    <mergeCell ref="A483:I483"/>
    <mergeCell ref="A485:I485"/>
    <mergeCell ref="A487:I487"/>
    <mergeCell ref="A488:I488"/>
    <mergeCell ref="A430:B430"/>
    <mergeCell ref="A432:I432"/>
    <mergeCell ref="A433:I433"/>
    <mergeCell ref="A434:I434"/>
    <mergeCell ref="A435:I435"/>
    <mergeCell ref="A436:I436"/>
    <mergeCell ref="A438:I438"/>
    <mergeCell ref="A446:I446"/>
    <mergeCell ref="A447:I447"/>
    <mergeCell ref="A437:I437"/>
    <mergeCell ref="A2:I2"/>
    <mergeCell ref="A3:I3"/>
    <mergeCell ref="A4:I4"/>
    <mergeCell ref="A5:I5"/>
    <mergeCell ref="A7:I7"/>
    <mergeCell ref="A8:I8"/>
    <mergeCell ref="A412:I412"/>
    <mergeCell ref="A414:I414"/>
    <mergeCell ref="A428:I428"/>
    <mergeCell ref="B23:I23"/>
    <mergeCell ref="B22:I22"/>
    <mergeCell ref="B21:I21"/>
    <mergeCell ref="B20:I20"/>
    <mergeCell ref="B19:I19"/>
    <mergeCell ref="B18:I18"/>
    <mergeCell ref="A10:I10"/>
    <mergeCell ref="A11:I11"/>
    <mergeCell ref="A13:I13"/>
    <mergeCell ref="A14:I14"/>
    <mergeCell ref="A15:I15"/>
    <mergeCell ref="B17:I17"/>
    <mergeCell ref="A41:I41"/>
    <mergeCell ref="A42:I42"/>
    <mergeCell ref="A43:I43"/>
    <mergeCell ref="A45:I45"/>
    <mergeCell ref="A47:I47"/>
    <mergeCell ref="A48:I48"/>
    <mergeCell ref="B24:I24"/>
    <mergeCell ref="A26:I26"/>
    <mergeCell ref="A27:I27"/>
    <mergeCell ref="A36:I36"/>
    <mergeCell ref="A37:I37"/>
    <mergeCell ref="A39:I39"/>
    <mergeCell ref="A78:I78"/>
    <mergeCell ref="A174:I174"/>
    <mergeCell ref="A176:I176"/>
    <mergeCell ref="A178:I178"/>
    <mergeCell ref="A278:I278"/>
    <mergeCell ref="A276:I276"/>
    <mergeCell ref="A50:I50"/>
    <mergeCell ref="A51:I51"/>
    <mergeCell ref="A58:I58"/>
    <mergeCell ref="A73:I73"/>
    <mergeCell ref="A75:I75"/>
    <mergeCell ref="A77:I77"/>
    <mergeCell ref="A294:I294"/>
    <mergeCell ref="A296:I296"/>
    <mergeCell ref="A298:I298"/>
    <mergeCell ref="A299:I299"/>
    <mergeCell ref="A301:I301"/>
    <mergeCell ref="A302:I302"/>
    <mergeCell ref="A280:I280"/>
    <mergeCell ref="A282:I282"/>
    <mergeCell ref="A283:I283"/>
    <mergeCell ref="A284:I284"/>
    <mergeCell ref="A290:I290"/>
    <mergeCell ref="A292:I292"/>
    <mergeCell ref="A319:I319"/>
    <mergeCell ref="A320:I320"/>
    <mergeCell ref="A322:I322"/>
    <mergeCell ref="A324:I324"/>
    <mergeCell ref="A326:I326"/>
    <mergeCell ref="A327:I327"/>
    <mergeCell ref="B304:I304"/>
    <mergeCell ref="B305:I305"/>
    <mergeCell ref="B306:I306"/>
    <mergeCell ref="B307:I307"/>
    <mergeCell ref="A309:I309"/>
    <mergeCell ref="A318:I318"/>
    <mergeCell ref="A346:I346"/>
    <mergeCell ref="A348:I348"/>
    <mergeCell ref="A350:I350"/>
    <mergeCell ref="A352:I352"/>
    <mergeCell ref="A335:I335"/>
    <mergeCell ref="A354:I354"/>
    <mergeCell ref="B329:I329"/>
    <mergeCell ref="B330:I330"/>
    <mergeCell ref="B331:I331"/>
    <mergeCell ref="B332:I332"/>
    <mergeCell ref="B333:I333"/>
    <mergeCell ref="A344:I344"/>
    <mergeCell ref="A383:I383"/>
    <mergeCell ref="A384:I384"/>
    <mergeCell ref="A385:I385"/>
    <mergeCell ref="A390:I390"/>
    <mergeCell ref="A391:I391"/>
    <mergeCell ref="A393:I393"/>
    <mergeCell ref="A356:I356"/>
    <mergeCell ref="A357:I357"/>
    <mergeCell ref="A358:I358"/>
    <mergeCell ref="A374:I374"/>
    <mergeCell ref="A375:I375"/>
    <mergeCell ref="A382:I382"/>
    <mergeCell ref="A404:I404"/>
    <mergeCell ref="A406:I406"/>
    <mergeCell ref="A405:I405"/>
    <mergeCell ref="A410:I410"/>
    <mergeCell ref="A407:I407"/>
    <mergeCell ref="A395:I395"/>
    <mergeCell ref="A397:I397"/>
    <mergeCell ref="A398:I398"/>
    <mergeCell ref="A399:I399"/>
    <mergeCell ref="A401:I401"/>
    <mergeCell ref="A403:I403"/>
    <mergeCell ref="A408:I408"/>
  </mergeCells>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A86DC-D36C-B544-BBE8-2B5A2D9CBBC0}">
  <dimension ref="A1:G669"/>
  <sheetViews>
    <sheetView workbookViewId="0">
      <selection activeCell="E1" sqref="E1:E1048576"/>
    </sheetView>
  </sheetViews>
  <sheetFormatPr baseColWidth="10" defaultColWidth="11" defaultRowHeight="16" x14ac:dyDescent="0.2"/>
  <cols>
    <col min="1" max="1" width="13.5" style="5" bestFit="1" customWidth="1"/>
    <col min="2" max="2" width="13" style="7" bestFit="1" customWidth="1"/>
    <col min="3" max="3" width="11.1640625" style="7" bestFit="1" customWidth="1"/>
    <col min="4" max="4" width="70.1640625" style="5" bestFit="1" customWidth="1"/>
    <col min="5" max="5" width="7" style="3" bestFit="1" customWidth="1"/>
    <col min="6" max="6" width="9.33203125" style="4" bestFit="1" customWidth="1"/>
    <col min="7" max="7" width="19.33203125" style="3" bestFit="1" customWidth="1"/>
  </cols>
  <sheetData>
    <row r="1" spans="1:7" x14ac:dyDescent="0.2">
      <c r="A1" s="5" t="s">
        <v>12</v>
      </c>
      <c r="B1" s="7" t="s">
        <v>14</v>
      </c>
      <c r="C1" s="7" t="s">
        <v>16</v>
      </c>
      <c r="D1" s="5" t="s">
        <v>18</v>
      </c>
      <c r="E1" s="3" t="s">
        <v>20</v>
      </c>
      <c r="F1" s="4" t="s">
        <v>22</v>
      </c>
      <c r="G1" s="3" t="s">
        <v>24</v>
      </c>
    </row>
    <row r="2" spans="1:7" x14ac:dyDescent="0.2">
      <c r="A2" s="5">
        <v>661</v>
      </c>
      <c r="B2" s="7">
        <v>1</v>
      </c>
      <c r="C2" s="7">
        <v>1</v>
      </c>
      <c r="D2" s="5" t="s">
        <v>28</v>
      </c>
      <c r="E2" s="3" t="s">
        <v>29</v>
      </c>
      <c r="F2" s="4">
        <v>50</v>
      </c>
      <c r="G2" s="3" t="s">
        <v>30</v>
      </c>
    </row>
    <row r="3" spans="1:7" x14ac:dyDescent="0.2">
      <c r="A3" s="5">
        <v>45</v>
      </c>
      <c r="B3" s="7">
        <v>1</v>
      </c>
      <c r="C3" s="7">
        <v>3</v>
      </c>
      <c r="D3" s="5" t="s">
        <v>31</v>
      </c>
      <c r="E3" s="3" t="s">
        <v>32</v>
      </c>
      <c r="F3" s="4">
        <v>19</v>
      </c>
      <c r="G3" s="3">
        <v>330958</v>
      </c>
    </row>
    <row r="4" spans="1:7" x14ac:dyDescent="0.2">
      <c r="A4" s="5">
        <v>620</v>
      </c>
      <c r="B4" s="7">
        <v>0</v>
      </c>
      <c r="C4" s="7">
        <v>2</v>
      </c>
      <c r="D4" s="5" t="s">
        <v>33</v>
      </c>
      <c r="E4" s="3" t="s">
        <v>29</v>
      </c>
      <c r="F4" s="4">
        <v>26</v>
      </c>
      <c r="G4" s="3">
        <v>31028</v>
      </c>
    </row>
    <row r="5" spans="1:7" x14ac:dyDescent="0.2">
      <c r="A5" s="5">
        <v>231</v>
      </c>
      <c r="B5" s="7">
        <v>1</v>
      </c>
      <c r="C5" s="7">
        <v>1</v>
      </c>
      <c r="D5" s="5" t="s">
        <v>34</v>
      </c>
      <c r="E5" s="3" t="s">
        <v>32</v>
      </c>
      <c r="F5" s="4">
        <v>35</v>
      </c>
      <c r="G5" s="3">
        <v>36973</v>
      </c>
    </row>
    <row r="6" spans="1:7" x14ac:dyDescent="0.2">
      <c r="A6" s="5">
        <v>60</v>
      </c>
      <c r="B6" s="7">
        <v>0</v>
      </c>
      <c r="C6" s="7">
        <v>3</v>
      </c>
      <c r="D6" s="5" t="s">
        <v>35</v>
      </c>
      <c r="E6" s="3" t="s">
        <v>29</v>
      </c>
      <c r="F6" s="4">
        <v>11</v>
      </c>
      <c r="G6" s="3" t="s">
        <v>36</v>
      </c>
    </row>
    <row r="7" spans="1:7" x14ac:dyDescent="0.2">
      <c r="A7" s="5">
        <v>319</v>
      </c>
      <c r="B7" s="7">
        <v>1</v>
      </c>
      <c r="C7" s="7">
        <v>1</v>
      </c>
      <c r="D7" s="5" t="s">
        <v>184</v>
      </c>
      <c r="E7" s="3" t="s">
        <v>32</v>
      </c>
      <c r="F7" s="4">
        <v>31</v>
      </c>
      <c r="G7" s="3">
        <v>36928</v>
      </c>
    </row>
    <row r="8" spans="1:7" x14ac:dyDescent="0.2">
      <c r="A8" s="5">
        <v>684</v>
      </c>
      <c r="B8" s="7">
        <v>0</v>
      </c>
      <c r="C8" s="7">
        <v>3</v>
      </c>
      <c r="D8" s="5" t="s">
        <v>185</v>
      </c>
      <c r="E8" s="3" t="s">
        <v>29</v>
      </c>
      <c r="F8" s="4">
        <v>14</v>
      </c>
      <c r="G8" s="3" t="s">
        <v>36</v>
      </c>
    </row>
    <row r="9" spans="1:7" x14ac:dyDescent="0.2">
      <c r="A9" s="5">
        <v>842</v>
      </c>
      <c r="B9" s="7">
        <v>0</v>
      </c>
      <c r="C9" s="7">
        <v>2</v>
      </c>
      <c r="D9" s="5" t="s">
        <v>186</v>
      </c>
      <c r="E9" s="3" t="s">
        <v>29</v>
      </c>
      <c r="F9" s="4">
        <v>16</v>
      </c>
      <c r="G9" s="3" t="s">
        <v>187</v>
      </c>
    </row>
    <row r="10" spans="1:7" x14ac:dyDescent="0.2">
      <c r="A10" s="5">
        <v>94</v>
      </c>
      <c r="B10" s="7">
        <v>0</v>
      </c>
      <c r="C10" s="7">
        <v>3</v>
      </c>
      <c r="D10" s="5" t="s">
        <v>188</v>
      </c>
      <c r="E10" s="3" t="s">
        <v>29</v>
      </c>
      <c r="F10" s="4">
        <v>26</v>
      </c>
      <c r="G10" s="3" t="s">
        <v>189</v>
      </c>
    </row>
    <row r="11" spans="1:7" x14ac:dyDescent="0.2">
      <c r="A11" s="5">
        <v>63</v>
      </c>
      <c r="B11" s="7">
        <v>0</v>
      </c>
      <c r="C11" s="7">
        <v>1</v>
      </c>
      <c r="D11" s="5" t="s">
        <v>190</v>
      </c>
      <c r="E11" s="3" t="s">
        <v>29</v>
      </c>
      <c r="F11" s="4">
        <v>45</v>
      </c>
      <c r="G11" s="3">
        <v>36973</v>
      </c>
    </row>
    <row r="12" spans="1:7" x14ac:dyDescent="0.2">
      <c r="A12" s="5">
        <v>367</v>
      </c>
      <c r="B12" s="7">
        <v>1</v>
      </c>
      <c r="C12" s="7">
        <v>1</v>
      </c>
      <c r="D12" s="5" t="s">
        <v>191</v>
      </c>
      <c r="E12" s="3" t="s">
        <v>32</v>
      </c>
      <c r="F12" s="4">
        <v>60</v>
      </c>
      <c r="G12" s="3">
        <v>110813</v>
      </c>
    </row>
    <row r="13" spans="1:7" x14ac:dyDescent="0.2">
      <c r="A13" s="5">
        <v>581</v>
      </c>
      <c r="B13" s="7">
        <v>1</v>
      </c>
      <c r="C13" s="7">
        <v>2</v>
      </c>
      <c r="D13" s="5" t="s">
        <v>192</v>
      </c>
      <c r="E13" s="3" t="s">
        <v>32</v>
      </c>
      <c r="F13" s="4">
        <v>25</v>
      </c>
      <c r="G13" s="3">
        <v>237789</v>
      </c>
    </row>
    <row r="14" spans="1:7" x14ac:dyDescent="0.2">
      <c r="A14" s="5">
        <v>752</v>
      </c>
      <c r="B14" s="7">
        <v>1</v>
      </c>
      <c r="C14" s="7">
        <v>3</v>
      </c>
      <c r="D14" s="5" t="s">
        <v>193</v>
      </c>
      <c r="E14" s="3" t="s">
        <v>29</v>
      </c>
      <c r="F14" s="4">
        <v>6</v>
      </c>
      <c r="G14" s="3">
        <v>392096</v>
      </c>
    </row>
    <row r="15" spans="1:7" x14ac:dyDescent="0.2">
      <c r="A15" s="5">
        <v>282</v>
      </c>
      <c r="B15" s="7">
        <v>0</v>
      </c>
      <c r="C15" s="7">
        <v>3</v>
      </c>
      <c r="D15" s="5" t="s">
        <v>194</v>
      </c>
      <c r="E15" s="3" t="s">
        <v>29</v>
      </c>
      <c r="F15" s="4">
        <v>28</v>
      </c>
      <c r="G15" s="3">
        <v>347464</v>
      </c>
    </row>
    <row r="16" spans="1:7" x14ac:dyDescent="0.2">
      <c r="A16" s="5">
        <v>573</v>
      </c>
      <c r="B16" s="7">
        <v>1</v>
      </c>
      <c r="C16" s="7">
        <v>1</v>
      </c>
      <c r="D16" s="5" t="s">
        <v>195</v>
      </c>
      <c r="E16" s="3" t="s">
        <v>29</v>
      </c>
      <c r="F16" s="4">
        <v>36</v>
      </c>
      <c r="G16" s="3" t="s">
        <v>196</v>
      </c>
    </row>
    <row r="17" spans="1:7" x14ac:dyDescent="0.2">
      <c r="A17" s="5">
        <v>204</v>
      </c>
      <c r="B17" s="7">
        <v>0</v>
      </c>
      <c r="C17" s="7">
        <v>3</v>
      </c>
      <c r="D17" s="5" t="s">
        <v>197</v>
      </c>
      <c r="E17" s="3" t="s">
        <v>29</v>
      </c>
      <c r="F17" s="4">
        <v>45.5</v>
      </c>
      <c r="G17" s="3">
        <v>2628</v>
      </c>
    </row>
    <row r="18" spans="1:7" x14ac:dyDescent="0.2">
      <c r="A18" s="5">
        <v>122</v>
      </c>
      <c r="B18" s="7">
        <v>0</v>
      </c>
      <c r="C18" s="7">
        <v>3</v>
      </c>
      <c r="D18" s="5" t="s">
        <v>198</v>
      </c>
      <c r="E18" s="3" t="s">
        <v>29</v>
      </c>
      <c r="G18" s="3" t="s">
        <v>199</v>
      </c>
    </row>
    <row r="19" spans="1:7" x14ac:dyDescent="0.2">
      <c r="A19" s="5">
        <v>384</v>
      </c>
      <c r="B19" s="7">
        <v>1</v>
      </c>
      <c r="C19" s="7">
        <v>1</v>
      </c>
      <c r="D19" s="5" t="s">
        <v>200</v>
      </c>
      <c r="E19" s="3" t="s">
        <v>32</v>
      </c>
      <c r="F19" s="4">
        <v>35</v>
      </c>
      <c r="G19" s="3">
        <v>113789</v>
      </c>
    </row>
    <row r="20" spans="1:7" x14ac:dyDescent="0.2">
      <c r="A20" s="5">
        <v>342</v>
      </c>
      <c r="B20" s="7">
        <v>1</v>
      </c>
      <c r="C20" s="7">
        <v>1</v>
      </c>
      <c r="D20" s="5" t="s">
        <v>201</v>
      </c>
      <c r="E20" s="3" t="s">
        <v>32</v>
      </c>
      <c r="F20" s="4">
        <v>24</v>
      </c>
      <c r="G20" s="3">
        <v>19950</v>
      </c>
    </row>
    <row r="21" spans="1:7" x14ac:dyDescent="0.2">
      <c r="A21" s="5">
        <v>449</v>
      </c>
      <c r="B21" s="7">
        <v>1</v>
      </c>
      <c r="C21" s="7">
        <v>3</v>
      </c>
      <c r="D21" s="5" t="s">
        <v>202</v>
      </c>
      <c r="E21" s="3" t="s">
        <v>32</v>
      </c>
      <c r="F21" s="4">
        <v>5</v>
      </c>
      <c r="G21" s="3">
        <v>2666</v>
      </c>
    </row>
    <row r="22" spans="1:7" x14ac:dyDescent="0.2">
      <c r="A22" s="5">
        <v>650</v>
      </c>
      <c r="B22" s="7">
        <v>1</v>
      </c>
      <c r="C22" s="7">
        <v>3</v>
      </c>
      <c r="D22" s="5" t="s">
        <v>203</v>
      </c>
      <c r="E22" s="3" t="s">
        <v>32</v>
      </c>
      <c r="F22" s="4">
        <v>23</v>
      </c>
      <c r="G22" s="3" t="s">
        <v>204</v>
      </c>
    </row>
    <row r="23" spans="1:7" x14ac:dyDescent="0.2">
      <c r="A23" s="5">
        <v>735</v>
      </c>
      <c r="B23" s="7">
        <v>0</v>
      </c>
      <c r="C23" s="7">
        <v>2</v>
      </c>
      <c r="D23" s="5" t="s">
        <v>205</v>
      </c>
      <c r="E23" s="3" t="s">
        <v>29</v>
      </c>
      <c r="F23" s="4">
        <v>23</v>
      </c>
      <c r="G23" s="3">
        <v>233639</v>
      </c>
    </row>
    <row r="24" spans="1:7" x14ac:dyDescent="0.2">
      <c r="A24" s="5">
        <v>861</v>
      </c>
      <c r="B24" s="7">
        <v>0</v>
      </c>
      <c r="C24" s="7">
        <v>3</v>
      </c>
      <c r="D24" s="5" t="s">
        <v>206</v>
      </c>
      <c r="E24" s="3" t="s">
        <v>29</v>
      </c>
      <c r="F24" s="4">
        <v>41</v>
      </c>
      <c r="G24" s="3">
        <v>350026</v>
      </c>
    </row>
    <row r="25" spans="1:7" x14ac:dyDescent="0.2">
      <c r="A25" s="5">
        <v>554</v>
      </c>
      <c r="B25" s="7">
        <v>1</v>
      </c>
      <c r="C25" s="7">
        <v>3</v>
      </c>
      <c r="D25" s="5" t="s">
        <v>207</v>
      </c>
      <c r="E25" s="3" t="s">
        <v>29</v>
      </c>
      <c r="F25" s="4">
        <v>22</v>
      </c>
      <c r="G25" s="3">
        <v>2620</v>
      </c>
    </row>
    <row r="26" spans="1:7" x14ac:dyDescent="0.2">
      <c r="A26" s="5">
        <v>533</v>
      </c>
      <c r="B26" s="7">
        <v>0</v>
      </c>
      <c r="C26" s="7">
        <v>3</v>
      </c>
      <c r="D26" s="5" t="s">
        <v>208</v>
      </c>
      <c r="E26" s="3" t="s">
        <v>29</v>
      </c>
      <c r="F26" s="4">
        <v>17</v>
      </c>
      <c r="G26" s="3">
        <v>2690</v>
      </c>
    </row>
    <row r="27" spans="1:7" x14ac:dyDescent="0.2">
      <c r="A27" s="5">
        <v>130</v>
      </c>
      <c r="B27" s="7">
        <v>0</v>
      </c>
      <c r="C27" s="7">
        <v>3</v>
      </c>
      <c r="D27" s="5" t="s">
        <v>209</v>
      </c>
      <c r="E27" s="3" t="s">
        <v>29</v>
      </c>
      <c r="F27" s="4">
        <v>45</v>
      </c>
      <c r="G27" s="3">
        <v>347061</v>
      </c>
    </row>
    <row r="28" spans="1:7" x14ac:dyDescent="0.2">
      <c r="A28" s="5">
        <v>508</v>
      </c>
      <c r="B28" s="7">
        <v>1</v>
      </c>
      <c r="C28" s="7">
        <v>1</v>
      </c>
      <c r="D28" s="5" t="s">
        <v>210</v>
      </c>
      <c r="E28" s="3" t="s">
        <v>29</v>
      </c>
      <c r="G28" s="3">
        <v>111427</v>
      </c>
    </row>
    <row r="29" spans="1:7" x14ac:dyDescent="0.2">
      <c r="A29" s="5">
        <v>254</v>
      </c>
      <c r="B29" s="7">
        <v>0</v>
      </c>
      <c r="C29" s="7">
        <v>3</v>
      </c>
      <c r="D29" s="5" t="s">
        <v>211</v>
      </c>
      <c r="E29" s="3" t="s">
        <v>29</v>
      </c>
      <c r="F29" s="4">
        <v>30</v>
      </c>
      <c r="G29" s="3" t="s">
        <v>212</v>
      </c>
    </row>
    <row r="30" spans="1:7" x14ac:dyDescent="0.2">
      <c r="A30" s="5">
        <v>843</v>
      </c>
      <c r="B30" s="7">
        <v>1</v>
      </c>
      <c r="C30" s="7">
        <v>1</v>
      </c>
      <c r="D30" s="5" t="s">
        <v>213</v>
      </c>
      <c r="E30" s="3" t="s">
        <v>32</v>
      </c>
      <c r="F30" s="4">
        <v>30</v>
      </c>
      <c r="G30" s="3">
        <v>113798</v>
      </c>
    </row>
    <row r="31" spans="1:7" x14ac:dyDescent="0.2">
      <c r="A31" s="5">
        <v>380</v>
      </c>
      <c r="B31" s="7">
        <v>0</v>
      </c>
      <c r="C31" s="7">
        <v>3</v>
      </c>
      <c r="D31" s="5" t="s">
        <v>214</v>
      </c>
      <c r="E31" s="3" t="s">
        <v>29</v>
      </c>
      <c r="F31" s="4">
        <v>19</v>
      </c>
      <c r="G31" s="3">
        <v>347069</v>
      </c>
    </row>
    <row r="32" spans="1:7" x14ac:dyDescent="0.2">
      <c r="A32" s="5">
        <v>325</v>
      </c>
      <c r="B32" s="7">
        <v>0</v>
      </c>
      <c r="C32" s="7">
        <v>3</v>
      </c>
      <c r="D32" s="5" t="s">
        <v>215</v>
      </c>
      <c r="E32" s="3" t="s">
        <v>29</v>
      </c>
      <c r="G32" s="3" t="s">
        <v>216</v>
      </c>
    </row>
    <row r="33" spans="1:7" x14ac:dyDescent="0.2">
      <c r="A33" s="5">
        <v>89</v>
      </c>
      <c r="B33" s="7">
        <v>1</v>
      </c>
      <c r="C33" s="7">
        <v>1</v>
      </c>
      <c r="D33" s="5" t="s">
        <v>217</v>
      </c>
      <c r="E33" s="3" t="s">
        <v>32</v>
      </c>
      <c r="F33" s="4">
        <v>23</v>
      </c>
      <c r="G33" s="3">
        <v>19950</v>
      </c>
    </row>
    <row r="34" spans="1:7" x14ac:dyDescent="0.2">
      <c r="A34" s="5">
        <v>50</v>
      </c>
      <c r="B34" s="7">
        <v>0</v>
      </c>
      <c r="C34" s="7">
        <v>3</v>
      </c>
      <c r="D34" s="5" t="s">
        <v>218</v>
      </c>
      <c r="E34" s="3" t="s">
        <v>32</v>
      </c>
      <c r="F34" s="4">
        <v>18</v>
      </c>
      <c r="G34" s="3">
        <v>349237</v>
      </c>
    </row>
    <row r="35" spans="1:7" x14ac:dyDescent="0.2">
      <c r="A35" s="5">
        <v>788</v>
      </c>
      <c r="B35" s="7">
        <v>0</v>
      </c>
      <c r="C35" s="7">
        <v>3</v>
      </c>
      <c r="D35" s="5" t="s">
        <v>219</v>
      </c>
      <c r="E35" s="3" t="s">
        <v>29</v>
      </c>
      <c r="F35" s="4">
        <v>8</v>
      </c>
      <c r="G35" s="3">
        <v>382652</v>
      </c>
    </row>
    <row r="36" spans="1:7" x14ac:dyDescent="0.2">
      <c r="A36" s="5">
        <v>170</v>
      </c>
      <c r="B36" s="7">
        <v>0</v>
      </c>
      <c r="C36" s="7">
        <v>3</v>
      </c>
      <c r="D36" s="5" t="s">
        <v>220</v>
      </c>
      <c r="E36" s="3" t="s">
        <v>29</v>
      </c>
      <c r="F36" s="4">
        <v>28</v>
      </c>
      <c r="G36" s="3">
        <v>1601</v>
      </c>
    </row>
    <row r="37" spans="1:7" x14ac:dyDescent="0.2">
      <c r="A37" s="5">
        <v>737</v>
      </c>
      <c r="B37" s="7">
        <v>0</v>
      </c>
      <c r="C37" s="7">
        <v>3</v>
      </c>
      <c r="D37" s="5" t="s">
        <v>221</v>
      </c>
      <c r="E37" s="3" t="s">
        <v>32</v>
      </c>
      <c r="F37" s="4">
        <v>48</v>
      </c>
      <c r="G37" s="3" t="s">
        <v>222</v>
      </c>
    </row>
    <row r="38" spans="1:7" x14ac:dyDescent="0.2">
      <c r="A38" s="5">
        <v>355</v>
      </c>
      <c r="B38" s="7">
        <v>0</v>
      </c>
      <c r="C38" s="7">
        <v>3</v>
      </c>
      <c r="D38" s="5" t="s">
        <v>223</v>
      </c>
      <c r="E38" s="3" t="s">
        <v>29</v>
      </c>
      <c r="G38" s="3">
        <v>2647</v>
      </c>
    </row>
    <row r="39" spans="1:7" x14ac:dyDescent="0.2">
      <c r="A39" s="5">
        <v>844</v>
      </c>
      <c r="B39" s="7">
        <v>0</v>
      </c>
      <c r="C39" s="7">
        <v>3</v>
      </c>
      <c r="D39" s="5" t="s">
        <v>224</v>
      </c>
      <c r="E39" s="3" t="s">
        <v>29</v>
      </c>
      <c r="F39" s="4">
        <v>34.5</v>
      </c>
      <c r="G39" s="3">
        <v>2683</v>
      </c>
    </row>
    <row r="40" spans="1:7" x14ac:dyDescent="0.2">
      <c r="A40" s="5">
        <v>225</v>
      </c>
      <c r="B40" s="7">
        <v>1</v>
      </c>
      <c r="C40" s="7">
        <v>1</v>
      </c>
      <c r="D40" s="5" t="s">
        <v>225</v>
      </c>
      <c r="E40" s="3" t="s">
        <v>29</v>
      </c>
      <c r="F40" s="4">
        <v>38</v>
      </c>
      <c r="G40" s="3">
        <v>19943</v>
      </c>
    </row>
    <row r="41" spans="1:7" x14ac:dyDescent="0.2">
      <c r="A41" s="5">
        <v>244</v>
      </c>
      <c r="B41" s="7">
        <v>0</v>
      </c>
      <c r="C41" s="7">
        <v>3</v>
      </c>
      <c r="D41" s="5" t="s">
        <v>226</v>
      </c>
      <c r="E41" s="3" t="s">
        <v>29</v>
      </c>
      <c r="F41" s="4">
        <v>22</v>
      </c>
      <c r="G41" s="3" t="s">
        <v>227</v>
      </c>
    </row>
    <row r="42" spans="1:7" x14ac:dyDescent="0.2">
      <c r="A42" s="5">
        <v>841</v>
      </c>
      <c r="B42" s="7">
        <v>0</v>
      </c>
      <c r="C42" s="7">
        <v>3</v>
      </c>
      <c r="D42" s="5" t="s">
        <v>228</v>
      </c>
      <c r="E42" s="3" t="s">
        <v>29</v>
      </c>
      <c r="F42" s="4">
        <v>20</v>
      </c>
      <c r="G42" s="3" t="s">
        <v>229</v>
      </c>
    </row>
    <row r="43" spans="1:7" x14ac:dyDescent="0.2">
      <c r="A43" s="5">
        <v>308</v>
      </c>
      <c r="B43" s="7">
        <v>1</v>
      </c>
      <c r="C43" s="7">
        <v>1</v>
      </c>
      <c r="D43" s="5" t="s">
        <v>230</v>
      </c>
      <c r="E43" s="3" t="s">
        <v>32</v>
      </c>
      <c r="F43" s="4">
        <v>17</v>
      </c>
      <c r="G43" s="3" t="s">
        <v>231</v>
      </c>
    </row>
    <row r="44" spans="1:7" x14ac:dyDescent="0.2">
      <c r="A44" s="5">
        <v>696</v>
      </c>
      <c r="B44" s="7">
        <v>0</v>
      </c>
      <c r="C44" s="7">
        <v>2</v>
      </c>
      <c r="D44" s="5" t="s">
        <v>232</v>
      </c>
      <c r="E44" s="3" t="s">
        <v>29</v>
      </c>
      <c r="F44" s="4">
        <v>52</v>
      </c>
      <c r="G44" s="3">
        <v>248731</v>
      </c>
    </row>
    <row r="45" spans="1:7" x14ac:dyDescent="0.2">
      <c r="A45" s="5">
        <v>379</v>
      </c>
      <c r="B45" s="7">
        <v>0</v>
      </c>
      <c r="C45" s="7">
        <v>3</v>
      </c>
      <c r="D45" s="5" t="s">
        <v>233</v>
      </c>
      <c r="E45" s="3" t="s">
        <v>29</v>
      </c>
      <c r="F45" s="4">
        <v>20</v>
      </c>
      <c r="G45" s="3">
        <v>2648</v>
      </c>
    </row>
    <row r="46" spans="1:7" x14ac:dyDescent="0.2">
      <c r="A46" s="5">
        <v>154</v>
      </c>
      <c r="B46" s="7">
        <v>0</v>
      </c>
      <c r="C46" s="7">
        <v>3</v>
      </c>
      <c r="D46" s="5" t="s">
        <v>234</v>
      </c>
      <c r="E46" s="3" t="s">
        <v>29</v>
      </c>
      <c r="F46" s="4">
        <v>40.5</v>
      </c>
      <c r="G46" s="3" t="s">
        <v>235</v>
      </c>
    </row>
    <row r="47" spans="1:7" x14ac:dyDescent="0.2">
      <c r="A47" s="5">
        <v>402</v>
      </c>
      <c r="B47" s="7">
        <v>0</v>
      </c>
      <c r="C47" s="7">
        <v>3</v>
      </c>
      <c r="D47" s="5" t="s">
        <v>236</v>
      </c>
      <c r="E47" s="3" t="s">
        <v>29</v>
      </c>
      <c r="F47" s="4">
        <v>26</v>
      </c>
      <c r="G47" s="3">
        <v>341826</v>
      </c>
    </row>
    <row r="48" spans="1:7" x14ac:dyDescent="0.2">
      <c r="A48" s="5">
        <v>286</v>
      </c>
      <c r="B48" s="7">
        <v>0</v>
      </c>
      <c r="C48" s="7">
        <v>3</v>
      </c>
      <c r="D48" s="5" t="s">
        <v>237</v>
      </c>
      <c r="E48" s="3" t="s">
        <v>29</v>
      </c>
      <c r="F48" s="4">
        <v>33</v>
      </c>
      <c r="G48" s="3">
        <v>349239</v>
      </c>
    </row>
    <row r="49" spans="1:7" x14ac:dyDescent="0.2">
      <c r="A49" s="5">
        <v>883</v>
      </c>
      <c r="B49" s="7">
        <v>0</v>
      </c>
      <c r="C49" s="7">
        <v>3</v>
      </c>
      <c r="D49" s="5" t="s">
        <v>238</v>
      </c>
      <c r="E49" s="3" t="s">
        <v>32</v>
      </c>
      <c r="F49" s="4">
        <v>22</v>
      </c>
      <c r="G49" s="3">
        <v>7552</v>
      </c>
    </row>
    <row r="50" spans="1:7" x14ac:dyDescent="0.2">
      <c r="A50" s="5">
        <v>849</v>
      </c>
      <c r="B50" s="7">
        <v>0</v>
      </c>
      <c r="C50" s="7">
        <v>2</v>
      </c>
      <c r="D50" s="5" t="s">
        <v>239</v>
      </c>
      <c r="E50" s="3" t="s">
        <v>29</v>
      </c>
      <c r="F50" s="4">
        <v>28</v>
      </c>
      <c r="G50" s="3">
        <v>248727</v>
      </c>
    </row>
    <row r="51" spans="1:7" x14ac:dyDescent="0.2">
      <c r="A51" s="5">
        <v>72</v>
      </c>
      <c r="B51" s="7">
        <v>0</v>
      </c>
      <c r="C51" s="7">
        <v>3</v>
      </c>
      <c r="D51" s="5" t="s">
        <v>240</v>
      </c>
      <c r="E51" s="3" t="s">
        <v>32</v>
      </c>
      <c r="F51" s="4">
        <v>16</v>
      </c>
      <c r="G51" s="3" t="s">
        <v>36</v>
      </c>
    </row>
    <row r="52" spans="1:7" x14ac:dyDescent="0.2">
      <c r="A52" s="5">
        <v>131</v>
      </c>
      <c r="B52" s="7">
        <v>0</v>
      </c>
      <c r="C52" s="7">
        <v>3</v>
      </c>
      <c r="D52" s="5" t="s">
        <v>241</v>
      </c>
      <c r="E52" s="3" t="s">
        <v>29</v>
      </c>
      <c r="F52" s="4">
        <v>33</v>
      </c>
      <c r="G52" s="3">
        <v>349241</v>
      </c>
    </row>
    <row r="53" spans="1:7" x14ac:dyDescent="0.2">
      <c r="A53" s="5">
        <v>826</v>
      </c>
      <c r="B53" s="7">
        <v>0</v>
      </c>
      <c r="C53" s="7">
        <v>3</v>
      </c>
      <c r="D53" s="5" t="s">
        <v>242</v>
      </c>
      <c r="E53" s="3" t="s">
        <v>29</v>
      </c>
      <c r="G53" s="3">
        <v>368323</v>
      </c>
    </row>
    <row r="54" spans="1:7" x14ac:dyDescent="0.2">
      <c r="A54" s="5">
        <v>854</v>
      </c>
      <c r="B54" s="7">
        <v>1</v>
      </c>
      <c r="C54" s="7">
        <v>1</v>
      </c>
      <c r="D54" s="5" t="s">
        <v>243</v>
      </c>
      <c r="E54" s="3" t="s">
        <v>32</v>
      </c>
      <c r="F54" s="4">
        <v>16</v>
      </c>
      <c r="G54" s="3" t="s">
        <v>244</v>
      </c>
    </row>
    <row r="55" spans="1:7" x14ac:dyDescent="0.2">
      <c r="A55" s="5">
        <v>146</v>
      </c>
      <c r="B55" s="7">
        <v>0</v>
      </c>
      <c r="C55" s="7">
        <v>2</v>
      </c>
      <c r="D55" s="5" t="s">
        <v>245</v>
      </c>
      <c r="E55" s="3" t="s">
        <v>29</v>
      </c>
      <c r="F55" s="4">
        <v>19</v>
      </c>
      <c r="G55" s="3" t="s">
        <v>246</v>
      </c>
    </row>
    <row r="56" spans="1:7" x14ac:dyDescent="0.2">
      <c r="A56" s="5">
        <v>726</v>
      </c>
      <c r="B56" s="7">
        <v>0</v>
      </c>
      <c r="C56" s="7">
        <v>3</v>
      </c>
      <c r="D56" s="5" t="s">
        <v>247</v>
      </c>
      <c r="E56" s="3" t="s">
        <v>29</v>
      </c>
      <c r="F56" s="4">
        <v>20</v>
      </c>
      <c r="G56" s="3">
        <v>315094</v>
      </c>
    </row>
    <row r="57" spans="1:7" x14ac:dyDescent="0.2">
      <c r="A57" s="5">
        <v>253</v>
      </c>
      <c r="B57" s="7">
        <v>0</v>
      </c>
      <c r="C57" s="7">
        <v>1</v>
      </c>
      <c r="D57" s="5" t="s">
        <v>248</v>
      </c>
      <c r="E57" s="3" t="s">
        <v>29</v>
      </c>
      <c r="F57" s="4">
        <v>62</v>
      </c>
      <c r="G57" s="3">
        <v>113514</v>
      </c>
    </row>
    <row r="58" spans="1:7" x14ac:dyDescent="0.2">
      <c r="A58" s="5">
        <v>195</v>
      </c>
      <c r="B58" s="7">
        <v>1</v>
      </c>
      <c r="C58" s="7">
        <v>1</v>
      </c>
      <c r="D58" s="5" t="s">
        <v>249</v>
      </c>
      <c r="E58" s="3" t="s">
        <v>32</v>
      </c>
      <c r="F58" s="4">
        <v>44</v>
      </c>
      <c r="G58" s="3" t="s">
        <v>250</v>
      </c>
    </row>
    <row r="59" spans="1:7" x14ac:dyDescent="0.2">
      <c r="A59" s="5">
        <v>748</v>
      </c>
      <c r="B59" s="7">
        <v>1</v>
      </c>
      <c r="C59" s="7">
        <v>2</v>
      </c>
      <c r="D59" s="5" t="s">
        <v>251</v>
      </c>
      <c r="E59" s="3" t="s">
        <v>32</v>
      </c>
      <c r="F59" s="4">
        <v>30</v>
      </c>
      <c r="G59" s="3">
        <v>250648</v>
      </c>
    </row>
    <row r="60" spans="1:7" x14ac:dyDescent="0.2">
      <c r="A60" s="5">
        <v>192</v>
      </c>
      <c r="B60" s="7">
        <v>0</v>
      </c>
      <c r="C60" s="7">
        <v>2</v>
      </c>
      <c r="D60" s="5" t="s">
        <v>252</v>
      </c>
      <c r="E60" s="3" t="s">
        <v>29</v>
      </c>
      <c r="F60" s="4">
        <v>19</v>
      </c>
      <c r="G60" s="3">
        <v>28424</v>
      </c>
    </row>
    <row r="61" spans="1:7" x14ac:dyDescent="0.2">
      <c r="A61" s="5">
        <v>297</v>
      </c>
      <c r="B61" s="7">
        <v>0</v>
      </c>
      <c r="C61" s="7">
        <v>3</v>
      </c>
      <c r="D61" s="5" t="s">
        <v>253</v>
      </c>
      <c r="E61" s="3" t="s">
        <v>29</v>
      </c>
      <c r="F61" s="4">
        <v>23.5</v>
      </c>
      <c r="G61" s="3">
        <v>2693</v>
      </c>
    </row>
    <row r="62" spans="1:7" x14ac:dyDescent="0.2">
      <c r="A62" s="5">
        <v>648</v>
      </c>
      <c r="B62" s="7">
        <v>1</v>
      </c>
      <c r="C62" s="7">
        <v>1</v>
      </c>
      <c r="D62" s="5" t="s">
        <v>254</v>
      </c>
      <c r="E62" s="3" t="s">
        <v>29</v>
      </c>
      <c r="F62" s="4">
        <v>56</v>
      </c>
      <c r="G62" s="3">
        <v>13213</v>
      </c>
    </row>
    <row r="63" spans="1:7" x14ac:dyDescent="0.2">
      <c r="A63" s="5">
        <v>832</v>
      </c>
      <c r="B63" s="7">
        <v>1</v>
      </c>
      <c r="C63" s="7">
        <v>2</v>
      </c>
      <c r="D63" s="5" t="s">
        <v>255</v>
      </c>
      <c r="E63" s="3" t="s">
        <v>29</v>
      </c>
      <c r="F63" s="4">
        <v>0.83</v>
      </c>
      <c r="G63" s="3">
        <v>29106</v>
      </c>
    </row>
    <row r="64" spans="1:7" x14ac:dyDescent="0.2">
      <c r="A64" s="5">
        <v>431</v>
      </c>
      <c r="B64" s="7">
        <v>1</v>
      </c>
      <c r="C64" s="7">
        <v>1</v>
      </c>
      <c r="D64" s="5" t="s">
        <v>256</v>
      </c>
      <c r="E64" s="3" t="s">
        <v>29</v>
      </c>
      <c r="F64" s="4">
        <v>28</v>
      </c>
      <c r="G64" s="3">
        <v>110564</v>
      </c>
    </row>
    <row r="65" spans="1:7" x14ac:dyDescent="0.2">
      <c r="A65" s="5">
        <v>328</v>
      </c>
      <c r="B65" s="7">
        <v>1</v>
      </c>
      <c r="C65" s="7">
        <v>2</v>
      </c>
      <c r="D65" s="5" t="s">
        <v>257</v>
      </c>
      <c r="E65" s="3" t="s">
        <v>32</v>
      </c>
      <c r="F65" s="4">
        <v>36</v>
      </c>
      <c r="G65" s="3">
        <v>28551</v>
      </c>
    </row>
    <row r="66" spans="1:7" x14ac:dyDescent="0.2">
      <c r="A66" s="5">
        <v>268</v>
      </c>
      <c r="B66" s="7">
        <v>1</v>
      </c>
      <c r="C66" s="7">
        <v>3</v>
      </c>
      <c r="D66" s="5" t="s">
        <v>258</v>
      </c>
      <c r="E66" s="3" t="s">
        <v>29</v>
      </c>
      <c r="F66" s="4">
        <v>25</v>
      </c>
      <c r="G66" s="3">
        <v>347083</v>
      </c>
    </row>
    <row r="67" spans="1:7" x14ac:dyDescent="0.2">
      <c r="A67" s="5">
        <v>478</v>
      </c>
      <c r="B67" s="7">
        <v>0</v>
      </c>
      <c r="C67" s="7">
        <v>3</v>
      </c>
      <c r="D67" s="5" t="s">
        <v>259</v>
      </c>
      <c r="E67" s="3" t="s">
        <v>29</v>
      </c>
      <c r="F67" s="4">
        <v>29</v>
      </c>
      <c r="G67" s="3">
        <v>3460</v>
      </c>
    </row>
    <row r="68" spans="1:7" x14ac:dyDescent="0.2">
      <c r="A68" s="5">
        <v>341</v>
      </c>
      <c r="B68" s="7">
        <v>1</v>
      </c>
      <c r="C68" s="7">
        <v>2</v>
      </c>
      <c r="D68" s="5" t="s">
        <v>260</v>
      </c>
      <c r="E68" s="3" t="s">
        <v>29</v>
      </c>
      <c r="F68" s="4">
        <v>2</v>
      </c>
      <c r="G68" s="3">
        <v>230080</v>
      </c>
    </row>
    <row r="69" spans="1:7" x14ac:dyDescent="0.2">
      <c r="A69" s="5">
        <v>443</v>
      </c>
      <c r="B69" s="7">
        <v>0</v>
      </c>
      <c r="C69" s="7">
        <v>3</v>
      </c>
      <c r="D69" s="5" t="s">
        <v>261</v>
      </c>
      <c r="E69" s="3" t="s">
        <v>29</v>
      </c>
      <c r="F69" s="4">
        <v>25</v>
      </c>
      <c r="G69" s="3">
        <v>347076</v>
      </c>
    </row>
    <row r="70" spans="1:7" x14ac:dyDescent="0.2">
      <c r="A70" s="5">
        <v>674</v>
      </c>
      <c r="B70" s="7">
        <v>1</v>
      </c>
      <c r="C70" s="7">
        <v>2</v>
      </c>
      <c r="D70" s="5" t="s">
        <v>262</v>
      </c>
      <c r="E70" s="3" t="s">
        <v>29</v>
      </c>
      <c r="F70" s="4">
        <v>31</v>
      </c>
      <c r="G70" s="3">
        <v>244270</v>
      </c>
    </row>
    <row r="71" spans="1:7" x14ac:dyDescent="0.2">
      <c r="A71" s="5">
        <v>78</v>
      </c>
      <c r="B71" s="7">
        <v>0</v>
      </c>
      <c r="C71" s="7">
        <v>3</v>
      </c>
      <c r="D71" s="5" t="s">
        <v>263</v>
      </c>
      <c r="E71" s="3" t="s">
        <v>29</v>
      </c>
      <c r="G71" s="3">
        <v>374746</v>
      </c>
    </row>
    <row r="72" spans="1:7" x14ac:dyDescent="0.2">
      <c r="A72" s="5">
        <v>377</v>
      </c>
      <c r="B72" s="7">
        <v>1</v>
      </c>
      <c r="C72" s="7">
        <v>3</v>
      </c>
      <c r="D72" s="5" t="s">
        <v>264</v>
      </c>
      <c r="E72" s="3" t="s">
        <v>32</v>
      </c>
      <c r="F72" s="4">
        <v>22</v>
      </c>
      <c r="G72" s="3" t="s">
        <v>265</v>
      </c>
    </row>
    <row r="73" spans="1:7" x14ac:dyDescent="0.2">
      <c r="A73" s="5">
        <v>358</v>
      </c>
      <c r="B73" s="7">
        <v>0</v>
      </c>
      <c r="C73" s="7">
        <v>2</v>
      </c>
      <c r="D73" s="5" t="s">
        <v>266</v>
      </c>
      <c r="E73" s="3" t="s">
        <v>32</v>
      </c>
      <c r="F73" s="4">
        <v>38</v>
      </c>
      <c r="G73" s="3">
        <v>237671</v>
      </c>
    </row>
    <row r="74" spans="1:7" x14ac:dyDescent="0.2">
      <c r="A74" s="5">
        <v>52</v>
      </c>
      <c r="B74" s="7">
        <v>0</v>
      </c>
      <c r="C74" s="7">
        <v>3</v>
      </c>
      <c r="D74" s="5" t="s">
        <v>267</v>
      </c>
      <c r="E74" s="3" t="s">
        <v>29</v>
      </c>
      <c r="F74" s="4">
        <v>21</v>
      </c>
      <c r="G74" s="3" t="s">
        <v>268</v>
      </c>
    </row>
    <row r="75" spans="1:7" x14ac:dyDescent="0.2">
      <c r="A75" s="5">
        <v>817</v>
      </c>
      <c r="B75" s="7">
        <v>0</v>
      </c>
      <c r="C75" s="7">
        <v>3</v>
      </c>
      <c r="D75" s="5" t="s">
        <v>269</v>
      </c>
      <c r="E75" s="3" t="s">
        <v>32</v>
      </c>
      <c r="F75" s="4">
        <v>23</v>
      </c>
      <c r="G75" s="3" t="s">
        <v>270</v>
      </c>
    </row>
    <row r="76" spans="1:7" x14ac:dyDescent="0.2">
      <c r="A76" s="5">
        <v>564</v>
      </c>
      <c r="B76" s="7">
        <v>0</v>
      </c>
      <c r="C76" s="7">
        <v>3</v>
      </c>
      <c r="D76" s="5" t="s">
        <v>271</v>
      </c>
      <c r="E76" s="3" t="s">
        <v>29</v>
      </c>
      <c r="G76" s="3" t="s">
        <v>272</v>
      </c>
    </row>
    <row r="77" spans="1:7" x14ac:dyDescent="0.2">
      <c r="A77" s="5">
        <v>348</v>
      </c>
      <c r="B77" s="7">
        <v>1</v>
      </c>
      <c r="C77" s="7">
        <v>3</v>
      </c>
      <c r="D77" s="5" t="s">
        <v>273</v>
      </c>
      <c r="E77" s="3" t="s">
        <v>32</v>
      </c>
      <c r="G77" s="3">
        <v>386525</v>
      </c>
    </row>
    <row r="78" spans="1:7" x14ac:dyDescent="0.2">
      <c r="A78" s="5">
        <v>708</v>
      </c>
      <c r="B78" s="7">
        <v>1</v>
      </c>
      <c r="C78" s="7">
        <v>1</v>
      </c>
      <c r="D78" s="5" t="s">
        <v>274</v>
      </c>
      <c r="E78" s="3" t="s">
        <v>29</v>
      </c>
      <c r="F78" s="4">
        <v>42</v>
      </c>
      <c r="G78" s="3" t="s">
        <v>275</v>
      </c>
    </row>
    <row r="79" spans="1:7" x14ac:dyDescent="0.2">
      <c r="A79" s="5">
        <v>127</v>
      </c>
      <c r="B79" s="7">
        <v>0</v>
      </c>
      <c r="C79" s="7">
        <v>3</v>
      </c>
      <c r="D79" s="5" t="s">
        <v>276</v>
      </c>
      <c r="E79" s="3" t="s">
        <v>29</v>
      </c>
      <c r="G79" s="3">
        <v>370372</v>
      </c>
    </row>
    <row r="80" spans="1:7" x14ac:dyDescent="0.2">
      <c r="A80" s="5">
        <v>615</v>
      </c>
      <c r="B80" s="7">
        <v>0</v>
      </c>
      <c r="C80" s="7">
        <v>3</v>
      </c>
      <c r="D80" s="5" t="s">
        <v>277</v>
      </c>
      <c r="E80" s="3" t="s">
        <v>29</v>
      </c>
      <c r="F80" s="4">
        <v>35</v>
      </c>
      <c r="G80" s="3">
        <v>364512</v>
      </c>
    </row>
    <row r="81" spans="1:7" x14ac:dyDescent="0.2">
      <c r="A81" s="5">
        <v>474</v>
      </c>
      <c r="B81" s="7">
        <v>1</v>
      </c>
      <c r="C81" s="7">
        <v>2</v>
      </c>
      <c r="D81" s="5" t="s">
        <v>278</v>
      </c>
      <c r="E81" s="3" t="s">
        <v>32</v>
      </c>
      <c r="F81" s="4">
        <v>23</v>
      </c>
      <c r="G81" s="3" t="s">
        <v>279</v>
      </c>
    </row>
    <row r="82" spans="1:7" x14ac:dyDescent="0.2">
      <c r="A82" s="5">
        <v>528</v>
      </c>
      <c r="B82" s="7">
        <v>0</v>
      </c>
      <c r="C82" s="7">
        <v>1</v>
      </c>
      <c r="D82" s="5" t="s">
        <v>280</v>
      </c>
      <c r="E82" s="3" t="s">
        <v>29</v>
      </c>
      <c r="G82" s="3" t="s">
        <v>281</v>
      </c>
    </row>
    <row r="83" spans="1:7" x14ac:dyDescent="0.2">
      <c r="A83" s="5">
        <v>275</v>
      </c>
      <c r="B83" s="7">
        <v>1</v>
      </c>
      <c r="C83" s="7">
        <v>3</v>
      </c>
      <c r="D83" s="5" t="s">
        <v>282</v>
      </c>
      <c r="E83" s="3" t="s">
        <v>32</v>
      </c>
      <c r="G83" s="3">
        <v>370375</v>
      </c>
    </row>
    <row r="84" spans="1:7" x14ac:dyDescent="0.2">
      <c r="A84" s="5">
        <v>155</v>
      </c>
      <c r="B84" s="7">
        <v>0</v>
      </c>
      <c r="C84" s="7">
        <v>3</v>
      </c>
      <c r="D84" s="5" t="s">
        <v>283</v>
      </c>
      <c r="E84" s="3" t="s">
        <v>29</v>
      </c>
      <c r="G84" s="3" t="s">
        <v>284</v>
      </c>
    </row>
    <row r="85" spans="1:7" x14ac:dyDescent="0.2">
      <c r="A85" s="5">
        <v>162</v>
      </c>
      <c r="B85" s="7">
        <v>1</v>
      </c>
      <c r="C85" s="7">
        <v>2</v>
      </c>
      <c r="D85" s="5" t="s">
        <v>285</v>
      </c>
      <c r="E85" s="3" t="s">
        <v>32</v>
      </c>
      <c r="F85" s="4">
        <v>40</v>
      </c>
      <c r="G85" s="3" t="s">
        <v>286</v>
      </c>
    </row>
    <row r="86" spans="1:7" x14ac:dyDescent="0.2">
      <c r="A86" s="5">
        <v>525</v>
      </c>
      <c r="B86" s="7">
        <v>0</v>
      </c>
      <c r="C86" s="7">
        <v>3</v>
      </c>
      <c r="D86" s="5" t="s">
        <v>287</v>
      </c>
      <c r="E86" s="3" t="s">
        <v>29</v>
      </c>
      <c r="G86" s="3">
        <v>2700</v>
      </c>
    </row>
    <row r="87" spans="1:7" x14ac:dyDescent="0.2">
      <c r="A87" s="5">
        <v>386</v>
      </c>
      <c r="B87" s="7">
        <v>0</v>
      </c>
      <c r="C87" s="7">
        <v>2</v>
      </c>
      <c r="D87" s="5" t="s">
        <v>288</v>
      </c>
      <c r="E87" s="3" t="s">
        <v>29</v>
      </c>
      <c r="F87" s="4">
        <v>18</v>
      </c>
      <c r="G87" s="3" t="s">
        <v>289</v>
      </c>
    </row>
    <row r="88" spans="1:7" x14ac:dyDescent="0.2">
      <c r="A88" s="5">
        <v>378</v>
      </c>
      <c r="B88" s="7">
        <v>0</v>
      </c>
      <c r="C88" s="7">
        <v>1</v>
      </c>
      <c r="D88" s="5" t="s">
        <v>290</v>
      </c>
      <c r="E88" s="3" t="s">
        <v>29</v>
      </c>
      <c r="F88" s="4">
        <v>27</v>
      </c>
      <c r="G88" s="3">
        <v>113503</v>
      </c>
    </row>
    <row r="89" spans="1:7" x14ac:dyDescent="0.2">
      <c r="A89" s="5">
        <v>709</v>
      </c>
      <c r="B89" s="7">
        <v>1</v>
      </c>
      <c r="C89" s="7">
        <v>1</v>
      </c>
      <c r="D89" s="5" t="s">
        <v>291</v>
      </c>
      <c r="E89" s="3" t="s">
        <v>32</v>
      </c>
      <c r="F89" s="4">
        <v>22</v>
      </c>
      <c r="G89" s="3">
        <v>113781</v>
      </c>
    </row>
    <row r="90" spans="1:7" x14ac:dyDescent="0.2">
      <c r="A90" s="5">
        <v>314</v>
      </c>
      <c r="B90" s="7">
        <v>0</v>
      </c>
      <c r="C90" s="7">
        <v>3</v>
      </c>
      <c r="D90" s="5" t="s">
        <v>292</v>
      </c>
      <c r="E90" s="3" t="s">
        <v>29</v>
      </c>
      <c r="F90" s="4">
        <v>28</v>
      </c>
      <c r="G90" s="3">
        <v>349243</v>
      </c>
    </row>
    <row r="91" spans="1:7" x14ac:dyDescent="0.2">
      <c r="A91" s="5">
        <v>221</v>
      </c>
      <c r="B91" s="7">
        <v>1</v>
      </c>
      <c r="C91" s="7">
        <v>3</v>
      </c>
      <c r="D91" s="5" t="s">
        <v>293</v>
      </c>
      <c r="E91" s="3" t="s">
        <v>29</v>
      </c>
      <c r="F91" s="4">
        <v>16</v>
      </c>
      <c r="G91" s="3" t="s">
        <v>294</v>
      </c>
    </row>
    <row r="92" spans="1:7" x14ac:dyDescent="0.2">
      <c r="A92" s="5">
        <v>801</v>
      </c>
      <c r="B92" s="7">
        <v>0</v>
      </c>
      <c r="C92" s="7">
        <v>2</v>
      </c>
      <c r="D92" s="5" t="s">
        <v>295</v>
      </c>
      <c r="E92" s="3" t="s">
        <v>29</v>
      </c>
      <c r="F92" s="4">
        <v>34</v>
      </c>
      <c r="G92" s="3">
        <v>250647</v>
      </c>
    </row>
    <row r="93" spans="1:7" x14ac:dyDescent="0.2">
      <c r="A93" s="5">
        <v>599</v>
      </c>
      <c r="B93" s="7">
        <v>0</v>
      </c>
      <c r="C93" s="7">
        <v>3</v>
      </c>
      <c r="D93" s="5" t="s">
        <v>296</v>
      </c>
      <c r="E93" s="3" t="s">
        <v>29</v>
      </c>
      <c r="G93" s="3">
        <v>2664</v>
      </c>
    </row>
    <row r="94" spans="1:7" x14ac:dyDescent="0.2">
      <c r="A94" s="5">
        <v>760</v>
      </c>
      <c r="B94" s="7">
        <v>1</v>
      </c>
      <c r="C94" s="7">
        <v>1</v>
      </c>
      <c r="D94" s="5" t="s">
        <v>297</v>
      </c>
      <c r="E94" s="3" t="s">
        <v>32</v>
      </c>
      <c r="F94" s="4">
        <v>33</v>
      </c>
      <c r="G94" s="3">
        <v>110152</v>
      </c>
    </row>
    <row r="95" spans="1:7" x14ac:dyDescent="0.2">
      <c r="A95" s="5">
        <v>614</v>
      </c>
      <c r="B95" s="7">
        <v>0</v>
      </c>
      <c r="C95" s="7">
        <v>3</v>
      </c>
      <c r="D95" s="5" t="s">
        <v>298</v>
      </c>
      <c r="E95" s="3" t="s">
        <v>29</v>
      </c>
      <c r="G95" s="3">
        <v>370377</v>
      </c>
    </row>
    <row r="96" spans="1:7" x14ac:dyDescent="0.2">
      <c r="A96" s="5">
        <v>77</v>
      </c>
      <c r="B96" s="7">
        <v>0</v>
      </c>
      <c r="C96" s="7">
        <v>3</v>
      </c>
      <c r="D96" s="5" t="s">
        <v>299</v>
      </c>
      <c r="E96" s="3" t="s">
        <v>29</v>
      </c>
      <c r="G96" s="3">
        <v>349208</v>
      </c>
    </row>
    <row r="97" spans="1:7" x14ac:dyDescent="0.2">
      <c r="A97" s="5">
        <v>675</v>
      </c>
      <c r="B97" s="7">
        <v>0</v>
      </c>
      <c r="C97" s="7">
        <v>2</v>
      </c>
      <c r="D97" s="5" t="s">
        <v>300</v>
      </c>
      <c r="E97" s="3" t="s">
        <v>29</v>
      </c>
      <c r="G97" s="3">
        <v>239856</v>
      </c>
    </row>
    <row r="98" spans="1:7" x14ac:dyDescent="0.2">
      <c r="A98" s="5">
        <v>521</v>
      </c>
      <c r="B98" s="7">
        <v>1</v>
      </c>
      <c r="C98" s="7">
        <v>1</v>
      </c>
      <c r="D98" s="5" t="s">
        <v>301</v>
      </c>
      <c r="E98" s="3" t="s">
        <v>32</v>
      </c>
      <c r="F98" s="4">
        <v>30</v>
      </c>
      <c r="G98" s="3">
        <v>12749</v>
      </c>
    </row>
    <row r="99" spans="1:7" x14ac:dyDescent="0.2">
      <c r="A99" s="5">
        <v>488</v>
      </c>
      <c r="B99" s="7">
        <v>0</v>
      </c>
      <c r="C99" s="7">
        <v>1</v>
      </c>
      <c r="D99" s="5" t="s">
        <v>302</v>
      </c>
      <c r="E99" s="3" t="s">
        <v>29</v>
      </c>
      <c r="F99" s="4">
        <v>58</v>
      </c>
      <c r="G99" s="3">
        <v>11771</v>
      </c>
    </row>
    <row r="100" spans="1:7" x14ac:dyDescent="0.2">
      <c r="A100" s="5">
        <v>476</v>
      </c>
      <c r="B100" s="7">
        <v>0</v>
      </c>
      <c r="C100" s="7">
        <v>1</v>
      </c>
      <c r="D100" s="5" t="s">
        <v>303</v>
      </c>
      <c r="E100" s="3" t="s">
        <v>29</v>
      </c>
      <c r="G100" s="3">
        <v>110465</v>
      </c>
    </row>
    <row r="101" spans="1:7" x14ac:dyDescent="0.2">
      <c r="A101" s="5">
        <v>415</v>
      </c>
      <c r="B101" s="7">
        <v>1</v>
      </c>
      <c r="C101" s="7">
        <v>3</v>
      </c>
      <c r="D101" s="5" t="s">
        <v>304</v>
      </c>
      <c r="E101" s="3" t="s">
        <v>29</v>
      </c>
      <c r="F101" s="4">
        <v>44</v>
      </c>
      <c r="G101" s="3" t="s">
        <v>305</v>
      </c>
    </row>
    <row r="102" spans="1:7" x14ac:dyDescent="0.2">
      <c r="A102" s="5">
        <v>317</v>
      </c>
      <c r="B102" s="7">
        <v>1</v>
      </c>
      <c r="C102" s="7">
        <v>2</v>
      </c>
      <c r="D102" s="5" t="s">
        <v>306</v>
      </c>
      <c r="E102" s="3" t="s">
        <v>32</v>
      </c>
      <c r="F102" s="4">
        <v>24</v>
      </c>
      <c r="G102" s="3">
        <v>244367</v>
      </c>
    </row>
    <row r="103" spans="1:7" x14ac:dyDescent="0.2">
      <c r="A103" s="5">
        <v>115</v>
      </c>
      <c r="B103" s="7">
        <v>0</v>
      </c>
      <c r="C103" s="7">
        <v>3</v>
      </c>
      <c r="D103" s="5" t="s">
        <v>307</v>
      </c>
      <c r="E103" s="3" t="s">
        <v>32</v>
      </c>
      <c r="F103" s="4">
        <v>17</v>
      </c>
      <c r="G103" s="3">
        <v>2627</v>
      </c>
    </row>
    <row r="104" spans="1:7" x14ac:dyDescent="0.2">
      <c r="A104" s="5">
        <v>103</v>
      </c>
      <c r="B104" s="7">
        <v>0</v>
      </c>
      <c r="C104" s="7">
        <v>1</v>
      </c>
      <c r="D104" s="5" t="s">
        <v>308</v>
      </c>
      <c r="E104" s="3" t="s">
        <v>29</v>
      </c>
      <c r="F104" s="4">
        <v>21</v>
      </c>
      <c r="G104" s="3">
        <v>35281</v>
      </c>
    </row>
    <row r="105" spans="1:7" x14ac:dyDescent="0.2">
      <c r="A105" s="5">
        <v>774</v>
      </c>
      <c r="B105" s="7">
        <v>0</v>
      </c>
      <c r="C105" s="7">
        <v>3</v>
      </c>
      <c r="D105" s="5" t="s">
        <v>309</v>
      </c>
      <c r="E105" s="3" t="s">
        <v>29</v>
      </c>
      <c r="G105" s="3">
        <v>2674</v>
      </c>
    </row>
    <row r="106" spans="1:7" x14ac:dyDescent="0.2">
      <c r="A106" s="5">
        <v>857</v>
      </c>
      <c r="B106" s="7">
        <v>1</v>
      </c>
      <c r="C106" s="7">
        <v>1</v>
      </c>
      <c r="D106" s="5" t="s">
        <v>310</v>
      </c>
      <c r="E106" s="3" t="s">
        <v>32</v>
      </c>
      <c r="F106" s="4">
        <v>45</v>
      </c>
      <c r="G106" s="3">
        <v>36928</v>
      </c>
    </row>
    <row r="107" spans="1:7" x14ac:dyDescent="0.2">
      <c r="A107" s="5">
        <v>276</v>
      </c>
      <c r="B107" s="7">
        <v>1</v>
      </c>
      <c r="C107" s="7">
        <v>1</v>
      </c>
      <c r="D107" s="5" t="s">
        <v>311</v>
      </c>
      <c r="E107" s="3" t="s">
        <v>32</v>
      </c>
      <c r="F107" s="4">
        <v>63</v>
      </c>
      <c r="G107" s="3">
        <v>13502</v>
      </c>
    </row>
    <row r="108" spans="1:7" x14ac:dyDescent="0.2">
      <c r="A108" s="5">
        <v>460</v>
      </c>
      <c r="B108" s="7">
        <v>0</v>
      </c>
      <c r="C108" s="7">
        <v>3</v>
      </c>
      <c r="D108" s="5" t="s">
        <v>312</v>
      </c>
      <c r="E108" s="3" t="s">
        <v>29</v>
      </c>
      <c r="G108" s="3">
        <v>371060</v>
      </c>
    </row>
    <row r="109" spans="1:7" x14ac:dyDescent="0.2">
      <c r="A109" s="5">
        <v>471</v>
      </c>
      <c r="B109" s="7">
        <v>0</v>
      </c>
      <c r="C109" s="7">
        <v>3</v>
      </c>
      <c r="D109" s="5" t="s">
        <v>313</v>
      </c>
      <c r="E109" s="3" t="s">
        <v>29</v>
      </c>
      <c r="G109" s="3">
        <v>323592</v>
      </c>
    </row>
    <row r="110" spans="1:7" x14ac:dyDescent="0.2">
      <c r="A110" s="5">
        <v>553</v>
      </c>
      <c r="B110" s="7">
        <v>0</v>
      </c>
      <c r="C110" s="7">
        <v>3</v>
      </c>
      <c r="D110" s="5" t="s">
        <v>314</v>
      </c>
      <c r="E110" s="3" t="s">
        <v>29</v>
      </c>
      <c r="G110" s="3">
        <v>330979</v>
      </c>
    </row>
    <row r="111" spans="1:7" x14ac:dyDescent="0.2">
      <c r="A111" s="5">
        <v>772</v>
      </c>
      <c r="B111" s="7">
        <v>0</v>
      </c>
      <c r="C111" s="7">
        <v>3</v>
      </c>
      <c r="D111" s="5" t="s">
        <v>315</v>
      </c>
      <c r="E111" s="3" t="s">
        <v>29</v>
      </c>
      <c r="F111" s="4">
        <v>48</v>
      </c>
      <c r="G111" s="3">
        <v>350047</v>
      </c>
    </row>
    <row r="112" spans="1:7" x14ac:dyDescent="0.2">
      <c r="A112" s="5">
        <v>463</v>
      </c>
      <c r="B112" s="7">
        <v>0</v>
      </c>
      <c r="C112" s="7">
        <v>1</v>
      </c>
      <c r="D112" s="5" t="s">
        <v>316</v>
      </c>
      <c r="E112" s="3" t="s">
        <v>29</v>
      </c>
      <c r="F112" s="4">
        <v>47</v>
      </c>
      <c r="G112" s="3">
        <v>111320</v>
      </c>
    </row>
    <row r="113" spans="1:7" x14ac:dyDescent="0.2">
      <c r="A113" s="5">
        <v>882</v>
      </c>
      <c r="B113" s="7">
        <v>0</v>
      </c>
      <c r="C113" s="7">
        <v>3</v>
      </c>
      <c r="D113" s="5" t="s">
        <v>317</v>
      </c>
      <c r="E113" s="3" t="s">
        <v>29</v>
      </c>
      <c r="F113" s="4">
        <v>33</v>
      </c>
      <c r="G113" s="3">
        <v>349257</v>
      </c>
    </row>
    <row r="114" spans="1:7" x14ac:dyDescent="0.2">
      <c r="A114" s="5">
        <v>302</v>
      </c>
      <c r="B114" s="7">
        <v>1</v>
      </c>
      <c r="C114" s="7">
        <v>3</v>
      </c>
      <c r="D114" s="5" t="s">
        <v>318</v>
      </c>
      <c r="E114" s="3" t="s">
        <v>29</v>
      </c>
      <c r="G114" s="3">
        <v>367226</v>
      </c>
    </row>
    <row r="115" spans="1:7" x14ac:dyDescent="0.2">
      <c r="A115" s="5">
        <v>795</v>
      </c>
      <c r="B115" s="7">
        <v>0</v>
      </c>
      <c r="C115" s="7">
        <v>3</v>
      </c>
      <c r="D115" s="5" t="s">
        <v>319</v>
      </c>
      <c r="E115" s="3" t="s">
        <v>29</v>
      </c>
      <c r="F115" s="4">
        <v>25</v>
      </c>
      <c r="G115" s="3">
        <v>349203</v>
      </c>
    </row>
    <row r="116" spans="1:7" x14ac:dyDescent="0.2">
      <c r="A116" s="5">
        <v>807</v>
      </c>
      <c r="B116" s="7">
        <v>0</v>
      </c>
      <c r="C116" s="7">
        <v>1</v>
      </c>
      <c r="D116" s="5" t="s">
        <v>320</v>
      </c>
      <c r="E116" s="3" t="s">
        <v>29</v>
      </c>
      <c r="F116" s="4">
        <v>39</v>
      </c>
      <c r="G116" s="3">
        <v>112050</v>
      </c>
    </row>
    <row r="117" spans="1:7" x14ac:dyDescent="0.2">
      <c r="A117" s="5">
        <v>777</v>
      </c>
      <c r="B117" s="7">
        <v>0</v>
      </c>
      <c r="C117" s="7">
        <v>3</v>
      </c>
      <c r="D117" s="5" t="s">
        <v>321</v>
      </c>
      <c r="E117" s="3" t="s">
        <v>29</v>
      </c>
      <c r="G117" s="3">
        <v>383121</v>
      </c>
    </row>
    <row r="118" spans="1:7" x14ac:dyDescent="0.2">
      <c r="A118" s="5">
        <v>814</v>
      </c>
      <c r="B118" s="7">
        <v>0</v>
      </c>
      <c r="C118" s="7">
        <v>3</v>
      </c>
      <c r="D118" s="5" t="s">
        <v>322</v>
      </c>
      <c r="E118" s="3" t="s">
        <v>32</v>
      </c>
      <c r="F118" s="4">
        <v>6</v>
      </c>
      <c r="G118" s="3">
        <v>347082</v>
      </c>
    </row>
    <row r="119" spans="1:7" x14ac:dyDescent="0.2">
      <c r="A119" s="5">
        <v>763</v>
      </c>
      <c r="B119" s="7">
        <v>1</v>
      </c>
      <c r="C119" s="7">
        <v>3</v>
      </c>
      <c r="D119" s="5" t="s">
        <v>323</v>
      </c>
      <c r="E119" s="3" t="s">
        <v>29</v>
      </c>
      <c r="F119" s="4">
        <v>20</v>
      </c>
      <c r="G119" s="3">
        <v>2663</v>
      </c>
    </row>
    <row r="120" spans="1:7" x14ac:dyDescent="0.2">
      <c r="A120" s="5">
        <v>248</v>
      </c>
      <c r="B120" s="7">
        <v>1</v>
      </c>
      <c r="C120" s="7">
        <v>2</v>
      </c>
      <c r="D120" s="5" t="s">
        <v>324</v>
      </c>
      <c r="E120" s="3" t="s">
        <v>32</v>
      </c>
      <c r="F120" s="4">
        <v>24</v>
      </c>
      <c r="G120" s="3">
        <v>250649</v>
      </c>
    </row>
    <row r="121" spans="1:7" x14ac:dyDescent="0.2">
      <c r="A121" s="5">
        <v>80</v>
      </c>
      <c r="B121" s="7">
        <v>1</v>
      </c>
      <c r="C121" s="7">
        <v>3</v>
      </c>
      <c r="D121" s="5" t="s">
        <v>325</v>
      </c>
      <c r="E121" s="3" t="s">
        <v>32</v>
      </c>
      <c r="F121" s="4">
        <v>30</v>
      </c>
      <c r="G121" s="3">
        <v>364516</v>
      </c>
    </row>
    <row r="122" spans="1:7" x14ac:dyDescent="0.2">
      <c r="A122" s="5">
        <v>584</v>
      </c>
      <c r="B122" s="7">
        <v>0</v>
      </c>
      <c r="C122" s="7">
        <v>1</v>
      </c>
      <c r="D122" s="5" t="s">
        <v>326</v>
      </c>
      <c r="E122" s="3" t="s">
        <v>29</v>
      </c>
      <c r="F122" s="4">
        <v>36</v>
      </c>
      <c r="G122" s="3">
        <v>13049</v>
      </c>
    </row>
    <row r="123" spans="1:7" x14ac:dyDescent="0.2">
      <c r="A123" s="5">
        <v>147</v>
      </c>
      <c r="B123" s="7">
        <v>1</v>
      </c>
      <c r="C123" s="7">
        <v>3</v>
      </c>
      <c r="D123" s="5" t="s">
        <v>327</v>
      </c>
      <c r="E123" s="3" t="s">
        <v>29</v>
      </c>
      <c r="F123" s="4">
        <v>27</v>
      </c>
      <c r="G123" s="3">
        <v>350043</v>
      </c>
    </row>
    <row r="124" spans="1:7" x14ac:dyDescent="0.2">
      <c r="A124" s="5">
        <v>251</v>
      </c>
      <c r="B124" s="7">
        <v>0</v>
      </c>
      <c r="C124" s="7">
        <v>3</v>
      </c>
      <c r="D124" s="5" t="s">
        <v>328</v>
      </c>
      <c r="E124" s="3" t="s">
        <v>29</v>
      </c>
      <c r="G124" s="3">
        <v>362316</v>
      </c>
    </row>
    <row r="125" spans="1:7" x14ac:dyDescent="0.2">
      <c r="A125" s="5">
        <v>280</v>
      </c>
      <c r="B125" s="7">
        <v>1</v>
      </c>
      <c r="C125" s="7">
        <v>3</v>
      </c>
      <c r="D125" s="5" t="s">
        <v>329</v>
      </c>
      <c r="E125" s="3" t="s">
        <v>32</v>
      </c>
      <c r="F125" s="4">
        <v>35</v>
      </c>
      <c r="G125" s="3" t="s">
        <v>330</v>
      </c>
    </row>
    <row r="126" spans="1:7" x14ac:dyDescent="0.2">
      <c r="A126" s="5">
        <v>454</v>
      </c>
      <c r="B126" s="7">
        <v>1</v>
      </c>
      <c r="C126" s="7">
        <v>1</v>
      </c>
      <c r="D126" s="5" t="s">
        <v>331</v>
      </c>
      <c r="E126" s="3" t="s">
        <v>29</v>
      </c>
      <c r="F126" s="4">
        <v>49</v>
      </c>
      <c r="G126" s="3">
        <v>17453</v>
      </c>
    </row>
    <row r="127" spans="1:7" x14ac:dyDescent="0.2">
      <c r="A127" s="5">
        <v>574</v>
      </c>
      <c r="B127" s="7">
        <v>1</v>
      </c>
      <c r="C127" s="7">
        <v>3</v>
      </c>
      <c r="D127" s="5" t="s">
        <v>332</v>
      </c>
      <c r="E127" s="3" t="s">
        <v>32</v>
      </c>
      <c r="G127" s="3">
        <v>14312</v>
      </c>
    </row>
    <row r="128" spans="1:7" x14ac:dyDescent="0.2">
      <c r="A128" s="5">
        <v>4</v>
      </c>
      <c r="B128" s="7">
        <v>1</v>
      </c>
      <c r="C128" s="7">
        <v>1</v>
      </c>
      <c r="D128" s="5" t="s">
        <v>333</v>
      </c>
      <c r="E128" s="3" t="s">
        <v>32</v>
      </c>
      <c r="F128" s="4">
        <v>35</v>
      </c>
      <c r="G128" s="3">
        <v>113803</v>
      </c>
    </row>
    <row r="129" spans="1:7" x14ac:dyDescent="0.2">
      <c r="A129" s="5">
        <v>514</v>
      </c>
      <c r="B129" s="7">
        <v>1</v>
      </c>
      <c r="C129" s="7">
        <v>1</v>
      </c>
      <c r="D129" s="5" t="s">
        <v>334</v>
      </c>
      <c r="E129" s="3" t="s">
        <v>32</v>
      </c>
      <c r="F129" s="4">
        <v>54</v>
      </c>
      <c r="G129" s="3" t="s">
        <v>335</v>
      </c>
    </row>
    <row r="130" spans="1:7" x14ac:dyDescent="0.2">
      <c r="A130" s="5">
        <v>743</v>
      </c>
      <c r="B130" s="7">
        <v>1</v>
      </c>
      <c r="C130" s="7">
        <v>1</v>
      </c>
      <c r="D130" s="5" t="s">
        <v>336</v>
      </c>
      <c r="E130" s="3" t="s">
        <v>32</v>
      </c>
      <c r="F130" s="4">
        <v>21</v>
      </c>
      <c r="G130" s="3" t="s">
        <v>337</v>
      </c>
    </row>
    <row r="131" spans="1:7" x14ac:dyDescent="0.2">
      <c r="A131" s="5">
        <v>62</v>
      </c>
      <c r="B131" s="7">
        <v>1</v>
      </c>
      <c r="C131" s="7">
        <v>1</v>
      </c>
      <c r="D131" s="5" t="s">
        <v>338</v>
      </c>
      <c r="E131" s="3" t="s">
        <v>32</v>
      </c>
      <c r="F131" s="4">
        <v>38</v>
      </c>
      <c r="G131" s="3">
        <v>113572</v>
      </c>
    </row>
    <row r="132" spans="1:7" x14ac:dyDescent="0.2">
      <c r="A132" s="5">
        <v>527</v>
      </c>
      <c r="B132" s="7">
        <v>1</v>
      </c>
      <c r="C132" s="7">
        <v>2</v>
      </c>
      <c r="D132" s="5" t="s">
        <v>339</v>
      </c>
      <c r="E132" s="3" t="s">
        <v>32</v>
      </c>
      <c r="F132" s="4">
        <v>50</v>
      </c>
      <c r="G132" s="3" t="s">
        <v>340</v>
      </c>
    </row>
    <row r="133" spans="1:7" x14ac:dyDescent="0.2">
      <c r="A133" s="5">
        <v>139</v>
      </c>
      <c r="B133" s="7">
        <v>0</v>
      </c>
      <c r="C133" s="7">
        <v>3</v>
      </c>
      <c r="D133" s="5" t="s">
        <v>341</v>
      </c>
      <c r="E133" s="3" t="s">
        <v>29</v>
      </c>
      <c r="F133" s="4">
        <v>16</v>
      </c>
      <c r="G133" s="3">
        <v>7534</v>
      </c>
    </row>
    <row r="134" spans="1:7" x14ac:dyDescent="0.2">
      <c r="A134" s="5">
        <v>101</v>
      </c>
      <c r="B134" s="7">
        <v>0</v>
      </c>
      <c r="C134" s="7">
        <v>3</v>
      </c>
      <c r="D134" s="5" t="s">
        <v>342</v>
      </c>
      <c r="E134" s="3" t="s">
        <v>32</v>
      </c>
      <c r="F134" s="4">
        <v>28</v>
      </c>
      <c r="G134" s="3">
        <v>349245</v>
      </c>
    </row>
    <row r="135" spans="1:7" x14ac:dyDescent="0.2">
      <c r="A135" s="5">
        <v>775</v>
      </c>
      <c r="B135" s="7">
        <v>1</v>
      </c>
      <c r="C135" s="7">
        <v>2</v>
      </c>
      <c r="D135" s="5" t="s">
        <v>343</v>
      </c>
      <c r="E135" s="3" t="s">
        <v>32</v>
      </c>
      <c r="F135" s="4">
        <v>54</v>
      </c>
      <c r="G135" s="3">
        <v>29105</v>
      </c>
    </row>
    <row r="136" spans="1:7" x14ac:dyDescent="0.2">
      <c r="A136" s="5">
        <v>695</v>
      </c>
      <c r="B136" s="7">
        <v>0</v>
      </c>
      <c r="C136" s="7">
        <v>1</v>
      </c>
      <c r="D136" s="5" t="s">
        <v>344</v>
      </c>
      <c r="E136" s="3" t="s">
        <v>29</v>
      </c>
      <c r="F136" s="4">
        <v>60</v>
      </c>
      <c r="G136" s="3">
        <v>113800</v>
      </c>
    </row>
    <row r="137" spans="1:7" x14ac:dyDescent="0.2">
      <c r="A137" s="5">
        <v>515</v>
      </c>
      <c r="B137" s="7">
        <v>0</v>
      </c>
      <c r="C137" s="7">
        <v>3</v>
      </c>
      <c r="D137" s="5" t="s">
        <v>345</v>
      </c>
      <c r="E137" s="3" t="s">
        <v>29</v>
      </c>
      <c r="F137" s="4">
        <v>24</v>
      </c>
      <c r="G137" s="3">
        <v>349209</v>
      </c>
    </row>
    <row r="138" spans="1:7" x14ac:dyDescent="0.2">
      <c r="A138" s="5">
        <v>558</v>
      </c>
      <c r="B138" s="7">
        <v>0</v>
      </c>
      <c r="C138" s="7">
        <v>1</v>
      </c>
      <c r="D138" s="5" t="s">
        <v>346</v>
      </c>
      <c r="E138" s="3" t="s">
        <v>29</v>
      </c>
      <c r="G138" s="3" t="s">
        <v>347</v>
      </c>
    </row>
    <row r="139" spans="1:7" x14ac:dyDescent="0.2">
      <c r="A139" s="5">
        <v>630</v>
      </c>
      <c r="B139" s="7">
        <v>0</v>
      </c>
      <c r="C139" s="7">
        <v>3</v>
      </c>
      <c r="D139" s="5" t="s">
        <v>348</v>
      </c>
      <c r="E139" s="3" t="s">
        <v>29</v>
      </c>
      <c r="G139" s="3">
        <v>334912</v>
      </c>
    </row>
    <row r="140" spans="1:7" x14ac:dyDescent="0.2">
      <c r="A140" s="5">
        <v>766</v>
      </c>
      <c r="B140" s="7">
        <v>1</v>
      </c>
      <c r="C140" s="7">
        <v>1</v>
      </c>
      <c r="D140" s="5" t="s">
        <v>349</v>
      </c>
      <c r="E140" s="3" t="s">
        <v>32</v>
      </c>
      <c r="F140" s="4">
        <v>51</v>
      </c>
      <c r="G140" s="3">
        <v>13502</v>
      </c>
    </row>
    <row r="141" spans="1:7" x14ac:dyDescent="0.2">
      <c r="A141" s="5">
        <v>740</v>
      </c>
      <c r="B141" s="7">
        <v>0</v>
      </c>
      <c r="C141" s="7">
        <v>3</v>
      </c>
      <c r="D141" s="5" t="s">
        <v>350</v>
      </c>
      <c r="E141" s="3" t="s">
        <v>29</v>
      </c>
      <c r="G141" s="3">
        <v>349218</v>
      </c>
    </row>
    <row r="142" spans="1:7" x14ac:dyDescent="0.2">
      <c r="A142" s="5">
        <v>761</v>
      </c>
      <c r="B142" s="7">
        <v>0</v>
      </c>
      <c r="C142" s="7">
        <v>3</v>
      </c>
      <c r="D142" s="5" t="s">
        <v>351</v>
      </c>
      <c r="E142" s="3" t="s">
        <v>29</v>
      </c>
      <c r="G142" s="3">
        <v>358585</v>
      </c>
    </row>
    <row r="143" spans="1:7" x14ac:dyDescent="0.2">
      <c r="A143" s="5">
        <v>364</v>
      </c>
      <c r="B143" s="7">
        <v>0</v>
      </c>
      <c r="C143" s="7">
        <v>3</v>
      </c>
      <c r="D143" s="5" t="s">
        <v>352</v>
      </c>
      <c r="E143" s="3" t="s">
        <v>29</v>
      </c>
      <c r="F143" s="4">
        <v>35</v>
      </c>
      <c r="G143" s="3" t="s">
        <v>353</v>
      </c>
    </row>
    <row r="144" spans="1:7" x14ac:dyDescent="0.2">
      <c r="A144" s="5">
        <v>845</v>
      </c>
      <c r="B144" s="7">
        <v>0</v>
      </c>
      <c r="C144" s="7">
        <v>3</v>
      </c>
      <c r="D144" s="5" t="s">
        <v>354</v>
      </c>
      <c r="E144" s="3" t="s">
        <v>29</v>
      </c>
      <c r="F144" s="4">
        <v>17</v>
      </c>
      <c r="G144" s="3">
        <v>315090</v>
      </c>
    </row>
    <row r="145" spans="1:7" x14ac:dyDescent="0.2">
      <c r="A145" s="5">
        <v>411</v>
      </c>
      <c r="B145" s="7">
        <v>0</v>
      </c>
      <c r="C145" s="7">
        <v>3</v>
      </c>
      <c r="D145" s="5" t="s">
        <v>355</v>
      </c>
      <c r="E145" s="3" t="s">
        <v>29</v>
      </c>
      <c r="G145" s="3">
        <v>349222</v>
      </c>
    </row>
    <row r="146" spans="1:7" x14ac:dyDescent="0.2">
      <c r="A146" s="5">
        <v>76</v>
      </c>
      <c r="B146" s="7">
        <v>0</v>
      </c>
      <c r="C146" s="7">
        <v>3</v>
      </c>
      <c r="D146" s="5" t="s">
        <v>356</v>
      </c>
      <c r="E146" s="3" t="s">
        <v>29</v>
      </c>
      <c r="F146" s="4">
        <v>25</v>
      </c>
      <c r="G146" s="3">
        <v>348123</v>
      </c>
    </row>
    <row r="147" spans="1:7" x14ac:dyDescent="0.2">
      <c r="A147" s="5">
        <v>219</v>
      </c>
      <c r="B147" s="7">
        <v>1</v>
      </c>
      <c r="C147" s="7">
        <v>1</v>
      </c>
      <c r="D147" s="5" t="s">
        <v>357</v>
      </c>
      <c r="E147" s="3" t="s">
        <v>32</v>
      </c>
      <c r="F147" s="4">
        <v>32</v>
      </c>
      <c r="G147" s="3">
        <v>11813</v>
      </c>
    </row>
    <row r="148" spans="1:7" x14ac:dyDescent="0.2">
      <c r="A148" s="5">
        <v>501</v>
      </c>
      <c r="B148" s="7">
        <v>0</v>
      </c>
      <c r="C148" s="7">
        <v>3</v>
      </c>
      <c r="D148" s="5" t="s">
        <v>358</v>
      </c>
      <c r="E148" s="3" t="s">
        <v>29</v>
      </c>
      <c r="F148" s="4">
        <v>17</v>
      </c>
      <c r="G148" s="3">
        <v>315086</v>
      </c>
    </row>
    <row r="149" spans="1:7" x14ac:dyDescent="0.2">
      <c r="A149" s="5">
        <v>26</v>
      </c>
      <c r="B149" s="7">
        <v>1</v>
      </c>
      <c r="C149" s="7">
        <v>3</v>
      </c>
      <c r="D149" s="5" t="s">
        <v>359</v>
      </c>
      <c r="E149" s="3" t="s">
        <v>32</v>
      </c>
      <c r="F149" s="4">
        <v>38</v>
      </c>
      <c r="G149" s="3">
        <v>347077</v>
      </c>
    </row>
    <row r="150" spans="1:7" x14ac:dyDescent="0.2">
      <c r="A150" s="5">
        <v>546</v>
      </c>
      <c r="B150" s="7">
        <v>0</v>
      </c>
      <c r="C150" s="7">
        <v>1</v>
      </c>
      <c r="D150" s="5" t="s">
        <v>360</v>
      </c>
      <c r="E150" s="3" t="s">
        <v>29</v>
      </c>
      <c r="F150" s="4">
        <v>64</v>
      </c>
      <c r="G150" s="3">
        <v>693</v>
      </c>
    </row>
    <row r="151" spans="1:7" x14ac:dyDescent="0.2">
      <c r="A151" s="5">
        <v>698</v>
      </c>
      <c r="B151" s="7">
        <v>1</v>
      </c>
      <c r="C151" s="7">
        <v>3</v>
      </c>
      <c r="D151" s="5" t="s">
        <v>361</v>
      </c>
      <c r="E151" s="3" t="s">
        <v>32</v>
      </c>
      <c r="G151" s="3">
        <v>35852</v>
      </c>
    </row>
    <row r="152" spans="1:7" x14ac:dyDescent="0.2">
      <c r="A152" s="5">
        <v>91</v>
      </c>
      <c r="B152" s="7">
        <v>0</v>
      </c>
      <c r="C152" s="7">
        <v>3</v>
      </c>
      <c r="D152" s="5" t="s">
        <v>362</v>
      </c>
      <c r="E152" s="3" t="s">
        <v>29</v>
      </c>
      <c r="F152" s="4">
        <v>29</v>
      </c>
      <c r="G152" s="3">
        <v>343276</v>
      </c>
    </row>
    <row r="153" spans="1:7" x14ac:dyDescent="0.2">
      <c r="A153" s="5">
        <v>821</v>
      </c>
      <c r="B153" s="7">
        <v>1</v>
      </c>
      <c r="C153" s="7">
        <v>1</v>
      </c>
      <c r="D153" s="5" t="s">
        <v>363</v>
      </c>
      <c r="E153" s="3" t="s">
        <v>32</v>
      </c>
      <c r="F153" s="4">
        <v>52</v>
      </c>
      <c r="G153" s="3">
        <v>12749</v>
      </c>
    </row>
    <row r="154" spans="1:7" x14ac:dyDescent="0.2">
      <c r="A154" s="5">
        <v>667</v>
      </c>
      <c r="B154" s="7">
        <v>0</v>
      </c>
      <c r="C154" s="7">
        <v>2</v>
      </c>
      <c r="D154" s="5" t="s">
        <v>364</v>
      </c>
      <c r="E154" s="3" t="s">
        <v>29</v>
      </c>
      <c r="F154" s="4">
        <v>25</v>
      </c>
      <c r="G154" s="3">
        <v>234686</v>
      </c>
    </row>
    <row r="155" spans="1:7" x14ac:dyDescent="0.2">
      <c r="A155" s="5">
        <v>158</v>
      </c>
      <c r="B155" s="7">
        <v>0</v>
      </c>
      <c r="C155" s="7">
        <v>3</v>
      </c>
      <c r="D155" s="5" t="s">
        <v>365</v>
      </c>
      <c r="E155" s="3" t="s">
        <v>29</v>
      </c>
      <c r="F155" s="4">
        <v>30</v>
      </c>
      <c r="G155" s="3" t="s">
        <v>366</v>
      </c>
    </row>
    <row r="156" spans="1:7" x14ac:dyDescent="0.2">
      <c r="A156" s="5">
        <v>713</v>
      </c>
      <c r="B156" s="7">
        <v>1</v>
      </c>
      <c r="C156" s="7">
        <v>1</v>
      </c>
      <c r="D156" s="5" t="s">
        <v>367</v>
      </c>
      <c r="E156" s="3" t="s">
        <v>29</v>
      </c>
      <c r="F156" s="4">
        <v>48</v>
      </c>
      <c r="G156" s="3">
        <v>19996</v>
      </c>
    </row>
    <row r="157" spans="1:7" x14ac:dyDescent="0.2">
      <c r="A157" s="5">
        <v>430</v>
      </c>
      <c r="B157" s="7">
        <v>1</v>
      </c>
      <c r="C157" s="7">
        <v>3</v>
      </c>
      <c r="D157" s="5" t="s">
        <v>368</v>
      </c>
      <c r="E157" s="3" t="s">
        <v>29</v>
      </c>
      <c r="F157" s="4">
        <v>32</v>
      </c>
      <c r="G157" s="3" t="s">
        <v>369</v>
      </c>
    </row>
    <row r="158" spans="1:7" x14ac:dyDescent="0.2">
      <c r="A158" s="5">
        <v>492</v>
      </c>
      <c r="B158" s="7">
        <v>0</v>
      </c>
      <c r="C158" s="7">
        <v>3</v>
      </c>
      <c r="D158" s="5" t="s">
        <v>370</v>
      </c>
      <c r="E158" s="3" t="s">
        <v>29</v>
      </c>
      <c r="F158" s="4">
        <v>21</v>
      </c>
      <c r="G158" s="3" t="s">
        <v>371</v>
      </c>
    </row>
    <row r="159" spans="1:7" x14ac:dyDescent="0.2">
      <c r="A159" s="5">
        <v>516</v>
      </c>
      <c r="B159" s="7">
        <v>0</v>
      </c>
      <c r="C159" s="7">
        <v>1</v>
      </c>
      <c r="D159" s="5" t="s">
        <v>372</v>
      </c>
      <c r="E159" s="3" t="s">
        <v>29</v>
      </c>
      <c r="F159" s="4">
        <v>47</v>
      </c>
      <c r="G159" s="3">
        <v>36967</v>
      </c>
    </row>
    <row r="160" spans="1:7" x14ac:dyDescent="0.2">
      <c r="A160" s="5">
        <v>831</v>
      </c>
      <c r="B160" s="7">
        <v>1</v>
      </c>
      <c r="C160" s="7">
        <v>3</v>
      </c>
      <c r="D160" s="5" t="s">
        <v>373</v>
      </c>
      <c r="E160" s="3" t="s">
        <v>32</v>
      </c>
      <c r="F160" s="4">
        <v>15</v>
      </c>
      <c r="G160" s="3">
        <v>2659</v>
      </c>
    </row>
    <row r="161" spans="1:7" x14ac:dyDescent="0.2">
      <c r="A161" s="5">
        <v>438</v>
      </c>
      <c r="B161" s="7">
        <v>1</v>
      </c>
      <c r="C161" s="7">
        <v>2</v>
      </c>
      <c r="D161" s="5" t="s">
        <v>374</v>
      </c>
      <c r="E161" s="3" t="s">
        <v>32</v>
      </c>
      <c r="F161" s="4">
        <v>24</v>
      </c>
      <c r="G161" s="3">
        <v>29106</v>
      </c>
    </row>
    <row r="162" spans="1:7" x14ac:dyDescent="0.2">
      <c r="A162" s="5">
        <v>217</v>
      </c>
      <c r="B162" s="7">
        <v>1</v>
      </c>
      <c r="C162" s="7">
        <v>3</v>
      </c>
      <c r="D162" s="5" t="s">
        <v>375</v>
      </c>
      <c r="E162" s="3" t="s">
        <v>32</v>
      </c>
      <c r="F162" s="4">
        <v>27</v>
      </c>
      <c r="G162" s="3" t="s">
        <v>376</v>
      </c>
    </row>
    <row r="163" spans="1:7" x14ac:dyDescent="0.2">
      <c r="A163" s="5">
        <v>506</v>
      </c>
      <c r="B163" s="7">
        <v>0</v>
      </c>
      <c r="C163" s="7">
        <v>1</v>
      </c>
      <c r="D163" s="5" t="s">
        <v>377</v>
      </c>
      <c r="E163" s="3" t="s">
        <v>29</v>
      </c>
      <c r="F163" s="4">
        <v>18</v>
      </c>
      <c r="G163" s="3" t="s">
        <v>231</v>
      </c>
    </row>
    <row r="164" spans="1:7" x14ac:dyDescent="0.2">
      <c r="A164" s="5">
        <v>673</v>
      </c>
      <c r="B164" s="7">
        <v>0</v>
      </c>
      <c r="C164" s="7">
        <v>2</v>
      </c>
      <c r="D164" s="5" t="s">
        <v>378</v>
      </c>
      <c r="E164" s="3" t="s">
        <v>29</v>
      </c>
      <c r="F164" s="4">
        <v>70</v>
      </c>
      <c r="G164" s="3" t="s">
        <v>379</v>
      </c>
    </row>
    <row r="165" spans="1:7" x14ac:dyDescent="0.2">
      <c r="A165" s="5">
        <v>29</v>
      </c>
      <c r="B165" s="7">
        <v>1</v>
      </c>
      <c r="C165" s="7">
        <v>3</v>
      </c>
      <c r="D165" s="5" t="s">
        <v>380</v>
      </c>
      <c r="E165" s="3" t="s">
        <v>32</v>
      </c>
      <c r="G165" s="3">
        <v>330959</v>
      </c>
    </row>
    <row r="166" spans="1:7" x14ac:dyDescent="0.2">
      <c r="A166" s="5">
        <v>867</v>
      </c>
      <c r="B166" s="7">
        <v>1</v>
      </c>
      <c r="C166" s="7">
        <v>2</v>
      </c>
      <c r="D166" s="5" t="s">
        <v>381</v>
      </c>
      <c r="E166" s="3" t="s">
        <v>32</v>
      </c>
      <c r="F166" s="4">
        <v>27</v>
      </c>
      <c r="G166" s="3" t="s">
        <v>382</v>
      </c>
    </row>
    <row r="167" spans="1:7" x14ac:dyDescent="0.2">
      <c r="A167" s="5">
        <v>714</v>
      </c>
      <c r="B167" s="7">
        <v>0</v>
      </c>
      <c r="C167" s="7">
        <v>3</v>
      </c>
      <c r="D167" s="5" t="s">
        <v>383</v>
      </c>
      <c r="E167" s="3" t="s">
        <v>29</v>
      </c>
      <c r="F167" s="4">
        <v>29</v>
      </c>
      <c r="G167" s="3">
        <v>7545</v>
      </c>
    </row>
    <row r="168" spans="1:7" x14ac:dyDescent="0.2">
      <c r="A168" s="5">
        <v>767</v>
      </c>
      <c r="B168" s="7">
        <v>0</v>
      </c>
      <c r="C168" s="7">
        <v>1</v>
      </c>
      <c r="D168" s="5" t="s">
        <v>384</v>
      </c>
      <c r="E168" s="3" t="s">
        <v>29</v>
      </c>
      <c r="G168" s="3">
        <v>112379</v>
      </c>
    </row>
    <row r="169" spans="1:7" x14ac:dyDescent="0.2">
      <c r="A169" s="5">
        <v>640</v>
      </c>
      <c r="B169" s="7">
        <v>0</v>
      </c>
      <c r="C169" s="7">
        <v>3</v>
      </c>
      <c r="D169" s="5" t="s">
        <v>385</v>
      </c>
      <c r="E169" s="3" t="s">
        <v>29</v>
      </c>
      <c r="G169" s="3">
        <v>376564</v>
      </c>
    </row>
    <row r="170" spans="1:7" x14ac:dyDescent="0.2">
      <c r="A170" s="5">
        <v>548</v>
      </c>
      <c r="B170" s="7">
        <v>1</v>
      </c>
      <c r="C170" s="7">
        <v>2</v>
      </c>
      <c r="D170" s="5" t="s">
        <v>386</v>
      </c>
      <c r="E170" s="3" t="s">
        <v>29</v>
      </c>
      <c r="G170" s="3" t="s">
        <v>387</v>
      </c>
    </row>
    <row r="171" spans="1:7" x14ac:dyDescent="0.2">
      <c r="A171" s="5">
        <v>627</v>
      </c>
      <c r="B171" s="7">
        <v>0</v>
      </c>
      <c r="C171" s="7">
        <v>2</v>
      </c>
      <c r="D171" s="5" t="s">
        <v>388</v>
      </c>
      <c r="E171" s="3" t="s">
        <v>29</v>
      </c>
      <c r="F171" s="4">
        <v>57</v>
      </c>
      <c r="G171" s="3">
        <v>219533</v>
      </c>
    </row>
    <row r="172" spans="1:7" x14ac:dyDescent="0.2">
      <c r="A172" s="5">
        <v>848</v>
      </c>
      <c r="B172" s="7">
        <v>0</v>
      </c>
      <c r="C172" s="7">
        <v>3</v>
      </c>
      <c r="D172" s="5" t="s">
        <v>389</v>
      </c>
      <c r="E172" s="3" t="s">
        <v>29</v>
      </c>
      <c r="F172" s="4">
        <v>35</v>
      </c>
      <c r="G172" s="3">
        <v>349213</v>
      </c>
    </row>
    <row r="173" spans="1:7" x14ac:dyDescent="0.2">
      <c r="A173" s="5">
        <v>421</v>
      </c>
      <c r="B173" s="7">
        <v>0</v>
      </c>
      <c r="C173" s="7">
        <v>3</v>
      </c>
      <c r="D173" s="5" t="s">
        <v>390</v>
      </c>
      <c r="E173" s="3" t="s">
        <v>29</v>
      </c>
      <c r="G173" s="3">
        <v>349254</v>
      </c>
    </row>
    <row r="174" spans="1:7" x14ac:dyDescent="0.2">
      <c r="A174" s="5">
        <v>119</v>
      </c>
      <c r="B174" s="7">
        <v>0</v>
      </c>
      <c r="C174" s="7">
        <v>1</v>
      </c>
      <c r="D174" s="5" t="s">
        <v>391</v>
      </c>
      <c r="E174" s="3" t="s">
        <v>29</v>
      </c>
      <c r="F174" s="4">
        <v>24</v>
      </c>
      <c r="G174" s="3" t="s">
        <v>392</v>
      </c>
    </row>
    <row r="175" spans="1:7" x14ac:dyDescent="0.2">
      <c r="A175" s="5">
        <v>8</v>
      </c>
      <c r="B175" s="7">
        <v>0</v>
      </c>
      <c r="C175" s="7">
        <v>3</v>
      </c>
      <c r="D175" s="5" t="s">
        <v>393</v>
      </c>
      <c r="E175" s="3" t="s">
        <v>29</v>
      </c>
      <c r="F175" s="4">
        <v>2</v>
      </c>
      <c r="G175" s="3">
        <v>349909</v>
      </c>
    </row>
    <row r="176" spans="1:7" x14ac:dyDescent="0.2">
      <c r="A176" s="5">
        <v>600</v>
      </c>
      <c r="B176" s="7">
        <v>1</v>
      </c>
      <c r="C176" s="7">
        <v>1</v>
      </c>
      <c r="D176" s="5" t="s">
        <v>394</v>
      </c>
      <c r="E176" s="3" t="s">
        <v>29</v>
      </c>
      <c r="F176" s="4">
        <v>49</v>
      </c>
      <c r="G176" s="3" t="s">
        <v>395</v>
      </c>
    </row>
    <row r="177" spans="1:7" x14ac:dyDescent="0.2">
      <c r="A177" s="5">
        <v>691</v>
      </c>
      <c r="B177" s="7">
        <v>1</v>
      </c>
      <c r="C177" s="7">
        <v>1</v>
      </c>
      <c r="D177" s="5" t="s">
        <v>396</v>
      </c>
      <c r="E177" s="3" t="s">
        <v>29</v>
      </c>
      <c r="F177" s="4">
        <v>31</v>
      </c>
      <c r="G177" s="3">
        <v>17474</v>
      </c>
    </row>
    <row r="178" spans="1:7" x14ac:dyDescent="0.2">
      <c r="A178" s="5">
        <v>588</v>
      </c>
      <c r="B178" s="7">
        <v>1</v>
      </c>
      <c r="C178" s="7">
        <v>1</v>
      </c>
      <c r="D178" s="5" t="s">
        <v>397</v>
      </c>
      <c r="E178" s="3" t="s">
        <v>29</v>
      </c>
      <c r="F178" s="4">
        <v>60</v>
      </c>
      <c r="G178" s="3">
        <v>13567</v>
      </c>
    </row>
    <row r="179" spans="1:7" x14ac:dyDescent="0.2">
      <c r="A179" s="5">
        <v>486</v>
      </c>
      <c r="B179" s="7">
        <v>0</v>
      </c>
      <c r="C179" s="7">
        <v>3</v>
      </c>
      <c r="D179" s="5" t="s">
        <v>398</v>
      </c>
      <c r="E179" s="3" t="s">
        <v>32</v>
      </c>
      <c r="G179" s="3">
        <v>4133</v>
      </c>
    </row>
    <row r="180" spans="1:7" x14ac:dyDescent="0.2">
      <c r="A180" s="5">
        <v>464</v>
      </c>
      <c r="B180" s="7">
        <v>0</v>
      </c>
      <c r="C180" s="7">
        <v>2</v>
      </c>
      <c r="D180" s="5" t="s">
        <v>399</v>
      </c>
      <c r="E180" s="3" t="s">
        <v>29</v>
      </c>
      <c r="F180" s="4">
        <v>48</v>
      </c>
      <c r="G180" s="3">
        <v>234360</v>
      </c>
    </row>
    <row r="181" spans="1:7" x14ac:dyDescent="0.2">
      <c r="A181" s="5">
        <v>356</v>
      </c>
      <c r="B181" s="7">
        <v>0</v>
      </c>
      <c r="C181" s="7">
        <v>3</v>
      </c>
      <c r="D181" s="5" t="s">
        <v>400</v>
      </c>
      <c r="E181" s="3" t="s">
        <v>29</v>
      </c>
      <c r="F181" s="4">
        <v>28</v>
      </c>
      <c r="G181" s="3">
        <v>345783</v>
      </c>
    </row>
    <row r="182" spans="1:7" x14ac:dyDescent="0.2">
      <c r="A182" s="5">
        <v>799</v>
      </c>
      <c r="B182" s="7">
        <v>0</v>
      </c>
      <c r="C182" s="7">
        <v>3</v>
      </c>
      <c r="D182" s="5" t="s">
        <v>401</v>
      </c>
      <c r="E182" s="3" t="s">
        <v>29</v>
      </c>
      <c r="F182" s="4">
        <v>30</v>
      </c>
      <c r="G182" s="3">
        <v>2685</v>
      </c>
    </row>
    <row r="183" spans="1:7" x14ac:dyDescent="0.2">
      <c r="A183" s="5">
        <v>654</v>
      </c>
      <c r="B183" s="7">
        <v>1</v>
      </c>
      <c r="C183" s="7">
        <v>3</v>
      </c>
      <c r="D183" s="5" t="s">
        <v>402</v>
      </c>
      <c r="E183" s="3" t="s">
        <v>32</v>
      </c>
      <c r="G183" s="3">
        <v>330919</v>
      </c>
    </row>
    <row r="184" spans="1:7" x14ac:dyDescent="0.2">
      <c r="A184" s="5">
        <v>517</v>
      </c>
      <c r="B184" s="7">
        <v>1</v>
      </c>
      <c r="C184" s="7">
        <v>2</v>
      </c>
      <c r="D184" s="5" t="s">
        <v>403</v>
      </c>
      <c r="E184" s="3" t="s">
        <v>32</v>
      </c>
      <c r="F184" s="4">
        <v>34</v>
      </c>
      <c r="G184" s="3" t="s">
        <v>404</v>
      </c>
    </row>
    <row r="185" spans="1:7" x14ac:dyDescent="0.2">
      <c r="A185" s="5">
        <v>196</v>
      </c>
      <c r="B185" s="7">
        <v>1</v>
      </c>
      <c r="C185" s="7">
        <v>1</v>
      </c>
      <c r="D185" s="5" t="s">
        <v>405</v>
      </c>
      <c r="E185" s="3" t="s">
        <v>32</v>
      </c>
      <c r="F185" s="4">
        <v>58</v>
      </c>
      <c r="G185" s="3" t="s">
        <v>406</v>
      </c>
    </row>
    <row r="186" spans="1:7" x14ac:dyDescent="0.2">
      <c r="A186" s="5">
        <v>846</v>
      </c>
      <c r="B186" s="7">
        <v>0</v>
      </c>
      <c r="C186" s="7">
        <v>3</v>
      </c>
      <c r="D186" s="5" t="s">
        <v>407</v>
      </c>
      <c r="E186" s="3" t="s">
        <v>29</v>
      </c>
      <c r="F186" s="4">
        <v>42</v>
      </c>
      <c r="G186" s="3" t="s">
        <v>408</v>
      </c>
    </row>
    <row r="187" spans="1:7" x14ac:dyDescent="0.2">
      <c r="A187" s="5">
        <v>227</v>
      </c>
      <c r="B187" s="7">
        <v>1</v>
      </c>
      <c r="C187" s="7">
        <v>2</v>
      </c>
      <c r="D187" s="5" t="s">
        <v>409</v>
      </c>
      <c r="E187" s="3" t="s">
        <v>29</v>
      </c>
      <c r="F187" s="4">
        <v>19</v>
      </c>
      <c r="G187" s="3" t="s">
        <v>410</v>
      </c>
    </row>
    <row r="188" spans="1:7" x14ac:dyDescent="0.2">
      <c r="A188" s="5">
        <v>658</v>
      </c>
      <c r="B188" s="7">
        <v>0</v>
      </c>
      <c r="C188" s="7">
        <v>3</v>
      </c>
      <c r="D188" s="5" t="s">
        <v>411</v>
      </c>
      <c r="E188" s="3" t="s">
        <v>32</v>
      </c>
      <c r="F188" s="4">
        <v>32</v>
      </c>
      <c r="G188" s="3">
        <v>364849</v>
      </c>
    </row>
    <row r="189" spans="1:7" x14ac:dyDescent="0.2">
      <c r="A189" s="5">
        <v>17</v>
      </c>
      <c r="B189" s="7">
        <v>0</v>
      </c>
      <c r="C189" s="7">
        <v>3</v>
      </c>
      <c r="D189" s="5" t="s">
        <v>412</v>
      </c>
      <c r="E189" s="3" t="s">
        <v>29</v>
      </c>
      <c r="F189" s="4">
        <v>2</v>
      </c>
      <c r="G189" s="3">
        <v>382652</v>
      </c>
    </row>
    <row r="190" spans="1:7" x14ac:dyDescent="0.2">
      <c r="A190" s="5">
        <v>215</v>
      </c>
      <c r="B190" s="7">
        <v>0</v>
      </c>
      <c r="C190" s="7">
        <v>3</v>
      </c>
      <c r="D190" s="5" t="s">
        <v>413</v>
      </c>
      <c r="E190" s="3" t="s">
        <v>29</v>
      </c>
      <c r="G190" s="3">
        <v>367229</v>
      </c>
    </row>
    <row r="191" spans="1:7" x14ac:dyDescent="0.2">
      <c r="A191" s="5">
        <v>487</v>
      </c>
      <c r="B191" s="7">
        <v>1</v>
      </c>
      <c r="C191" s="7">
        <v>1</v>
      </c>
      <c r="D191" s="5" t="s">
        <v>414</v>
      </c>
      <c r="E191" s="3" t="s">
        <v>32</v>
      </c>
      <c r="F191" s="4">
        <v>35</v>
      </c>
      <c r="G191" s="3">
        <v>19943</v>
      </c>
    </row>
    <row r="192" spans="1:7" x14ac:dyDescent="0.2">
      <c r="A192" s="5">
        <v>847</v>
      </c>
      <c r="B192" s="7">
        <v>0</v>
      </c>
      <c r="C192" s="7">
        <v>3</v>
      </c>
      <c r="D192" s="5" t="s">
        <v>415</v>
      </c>
      <c r="E192" s="3" t="s">
        <v>29</v>
      </c>
      <c r="G192" s="3" t="s">
        <v>216</v>
      </c>
    </row>
    <row r="193" spans="1:7" x14ac:dyDescent="0.2">
      <c r="A193" s="5">
        <v>569</v>
      </c>
      <c r="B193" s="7">
        <v>0</v>
      </c>
      <c r="C193" s="7">
        <v>3</v>
      </c>
      <c r="D193" s="5" t="s">
        <v>416</v>
      </c>
      <c r="E193" s="3" t="s">
        <v>29</v>
      </c>
      <c r="G193" s="3">
        <v>2686</v>
      </c>
    </row>
    <row r="194" spans="1:7" x14ac:dyDescent="0.2">
      <c r="A194" s="5">
        <v>693</v>
      </c>
      <c r="B194" s="7">
        <v>1</v>
      </c>
      <c r="C194" s="7">
        <v>3</v>
      </c>
      <c r="D194" s="5" t="s">
        <v>417</v>
      </c>
      <c r="E194" s="3" t="s">
        <v>29</v>
      </c>
      <c r="G194" s="3">
        <v>1601</v>
      </c>
    </row>
    <row r="195" spans="1:7" x14ac:dyDescent="0.2">
      <c r="A195" s="5">
        <v>859</v>
      </c>
      <c r="B195" s="7">
        <v>1</v>
      </c>
      <c r="C195" s="7">
        <v>3</v>
      </c>
      <c r="D195" s="5" t="s">
        <v>418</v>
      </c>
      <c r="E195" s="3" t="s">
        <v>32</v>
      </c>
      <c r="F195" s="4">
        <v>24</v>
      </c>
      <c r="G195" s="3">
        <v>2666</v>
      </c>
    </row>
    <row r="196" spans="1:7" x14ac:dyDescent="0.2">
      <c r="A196" s="5">
        <v>238</v>
      </c>
      <c r="B196" s="7">
        <v>1</v>
      </c>
      <c r="C196" s="7">
        <v>2</v>
      </c>
      <c r="D196" s="5" t="s">
        <v>419</v>
      </c>
      <c r="E196" s="3" t="s">
        <v>32</v>
      </c>
      <c r="F196" s="4">
        <v>8</v>
      </c>
      <c r="G196" s="3" t="s">
        <v>420</v>
      </c>
    </row>
    <row r="197" spans="1:7" x14ac:dyDescent="0.2">
      <c r="A197" s="5">
        <v>850</v>
      </c>
      <c r="B197" s="7">
        <v>1</v>
      </c>
      <c r="C197" s="7">
        <v>1</v>
      </c>
      <c r="D197" s="5" t="s">
        <v>421</v>
      </c>
      <c r="E197" s="3" t="s">
        <v>32</v>
      </c>
      <c r="G197" s="3">
        <v>17453</v>
      </c>
    </row>
    <row r="198" spans="1:7" x14ac:dyDescent="0.2">
      <c r="A198" s="5">
        <v>750</v>
      </c>
      <c r="B198" s="7">
        <v>0</v>
      </c>
      <c r="C198" s="7">
        <v>3</v>
      </c>
      <c r="D198" s="5" t="s">
        <v>422</v>
      </c>
      <c r="E198" s="3" t="s">
        <v>29</v>
      </c>
      <c r="F198" s="4">
        <v>31</v>
      </c>
      <c r="G198" s="3">
        <v>335097</v>
      </c>
    </row>
    <row r="199" spans="1:7" x14ac:dyDescent="0.2">
      <c r="A199" s="5">
        <v>329</v>
      </c>
      <c r="B199" s="7">
        <v>1</v>
      </c>
      <c r="C199" s="7">
        <v>3</v>
      </c>
      <c r="D199" s="5" t="s">
        <v>423</v>
      </c>
      <c r="E199" s="3" t="s">
        <v>32</v>
      </c>
      <c r="F199" s="4">
        <v>31</v>
      </c>
      <c r="G199" s="3">
        <v>363291</v>
      </c>
    </row>
    <row r="200" spans="1:7" x14ac:dyDescent="0.2">
      <c r="A200" s="5">
        <v>326</v>
      </c>
      <c r="B200" s="7">
        <v>1</v>
      </c>
      <c r="C200" s="7">
        <v>1</v>
      </c>
      <c r="D200" s="5" t="s">
        <v>424</v>
      </c>
      <c r="E200" s="3" t="s">
        <v>32</v>
      </c>
      <c r="F200" s="4">
        <v>36</v>
      </c>
      <c r="G200" s="3" t="s">
        <v>425</v>
      </c>
    </row>
    <row r="201" spans="1:7" x14ac:dyDescent="0.2">
      <c r="A201" s="5">
        <v>126</v>
      </c>
      <c r="B201" s="7">
        <v>1</v>
      </c>
      <c r="C201" s="7">
        <v>3</v>
      </c>
      <c r="D201" s="5" t="s">
        <v>426</v>
      </c>
      <c r="E201" s="3" t="s">
        <v>29</v>
      </c>
      <c r="F201" s="4">
        <v>12</v>
      </c>
      <c r="G201" s="3">
        <v>2651</v>
      </c>
    </row>
    <row r="202" spans="1:7" x14ac:dyDescent="0.2">
      <c r="A202" s="5">
        <v>586</v>
      </c>
      <c r="B202" s="7">
        <v>1</v>
      </c>
      <c r="C202" s="7">
        <v>1</v>
      </c>
      <c r="D202" s="5" t="s">
        <v>427</v>
      </c>
      <c r="E202" s="3" t="s">
        <v>32</v>
      </c>
      <c r="F202" s="4">
        <v>18</v>
      </c>
      <c r="G202" s="3">
        <v>110413</v>
      </c>
    </row>
    <row r="203" spans="1:7" x14ac:dyDescent="0.2">
      <c r="A203" s="5">
        <v>132</v>
      </c>
      <c r="B203" s="7">
        <v>0</v>
      </c>
      <c r="C203" s="7">
        <v>3</v>
      </c>
      <c r="D203" s="5" t="s">
        <v>428</v>
      </c>
      <c r="E203" s="3" t="s">
        <v>29</v>
      </c>
      <c r="F203" s="4">
        <v>20</v>
      </c>
      <c r="G203" s="3" t="s">
        <v>429</v>
      </c>
    </row>
    <row r="204" spans="1:7" x14ac:dyDescent="0.2">
      <c r="A204" s="5">
        <v>166</v>
      </c>
      <c r="B204" s="7">
        <v>1</v>
      </c>
      <c r="C204" s="7">
        <v>3</v>
      </c>
      <c r="D204" s="5" t="s">
        <v>430</v>
      </c>
      <c r="E204" s="3" t="s">
        <v>29</v>
      </c>
      <c r="F204" s="4">
        <v>9</v>
      </c>
      <c r="G204" s="3">
        <v>363291</v>
      </c>
    </row>
    <row r="205" spans="1:7" x14ac:dyDescent="0.2">
      <c r="A205" s="5">
        <v>884</v>
      </c>
      <c r="B205" s="7">
        <v>0</v>
      </c>
      <c r="C205" s="7">
        <v>2</v>
      </c>
      <c r="D205" s="5" t="s">
        <v>431</v>
      </c>
      <c r="E205" s="3" t="s">
        <v>29</v>
      </c>
      <c r="F205" s="4">
        <v>28</v>
      </c>
      <c r="G205" s="3" t="s">
        <v>432</v>
      </c>
    </row>
    <row r="206" spans="1:7" x14ac:dyDescent="0.2">
      <c r="A206" s="5">
        <v>543</v>
      </c>
      <c r="B206" s="7">
        <v>0</v>
      </c>
      <c r="C206" s="7">
        <v>3</v>
      </c>
      <c r="D206" s="5" t="s">
        <v>433</v>
      </c>
      <c r="E206" s="3" t="s">
        <v>32</v>
      </c>
      <c r="F206" s="4">
        <v>11</v>
      </c>
      <c r="G206" s="3">
        <v>347082</v>
      </c>
    </row>
    <row r="207" spans="1:7" x14ac:dyDescent="0.2">
      <c r="A207" s="5">
        <v>811</v>
      </c>
      <c r="B207" s="7">
        <v>0</v>
      </c>
      <c r="C207" s="7">
        <v>3</v>
      </c>
      <c r="D207" s="5" t="s">
        <v>434</v>
      </c>
      <c r="E207" s="3" t="s">
        <v>29</v>
      </c>
      <c r="F207" s="4">
        <v>26</v>
      </c>
      <c r="G207" s="3">
        <v>3474</v>
      </c>
    </row>
    <row r="208" spans="1:7" x14ac:dyDescent="0.2">
      <c r="A208" s="5">
        <v>113</v>
      </c>
      <c r="B208" s="7">
        <v>0</v>
      </c>
      <c r="C208" s="7">
        <v>3</v>
      </c>
      <c r="D208" s="5" t="s">
        <v>435</v>
      </c>
      <c r="E208" s="3" t="s">
        <v>29</v>
      </c>
      <c r="F208" s="4">
        <v>22</v>
      </c>
      <c r="G208" s="3">
        <v>324669</v>
      </c>
    </row>
    <row r="209" spans="1:7" x14ac:dyDescent="0.2">
      <c r="A209" s="5">
        <v>240</v>
      </c>
      <c r="B209" s="7">
        <v>0</v>
      </c>
      <c r="C209" s="7">
        <v>2</v>
      </c>
      <c r="D209" s="5" t="s">
        <v>436</v>
      </c>
      <c r="E209" s="3" t="s">
        <v>29</v>
      </c>
      <c r="F209" s="4">
        <v>33</v>
      </c>
      <c r="G209" s="3" t="s">
        <v>437</v>
      </c>
    </row>
    <row r="210" spans="1:7" x14ac:dyDescent="0.2">
      <c r="A210" s="5">
        <v>610</v>
      </c>
      <c r="B210" s="7">
        <v>1</v>
      </c>
      <c r="C210" s="7">
        <v>1</v>
      </c>
      <c r="D210" s="5" t="s">
        <v>438</v>
      </c>
      <c r="E210" s="3" t="s">
        <v>32</v>
      </c>
      <c r="F210" s="4">
        <v>40</v>
      </c>
      <c r="G210" s="3" t="s">
        <v>439</v>
      </c>
    </row>
    <row r="211" spans="1:7" x14ac:dyDescent="0.2">
      <c r="A211" s="5">
        <v>7</v>
      </c>
      <c r="B211" s="7">
        <v>0</v>
      </c>
      <c r="C211" s="7">
        <v>1</v>
      </c>
      <c r="D211" s="5" t="s">
        <v>440</v>
      </c>
      <c r="E211" s="3" t="s">
        <v>29</v>
      </c>
      <c r="F211" s="4">
        <v>54</v>
      </c>
      <c r="G211" s="3">
        <v>17463</v>
      </c>
    </row>
    <row r="212" spans="1:7" x14ac:dyDescent="0.2">
      <c r="A212" s="5">
        <v>55</v>
      </c>
      <c r="B212" s="7">
        <v>0</v>
      </c>
      <c r="C212" s="7">
        <v>1</v>
      </c>
      <c r="D212" s="5" t="s">
        <v>441</v>
      </c>
      <c r="E212" s="3" t="s">
        <v>29</v>
      </c>
      <c r="F212" s="4">
        <v>65</v>
      </c>
      <c r="G212" s="3">
        <v>113509</v>
      </c>
    </row>
    <row r="213" spans="1:7" x14ac:dyDescent="0.2">
      <c r="A213" s="5">
        <v>723</v>
      </c>
      <c r="B213" s="7">
        <v>0</v>
      </c>
      <c r="C213" s="7">
        <v>2</v>
      </c>
      <c r="D213" s="5" t="s">
        <v>442</v>
      </c>
      <c r="E213" s="3" t="s">
        <v>29</v>
      </c>
      <c r="F213" s="4">
        <v>34</v>
      </c>
      <c r="G213" s="3">
        <v>12233</v>
      </c>
    </row>
    <row r="214" spans="1:7" x14ac:dyDescent="0.2">
      <c r="A214" s="5">
        <v>167</v>
      </c>
      <c r="B214" s="7">
        <v>1</v>
      </c>
      <c r="C214" s="7">
        <v>1</v>
      </c>
      <c r="D214" s="5" t="s">
        <v>443</v>
      </c>
      <c r="E214" s="3" t="s">
        <v>32</v>
      </c>
      <c r="G214" s="3">
        <v>113505</v>
      </c>
    </row>
    <row r="215" spans="1:7" x14ac:dyDescent="0.2">
      <c r="A215" s="5">
        <v>85</v>
      </c>
      <c r="B215" s="7">
        <v>1</v>
      </c>
      <c r="C215" s="7">
        <v>2</v>
      </c>
      <c r="D215" s="5" t="s">
        <v>444</v>
      </c>
      <c r="E215" s="3" t="s">
        <v>32</v>
      </c>
      <c r="F215" s="4">
        <v>17</v>
      </c>
      <c r="G215" s="3" t="s">
        <v>445</v>
      </c>
    </row>
    <row r="216" spans="1:7" x14ac:dyDescent="0.2">
      <c r="A216" s="5">
        <v>265</v>
      </c>
      <c r="B216" s="7">
        <v>0</v>
      </c>
      <c r="C216" s="7">
        <v>3</v>
      </c>
      <c r="D216" s="5" t="s">
        <v>446</v>
      </c>
      <c r="E216" s="3" t="s">
        <v>32</v>
      </c>
      <c r="G216" s="3">
        <v>382649</v>
      </c>
    </row>
    <row r="217" spans="1:7" x14ac:dyDescent="0.2">
      <c r="A217" s="5">
        <v>405</v>
      </c>
      <c r="B217" s="7">
        <v>0</v>
      </c>
      <c r="C217" s="7">
        <v>3</v>
      </c>
      <c r="D217" s="5" t="s">
        <v>447</v>
      </c>
      <c r="E217" s="3" t="s">
        <v>32</v>
      </c>
      <c r="F217" s="4">
        <v>20</v>
      </c>
      <c r="G217" s="3">
        <v>315096</v>
      </c>
    </row>
    <row r="218" spans="1:7" x14ac:dyDescent="0.2">
      <c r="A218" s="5">
        <v>35</v>
      </c>
      <c r="B218" s="7">
        <v>0</v>
      </c>
      <c r="C218" s="7">
        <v>1</v>
      </c>
      <c r="D218" s="5" t="s">
        <v>448</v>
      </c>
      <c r="E218" s="3" t="s">
        <v>29</v>
      </c>
      <c r="F218" s="4">
        <v>28</v>
      </c>
      <c r="G218" s="3" t="s">
        <v>449</v>
      </c>
    </row>
    <row r="219" spans="1:7" x14ac:dyDescent="0.2">
      <c r="A219" s="5">
        <v>502</v>
      </c>
      <c r="B219" s="7">
        <v>0</v>
      </c>
      <c r="C219" s="7">
        <v>3</v>
      </c>
      <c r="D219" s="5" t="s">
        <v>450</v>
      </c>
      <c r="E219" s="3" t="s">
        <v>32</v>
      </c>
      <c r="F219" s="4">
        <v>21</v>
      </c>
      <c r="G219" s="3">
        <v>364846</v>
      </c>
    </row>
    <row r="220" spans="1:7" x14ac:dyDescent="0.2">
      <c r="A220" s="5">
        <v>638</v>
      </c>
      <c r="B220" s="7">
        <v>0</v>
      </c>
      <c r="C220" s="7">
        <v>2</v>
      </c>
      <c r="D220" s="5" t="s">
        <v>451</v>
      </c>
      <c r="E220" s="3" t="s">
        <v>29</v>
      </c>
      <c r="F220" s="4">
        <v>31</v>
      </c>
      <c r="G220" s="3" t="s">
        <v>420</v>
      </c>
    </row>
    <row r="221" spans="1:7" x14ac:dyDescent="0.2">
      <c r="A221" s="5">
        <v>129</v>
      </c>
      <c r="B221" s="7">
        <v>1</v>
      </c>
      <c r="C221" s="7">
        <v>3</v>
      </c>
      <c r="D221" s="5" t="s">
        <v>452</v>
      </c>
      <c r="E221" s="3" t="s">
        <v>32</v>
      </c>
      <c r="G221" s="3">
        <v>2668</v>
      </c>
    </row>
    <row r="222" spans="1:7" x14ac:dyDescent="0.2">
      <c r="A222" s="5">
        <v>334</v>
      </c>
      <c r="B222" s="7">
        <v>0</v>
      </c>
      <c r="C222" s="7">
        <v>3</v>
      </c>
      <c r="D222" s="5" t="s">
        <v>453</v>
      </c>
      <c r="E222" s="3" t="s">
        <v>29</v>
      </c>
      <c r="F222" s="4">
        <v>16</v>
      </c>
      <c r="G222" s="3">
        <v>345764</v>
      </c>
    </row>
    <row r="223" spans="1:7" x14ac:dyDescent="0.2">
      <c r="A223" s="5">
        <v>10</v>
      </c>
      <c r="B223" s="7">
        <v>1</v>
      </c>
      <c r="C223" s="7">
        <v>2</v>
      </c>
      <c r="D223" s="5" t="s">
        <v>454</v>
      </c>
      <c r="E223" s="3" t="s">
        <v>32</v>
      </c>
      <c r="F223" s="4">
        <v>14</v>
      </c>
      <c r="G223" s="3">
        <v>237736</v>
      </c>
    </row>
    <row r="224" spans="1:7" x14ac:dyDescent="0.2">
      <c r="A224" s="5">
        <v>370</v>
      </c>
      <c r="B224" s="7">
        <v>1</v>
      </c>
      <c r="C224" s="7">
        <v>1</v>
      </c>
      <c r="D224" s="5" t="s">
        <v>455</v>
      </c>
      <c r="E224" s="3" t="s">
        <v>32</v>
      </c>
      <c r="F224" s="4">
        <v>24</v>
      </c>
      <c r="G224" s="3" t="s">
        <v>456</v>
      </c>
    </row>
    <row r="225" spans="1:7" x14ac:dyDescent="0.2">
      <c r="A225" s="5">
        <v>744</v>
      </c>
      <c r="B225" s="7">
        <v>0</v>
      </c>
      <c r="C225" s="7">
        <v>3</v>
      </c>
      <c r="D225" s="5" t="s">
        <v>457</v>
      </c>
      <c r="E225" s="3" t="s">
        <v>29</v>
      </c>
      <c r="F225" s="4">
        <v>24</v>
      </c>
      <c r="G225" s="3">
        <v>376566</v>
      </c>
    </row>
    <row r="226" spans="1:7" x14ac:dyDescent="0.2">
      <c r="A226" s="5">
        <v>67</v>
      </c>
      <c r="B226" s="7">
        <v>1</v>
      </c>
      <c r="C226" s="7">
        <v>2</v>
      </c>
      <c r="D226" s="5" t="s">
        <v>458</v>
      </c>
      <c r="E226" s="3" t="s">
        <v>32</v>
      </c>
      <c r="F226" s="4">
        <v>29</v>
      </c>
      <c r="G226" s="3" t="s">
        <v>459</v>
      </c>
    </row>
    <row r="227" spans="1:7" x14ac:dyDescent="0.2">
      <c r="A227" s="5">
        <v>746</v>
      </c>
      <c r="B227" s="7">
        <v>0</v>
      </c>
      <c r="C227" s="7">
        <v>1</v>
      </c>
      <c r="D227" s="5" t="s">
        <v>460</v>
      </c>
      <c r="E227" s="3" t="s">
        <v>29</v>
      </c>
      <c r="F227" s="4">
        <v>70</v>
      </c>
      <c r="G227" s="3" t="s">
        <v>461</v>
      </c>
    </row>
    <row r="228" spans="1:7" x14ac:dyDescent="0.2">
      <c r="A228" s="5">
        <v>810</v>
      </c>
      <c r="B228" s="7">
        <v>1</v>
      </c>
      <c r="C228" s="7">
        <v>1</v>
      </c>
      <c r="D228" s="5" t="s">
        <v>462</v>
      </c>
      <c r="E228" s="3" t="s">
        <v>32</v>
      </c>
      <c r="F228" s="4">
        <v>33</v>
      </c>
      <c r="G228" s="3">
        <v>113806</v>
      </c>
    </row>
    <row r="229" spans="1:7" x14ac:dyDescent="0.2">
      <c r="A229" s="5">
        <v>605</v>
      </c>
      <c r="B229" s="7">
        <v>1</v>
      </c>
      <c r="C229" s="7">
        <v>1</v>
      </c>
      <c r="D229" s="5" t="s">
        <v>463</v>
      </c>
      <c r="E229" s="3" t="s">
        <v>29</v>
      </c>
      <c r="F229" s="4">
        <v>35</v>
      </c>
      <c r="G229" s="3">
        <v>111426</v>
      </c>
    </row>
    <row r="230" spans="1:7" x14ac:dyDescent="0.2">
      <c r="A230" s="5">
        <v>757</v>
      </c>
      <c r="B230" s="7">
        <v>0</v>
      </c>
      <c r="C230" s="7">
        <v>3</v>
      </c>
      <c r="D230" s="5" t="s">
        <v>464</v>
      </c>
      <c r="E230" s="3" t="s">
        <v>29</v>
      </c>
      <c r="F230" s="4">
        <v>28</v>
      </c>
      <c r="G230" s="3">
        <v>350042</v>
      </c>
    </row>
    <row r="231" spans="1:7" x14ac:dyDescent="0.2">
      <c r="A231" s="5">
        <v>756</v>
      </c>
      <c r="B231" s="7">
        <v>1</v>
      </c>
      <c r="C231" s="7">
        <v>2</v>
      </c>
      <c r="D231" s="5" t="s">
        <v>465</v>
      </c>
      <c r="E231" s="3" t="s">
        <v>29</v>
      </c>
      <c r="F231" s="4">
        <v>0.67</v>
      </c>
      <c r="G231" s="3">
        <v>250649</v>
      </c>
    </row>
    <row r="232" spans="1:7" x14ac:dyDescent="0.2">
      <c r="A232" s="5">
        <v>860</v>
      </c>
      <c r="B232" s="7">
        <v>0</v>
      </c>
      <c r="C232" s="7">
        <v>3</v>
      </c>
      <c r="D232" s="5" t="s">
        <v>466</v>
      </c>
      <c r="E232" s="3" t="s">
        <v>29</v>
      </c>
      <c r="G232" s="3">
        <v>2629</v>
      </c>
    </row>
    <row r="233" spans="1:7" x14ac:dyDescent="0.2">
      <c r="A233" s="5">
        <v>794</v>
      </c>
      <c r="B233" s="7">
        <v>0</v>
      </c>
      <c r="C233" s="7">
        <v>1</v>
      </c>
      <c r="D233" s="5" t="s">
        <v>467</v>
      </c>
      <c r="E233" s="3" t="s">
        <v>29</v>
      </c>
      <c r="G233" s="3" t="s">
        <v>468</v>
      </c>
    </row>
    <row r="234" spans="1:7" x14ac:dyDescent="0.2">
      <c r="A234" s="5">
        <v>201</v>
      </c>
      <c r="B234" s="7">
        <v>0</v>
      </c>
      <c r="C234" s="7">
        <v>3</v>
      </c>
      <c r="D234" s="5" t="s">
        <v>469</v>
      </c>
      <c r="E234" s="3" t="s">
        <v>29</v>
      </c>
      <c r="F234" s="4">
        <v>28</v>
      </c>
      <c r="G234" s="3">
        <v>345770</v>
      </c>
    </row>
    <row r="235" spans="1:7" x14ac:dyDescent="0.2">
      <c r="A235" s="5">
        <v>556</v>
      </c>
      <c r="B235" s="7">
        <v>0</v>
      </c>
      <c r="C235" s="7">
        <v>1</v>
      </c>
      <c r="D235" s="5" t="s">
        <v>470</v>
      </c>
      <c r="E235" s="3" t="s">
        <v>29</v>
      </c>
      <c r="F235" s="4">
        <v>62</v>
      </c>
      <c r="G235" s="3">
        <v>113807</v>
      </c>
    </row>
    <row r="236" spans="1:7" x14ac:dyDescent="0.2">
      <c r="A236" s="5">
        <v>796</v>
      </c>
      <c r="B236" s="7">
        <v>0</v>
      </c>
      <c r="C236" s="7">
        <v>2</v>
      </c>
      <c r="D236" s="5" t="s">
        <v>471</v>
      </c>
      <c r="E236" s="3" t="s">
        <v>29</v>
      </c>
      <c r="F236" s="4">
        <v>39</v>
      </c>
      <c r="G236" s="3">
        <v>28213</v>
      </c>
    </row>
    <row r="237" spans="1:7" x14ac:dyDescent="0.2">
      <c r="A237" s="5">
        <v>559</v>
      </c>
      <c r="B237" s="7">
        <v>1</v>
      </c>
      <c r="C237" s="7">
        <v>1</v>
      </c>
      <c r="D237" s="5" t="s">
        <v>472</v>
      </c>
      <c r="E237" s="3" t="s">
        <v>32</v>
      </c>
      <c r="F237" s="4">
        <v>39</v>
      </c>
      <c r="G237" s="3">
        <v>110413</v>
      </c>
    </row>
    <row r="238" spans="1:7" x14ac:dyDescent="0.2">
      <c r="A238" s="5">
        <v>263</v>
      </c>
      <c r="B238" s="7">
        <v>0</v>
      </c>
      <c r="C238" s="7">
        <v>1</v>
      </c>
      <c r="D238" s="5" t="s">
        <v>473</v>
      </c>
      <c r="E238" s="3" t="s">
        <v>29</v>
      </c>
      <c r="F238" s="4">
        <v>52</v>
      </c>
      <c r="G238" s="3">
        <v>110413</v>
      </c>
    </row>
    <row r="239" spans="1:7" x14ac:dyDescent="0.2">
      <c r="A239" s="5">
        <v>239</v>
      </c>
      <c r="B239" s="7">
        <v>0</v>
      </c>
      <c r="C239" s="7">
        <v>2</v>
      </c>
      <c r="D239" s="5" t="s">
        <v>474</v>
      </c>
      <c r="E239" s="3" t="s">
        <v>29</v>
      </c>
      <c r="F239" s="4">
        <v>19</v>
      </c>
      <c r="G239" s="3">
        <v>28665</v>
      </c>
    </row>
    <row r="240" spans="1:7" x14ac:dyDescent="0.2">
      <c r="A240" s="5">
        <v>394</v>
      </c>
      <c r="B240" s="7">
        <v>1</v>
      </c>
      <c r="C240" s="7">
        <v>1</v>
      </c>
      <c r="D240" s="5" t="s">
        <v>475</v>
      </c>
      <c r="E240" s="3" t="s">
        <v>32</v>
      </c>
      <c r="F240" s="4">
        <v>23</v>
      </c>
      <c r="G240" s="3">
        <v>35273</v>
      </c>
    </row>
    <row r="241" spans="1:7" x14ac:dyDescent="0.2">
      <c r="A241" s="5">
        <v>74</v>
      </c>
      <c r="B241" s="7">
        <v>0</v>
      </c>
      <c r="C241" s="7">
        <v>3</v>
      </c>
      <c r="D241" s="5" t="s">
        <v>476</v>
      </c>
      <c r="E241" s="3" t="s">
        <v>29</v>
      </c>
      <c r="F241" s="4">
        <v>26</v>
      </c>
      <c r="G241" s="3">
        <v>2680</v>
      </c>
    </row>
    <row r="242" spans="1:7" x14ac:dyDescent="0.2">
      <c r="A242" s="5">
        <v>495</v>
      </c>
      <c r="B242" s="7">
        <v>0</v>
      </c>
      <c r="C242" s="7">
        <v>3</v>
      </c>
      <c r="D242" s="5" t="s">
        <v>477</v>
      </c>
      <c r="E242" s="3" t="s">
        <v>29</v>
      </c>
      <c r="F242" s="4">
        <v>21</v>
      </c>
      <c r="G242" s="3" t="s">
        <v>478</v>
      </c>
    </row>
    <row r="243" spans="1:7" x14ac:dyDescent="0.2">
      <c r="A243" s="5">
        <v>213</v>
      </c>
      <c r="B243" s="7">
        <v>0</v>
      </c>
      <c r="C243" s="7">
        <v>3</v>
      </c>
      <c r="D243" s="5" t="s">
        <v>479</v>
      </c>
      <c r="E243" s="3" t="s">
        <v>29</v>
      </c>
      <c r="F243" s="4">
        <v>22</v>
      </c>
      <c r="G243" s="3" t="s">
        <v>480</v>
      </c>
    </row>
    <row r="244" spans="1:7" x14ac:dyDescent="0.2">
      <c r="A244" s="5">
        <v>184</v>
      </c>
      <c r="B244" s="7">
        <v>1</v>
      </c>
      <c r="C244" s="7">
        <v>2</v>
      </c>
      <c r="D244" s="5" t="s">
        <v>481</v>
      </c>
      <c r="E244" s="3" t="s">
        <v>29</v>
      </c>
      <c r="F244" s="4">
        <v>1</v>
      </c>
      <c r="G244" s="3">
        <v>230136</v>
      </c>
    </row>
    <row r="245" spans="1:7" x14ac:dyDescent="0.2">
      <c r="A245" s="5">
        <v>124</v>
      </c>
      <c r="B245" s="7">
        <v>1</v>
      </c>
      <c r="C245" s="7">
        <v>2</v>
      </c>
      <c r="D245" s="5" t="s">
        <v>482</v>
      </c>
      <c r="E245" s="3" t="s">
        <v>32</v>
      </c>
      <c r="F245" s="4">
        <v>32.5</v>
      </c>
      <c r="G245" s="3">
        <v>27267</v>
      </c>
    </row>
    <row r="246" spans="1:7" x14ac:dyDescent="0.2">
      <c r="A246" s="5">
        <v>505</v>
      </c>
      <c r="B246" s="7">
        <v>1</v>
      </c>
      <c r="C246" s="7">
        <v>1</v>
      </c>
      <c r="D246" s="5" t="s">
        <v>483</v>
      </c>
      <c r="E246" s="3" t="s">
        <v>32</v>
      </c>
      <c r="F246" s="4">
        <v>16</v>
      </c>
      <c r="G246" s="3">
        <v>110152</v>
      </c>
    </row>
    <row r="247" spans="1:7" x14ac:dyDescent="0.2">
      <c r="A247" s="5">
        <v>472</v>
      </c>
      <c r="B247" s="7">
        <v>0</v>
      </c>
      <c r="C247" s="7">
        <v>3</v>
      </c>
      <c r="D247" s="5" t="s">
        <v>484</v>
      </c>
      <c r="E247" s="3" t="s">
        <v>29</v>
      </c>
      <c r="F247" s="4">
        <v>38</v>
      </c>
      <c r="G247" s="3">
        <v>315089</v>
      </c>
    </row>
    <row r="248" spans="1:7" x14ac:dyDescent="0.2">
      <c r="A248" s="5">
        <v>202</v>
      </c>
      <c r="B248" s="7">
        <v>0</v>
      </c>
      <c r="C248" s="7">
        <v>3</v>
      </c>
      <c r="D248" s="5" t="s">
        <v>485</v>
      </c>
      <c r="E248" s="3" t="s">
        <v>29</v>
      </c>
      <c r="G248" s="3" t="s">
        <v>216</v>
      </c>
    </row>
    <row r="249" spans="1:7" x14ac:dyDescent="0.2">
      <c r="A249" s="5">
        <v>585</v>
      </c>
      <c r="B249" s="7">
        <v>0</v>
      </c>
      <c r="C249" s="7">
        <v>3</v>
      </c>
      <c r="D249" s="5" t="s">
        <v>486</v>
      </c>
      <c r="E249" s="3" t="s">
        <v>29</v>
      </c>
      <c r="G249" s="3">
        <v>3411</v>
      </c>
    </row>
    <row r="250" spans="1:7" x14ac:dyDescent="0.2">
      <c r="A250" s="5">
        <v>479</v>
      </c>
      <c r="B250" s="7">
        <v>0</v>
      </c>
      <c r="C250" s="7">
        <v>3</v>
      </c>
      <c r="D250" s="5" t="s">
        <v>487</v>
      </c>
      <c r="E250" s="3" t="s">
        <v>29</v>
      </c>
      <c r="F250" s="4">
        <v>22</v>
      </c>
      <c r="G250" s="3">
        <v>350060</v>
      </c>
    </row>
    <row r="251" spans="1:7" x14ac:dyDescent="0.2">
      <c r="A251" s="5">
        <v>38</v>
      </c>
      <c r="B251" s="7">
        <v>0</v>
      </c>
      <c r="C251" s="7">
        <v>3</v>
      </c>
      <c r="D251" s="5" t="s">
        <v>488</v>
      </c>
      <c r="E251" s="3" t="s">
        <v>29</v>
      </c>
      <c r="F251" s="4">
        <v>21</v>
      </c>
      <c r="G251" s="3" t="s">
        <v>489</v>
      </c>
    </row>
    <row r="252" spans="1:7" x14ac:dyDescent="0.2">
      <c r="A252" s="5">
        <v>373</v>
      </c>
      <c r="B252" s="7">
        <v>0</v>
      </c>
      <c r="C252" s="7">
        <v>3</v>
      </c>
      <c r="D252" s="5" t="s">
        <v>490</v>
      </c>
      <c r="E252" s="3" t="s">
        <v>29</v>
      </c>
      <c r="F252" s="4">
        <v>19</v>
      </c>
      <c r="G252" s="3">
        <v>323951</v>
      </c>
    </row>
    <row r="253" spans="1:7" x14ac:dyDescent="0.2">
      <c r="A253" s="5">
        <v>298</v>
      </c>
      <c r="B253" s="7">
        <v>0</v>
      </c>
      <c r="C253" s="7">
        <v>1</v>
      </c>
      <c r="D253" s="5" t="s">
        <v>491</v>
      </c>
      <c r="E253" s="3" t="s">
        <v>32</v>
      </c>
      <c r="F253" s="4">
        <v>2</v>
      </c>
      <c r="G253" s="3">
        <v>113781</v>
      </c>
    </row>
    <row r="254" spans="1:7" x14ac:dyDescent="0.2">
      <c r="A254" s="5">
        <v>473</v>
      </c>
      <c r="B254" s="7">
        <v>1</v>
      </c>
      <c r="C254" s="7">
        <v>2</v>
      </c>
      <c r="D254" s="5" t="s">
        <v>492</v>
      </c>
      <c r="E254" s="3" t="s">
        <v>32</v>
      </c>
      <c r="F254" s="4">
        <v>33</v>
      </c>
      <c r="G254" s="3" t="s">
        <v>493</v>
      </c>
    </row>
    <row r="255" spans="1:7" x14ac:dyDescent="0.2">
      <c r="A255" s="5">
        <v>365</v>
      </c>
      <c r="B255" s="7">
        <v>0</v>
      </c>
      <c r="C255" s="7">
        <v>3</v>
      </c>
      <c r="D255" s="5" t="s">
        <v>494</v>
      </c>
      <c r="E255" s="3" t="s">
        <v>29</v>
      </c>
      <c r="G255" s="3">
        <v>370365</v>
      </c>
    </row>
    <row r="256" spans="1:7" x14ac:dyDescent="0.2">
      <c r="A256" s="5">
        <v>805</v>
      </c>
      <c r="B256" s="7">
        <v>1</v>
      </c>
      <c r="C256" s="7">
        <v>3</v>
      </c>
      <c r="D256" s="5" t="s">
        <v>495</v>
      </c>
      <c r="E256" s="3" t="s">
        <v>29</v>
      </c>
      <c r="F256" s="4">
        <v>27</v>
      </c>
      <c r="G256" s="3">
        <v>347089</v>
      </c>
    </row>
    <row r="257" spans="1:7" x14ac:dyDescent="0.2">
      <c r="A257" s="5">
        <v>382</v>
      </c>
      <c r="B257" s="7">
        <v>1</v>
      </c>
      <c r="C257" s="7">
        <v>3</v>
      </c>
      <c r="D257" s="5" t="s">
        <v>496</v>
      </c>
      <c r="E257" s="3" t="s">
        <v>32</v>
      </c>
      <c r="F257" s="4">
        <v>1</v>
      </c>
      <c r="G257" s="3">
        <v>2653</v>
      </c>
    </row>
    <row r="258" spans="1:7" x14ac:dyDescent="0.2">
      <c r="A258" s="5">
        <v>199</v>
      </c>
      <c r="B258" s="7">
        <v>1</v>
      </c>
      <c r="C258" s="7">
        <v>3</v>
      </c>
      <c r="D258" s="5" t="s">
        <v>497</v>
      </c>
      <c r="E258" s="3" t="s">
        <v>32</v>
      </c>
      <c r="G258" s="3">
        <v>370370</v>
      </c>
    </row>
    <row r="259" spans="1:7" x14ac:dyDescent="0.2">
      <c r="A259" s="5">
        <v>765</v>
      </c>
      <c r="B259" s="7">
        <v>0</v>
      </c>
      <c r="C259" s="7">
        <v>3</v>
      </c>
      <c r="D259" s="5" t="s">
        <v>498</v>
      </c>
      <c r="E259" s="3" t="s">
        <v>29</v>
      </c>
      <c r="F259" s="4">
        <v>16</v>
      </c>
      <c r="G259" s="3">
        <v>347074</v>
      </c>
    </row>
    <row r="260" spans="1:7" x14ac:dyDescent="0.2">
      <c r="A260" s="5">
        <v>266</v>
      </c>
      <c r="B260" s="7">
        <v>0</v>
      </c>
      <c r="C260" s="7">
        <v>2</v>
      </c>
      <c r="D260" s="5" t="s">
        <v>499</v>
      </c>
      <c r="E260" s="3" t="s">
        <v>29</v>
      </c>
      <c r="F260" s="4">
        <v>36</v>
      </c>
      <c r="G260" s="3" t="s">
        <v>500</v>
      </c>
    </row>
    <row r="261" spans="1:7" x14ac:dyDescent="0.2">
      <c r="A261" s="5">
        <v>876</v>
      </c>
      <c r="B261" s="7">
        <v>1</v>
      </c>
      <c r="C261" s="7">
        <v>3</v>
      </c>
      <c r="D261" s="5" t="s">
        <v>501</v>
      </c>
      <c r="E261" s="3" t="s">
        <v>32</v>
      </c>
      <c r="F261" s="4">
        <v>15</v>
      </c>
      <c r="G261" s="3">
        <v>2667</v>
      </c>
    </row>
    <row r="262" spans="1:7" x14ac:dyDescent="0.2">
      <c r="A262" s="5">
        <v>481</v>
      </c>
      <c r="B262" s="7">
        <v>0</v>
      </c>
      <c r="C262" s="7">
        <v>3</v>
      </c>
      <c r="D262" s="5" t="s">
        <v>502</v>
      </c>
      <c r="E262" s="3" t="s">
        <v>29</v>
      </c>
      <c r="F262" s="4">
        <v>9</v>
      </c>
      <c r="G262" s="3" t="s">
        <v>36</v>
      </c>
    </row>
    <row r="263" spans="1:7" x14ac:dyDescent="0.2">
      <c r="A263" s="5">
        <v>489</v>
      </c>
      <c r="B263" s="7">
        <v>0</v>
      </c>
      <c r="C263" s="7">
        <v>3</v>
      </c>
      <c r="D263" s="5" t="s">
        <v>503</v>
      </c>
      <c r="E263" s="3" t="s">
        <v>29</v>
      </c>
      <c r="F263" s="4">
        <v>30</v>
      </c>
      <c r="G263" s="3" t="s">
        <v>504</v>
      </c>
    </row>
    <row r="264" spans="1:7" x14ac:dyDescent="0.2">
      <c r="A264" s="5">
        <v>664</v>
      </c>
      <c r="B264" s="7">
        <v>0</v>
      </c>
      <c r="C264" s="7">
        <v>3</v>
      </c>
      <c r="D264" s="5" t="s">
        <v>505</v>
      </c>
      <c r="E264" s="3" t="s">
        <v>29</v>
      </c>
      <c r="F264" s="4">
        <v>36</v>
      </c>
      <c r="G264" s="3">
        <v>349210</v>
      </c>
    </row>
    <row r="265" spans="1:7" x14ac:dyDescent="0.2">
      <c r="A265" s="5">
        <v>868</v>
      </c>
      <c r="B265" s="7">
        <v>0</v>
      </c>
      <c r="C265" s="7">
        <v>1</v>
      </c>
      <c r="D265" s="5" t="s">
        <v>506</v>
      </c>
      <c r="E265" s="3" t="s">
        <v>29</v>
      </c>
      <c r="F265" s="4">
        <v>31</v>
      </c>
      <c r="G265" s="3" t="s">
        <v>507</v>
      </c>
    </row>
    <row r="266" spans="1:7" x14ac:dyDescent="0.2">
      <c r="A266" s="5">
        <v>401</v>
      </c>
      <c r="B266" s="7">
        <v>1</v>
      </c>
      <c r="C266" s="7">
        <v>3</v>
      </c>
      <c r="D266" s="5" t="s">
        <v>508</v>
      </c>
      <c r="E266" s="3" t="s">
        <v>29</v>
      </c>
      <c r="F266" s="4">
        <v>39</v>
      </c>
      <c r="G266" s="3" t="s">
        <v>509</v>
      </c>
    </row>
    <row r="267" spans="1:7" x14ac:dyDescent="0.2">
      <c r="A267" s="5">
        <v>500</v>
      </c>
      <c r="B267" s="7">
        <v>0</v>
      </c>
      <c r="C267" s="7">
        <v>3</v>
      </c>
      <c r="D267" s="5" t="s">
        <v>510</v>
      </c>
      <c r="E267" s="3" t="s">
        <v>29</v>
      </c>
      <c r="F267" s="4">
        <v>24</v>
      </c>
      <c r="G267" s="3">
        <v>350035</v>
      </c>
    </row>
    <row r="268" spans="1:7" x14ac:dyDescent="0.2">
      <c r="A268" s="5">
        <v>285</v>
      </c>
      <c r="B268" s="7">
        <v>0</v>
      </c>
      <c r="C268" s="7">
        <v>1</v>
      </c>
      <c r="D268" s="5" t="s">
        <v>511</v>
      </c>
      <c r="E268" s="3" t="s">
        <v>29</v>
      </c>
      <c r="G268" s="3">
        <v>113056</v>
      </c>
    </row>
    <row r="269" spans="1:7" x14ac:dyDescent="0.2">
      <c r="A269" s="5">
        <v>550</v>
      </c>
      <c r="B269" s="7">
        <v>1</v>
      </c>
      <c r="C269" s="7">
        <v>2</v>
      </c>
      <c r="D269" s="5" t="s">
        <v>512</v>
      </c>
      <c r="E269" s="3" t="s">
        <v>29</v>
      </c>
      <c r="F269" s="4">
        <v>8</v>
      </c>
      <c r="G269" s="3" t="s">
        <v>246</v>
      </c>
    </row>
    <row r="270" spans="1:7" x14ac:dyDescent="0.2">
      <c r="A270" s="5">
        <v>59</v>
      </c>
      <c r="B270" s="7">
        <v>1</v>
      </c>
      <c r="C270" s="7">
        <v>2</v>
      </c>
      <c r="D270" s="5" t="s">
        <v>513</v>
      </c>
      <c r="E270" s="3" t="s">
        <v>32</v>
      </c>
      <c r="F270" s="4">
        <v>5</v>
      </c>
      <c r="G270" s="3" t="s">
        <v>493</v>
      </c>
    </row>
    <row r="271" spans="1:7" x14ac:dyDescent="0.2">
      <c r="A271" s="5">
        <v>255</v>
      </c>
      <c r="B271" s="7">
        <v>0</v>
      </c>
      <c r="C271" s="7">
        <v>3</v>
      </c>
      <c r="D271" s="5" t="s">
        <v>514</v>
      </c>
      <c r="E271" s="3" t="s">
        <v>32</v>
      </c>
      <c r="F271" s="4">
        <v>41</v>
      </c>
      <c r="G271" s="3">
        <v>370129</v>
      </c>
    </row>
    <row r="272" spans="1:7" x14ac:dyDescent="0.2">
      <c r="A272" s="5">
        <v>747</v>
      </c>
      <c r="B272" s="7">
        <v>0</v>
      </c>
      <c r="C272" s="7">
        <v>3</v>
      </c>
      <c r="D272" s="5" t="s">
        <v>515</v>
      </c>
      <c r="E272" s="3" t="s">
        <v>29</v>
      </c>
      <c r="F272" s="4">
        <v>16</v>
      </c>
      <c r="G272" s="3" t="s">
        <v>330</v>
      </c>
    </row>
    <row r="273" spans="1:7" x14ac:dyDescent="0.2">
      <c r="A273" s="5">
        <v>887</v>
      </c>
      <c r="B273" s="7">
        <v>0</v>
      </c>
      <c r="C273" s="7">
        <v>2</v>
      </c>
      <c r="D273" s="5" t="s">
        <v>516</v>
      </c>
      <c r="E273" s="3" t="s">
        <v>29</v>
      </c>
      <c r="F273" s="4">
        <v>27</v>
      </c>
      <c r="G273" s="3">
        <v>211536</v>
      </c>
    </row>
    <row r="274" spans="1:7" x14ac:dyDescent="0.2">
      <c r="A274" s="5">
        <v>316</v>
      </c>
      <c r="B274" s="7">
        <v>1</v>
      </c>
      <c r="C274" s="7">
        <v>3</v>
      </c>
      <c r="D274" s="5" t="s">
        <v>517</v>
      </c>
      <c r="E274" s="3" t="s">
        <v>32</v>
      </c>
      <c r="F274" s="4">
        <v>26</v>
      </c>
      <c r="G274" s="3">
        <v>347470</v>
      </c>
    </row>
    <row r="275" spans="1:7" x14ac:dyDescent="0.2">
      <c r="A275" s="5">
        <v>13</v>
      </c>
      <c r="B275" s="7">
        <v>0</v>
      </c>
      <c r="C275" s="7">
        <v>3</v>
      </c>
      <c r="D275" s="5" t="s">
        <v>518</v>
      </c>
      <c r="E275" s="3" t="s">
        <v>29</v>
      </c>
      <c r="F275" s="4">
        <v>20</v>
      </c>
      <c r="G275" s="3" t="s">
        <v>519</v>
      </c>
    </row>
    <row r="276" spans="1:7" x14ac:dyDescent="0.2">
      <c r="A276" s="5">
        <v>296</v>
      </c>
      <c r="B276" s="7">
        <v>0</v>
      </c>
      <c r="C276" s="7">
        <v>1</v>
      </c>
      <c r="D276" s="5" t="s">
        <v>520</v>
      </c>
      <c r="E276" s="3" t="s">
        <v>29</v>
      </c>
      <c r="G276" s="3" t="s">
        <v>521</v>
      </c>
    </row>
    <row r="277" spans="1:7" x14ac:dyDescent="0.2">
      <c r="A277" s="5">
        <v>6</v>
      </c>
      <c r="B277" s="7">
        <v>0</v>
      </c>
      <c r="C277" s="7">
        <v>3</v>
      </c>
      <c r="D277" s="5" t="s">
        <v>522</v>
      </c>
      <c r="E277" s="3" t="s">
        <v>29</v>
      </c>
      <c r="G277" s="3">
        <v>330877</v>
      </c>
    </row>
    <row r="278" spans="1:7" x14ac:dyDescent="0.2">
      <c r="A278" s="5">
        <v>450</v>
      </c>
      <c r="B278" s="7">
        <v>1</v>
      </c>
      <c r="C278" s="7">
        <v>1</v>
      </c>
      <c r="D278" s="5" t="s">
        <v>523</v>
      </c>
      <c r="E278" s="3" t="s">
        <v>29</v>
      </c>
      <c r="F278" s="4">
        <v>52</v>
      </c>
      <c r="G278" s="3">
        <v>113786</v>
      </c>
    </row>
    <row r="279" spans="1:7" x14ac:dyDescent="0.2">
      <c r="A279" s="5">
        <v>343</v>
      </c>
      <c r="B279" s="7">
        <v>0</v>
      </c>
      <c r="C279" s="7">
        <v>2</v>
      </c>
      <c r="D279" s="5" t="s">
        <v>524</v>
      </c>
      <c r="E279" s="3" t="s">
        <v>29</v>
      </c>
      <c r="F279" s="4">
        <v>28</v>
      </c>
      <c r="G279" s="3">
        <v>248740</v>
      </c>
    </row>
    <row r="280" spans="1:7" x14ac:dyDescent="0.2">
      <c r="A280" s="5">
        <v>75</v>
      </c>
      <c r="B280" s="7">
        <v>1</v>
      </c>
      <c r="C280" s="7">
        <v>3</v>
      </c>
      <c r="D280" s="5" t="s">
        <v>525</v>
      </c>
      <c r="E280" s="3" t="s">
        <v>29</v>
      </c>
      <c r="F280" s="4">
        <v>32</v>
      </c>
      <c r="G280" s="3">
        <v>1601</v>
      </c>
    </row>
    <row r="281" spans="1:7" x14ac:dyDescent="0.2">
      <c r="A281" s="5">
        <v>403</v>
      </c>
      <c r="B281" s="7">
        <v>0</v>
      </c>
      <c r="C281" s="7">
        <v>3</v>
      </c>
      <c r="D281" s="5" t="s">
        <v>526</v>
      </c>
      <c r="E281" s="3" t="s">
        <v>32</v>
      </c>
      <c r="F281" s="4">
        <v>21</v>
      </c>
      <c r="G281" s="3">
        <v>4137</v>
      </c>
    </row>
    <row r="282" spans="1:7" x14ac:dyDescent="0.2">
      <c r="A282" s="5">
        <v>687</v>
      </c>
      <c r="B282" s="7">
        <v>0</v>
      </c>
      <c r="C282" s="7">
        <v>3</v>
      </c>
      <c r="D282" s="5" t="s">
        <v>527</v>
      </c>
      <c r="E282" s="3" t="s">
        <v>29</v>
      </c>
      <c r="F282" s="4">
        <v>14</v>
      </c>
      <c r="G282" s="3">
        <v>3101295</v>
      </c>
    </row>
    <row r="283" spans="1:7" x14ac:dyDescent="0.2">
      <c r="A283" s="5">
        <v>707</v>
      </c>
      <c r="B283" s="7">
        <v>1</v>
      </c>
      <c r="C283" s="7">
        <v>2</v>
      </c>
      <c r="D283" s="5" t="s">
        <v>528</v>
      </c>
      <c r="E283" s="3" t="s">
        <v>32</v>
      </c>
      <c r="F283" s="4">
        <v>45</v>
      </c>
      <c r="G283" s="3">
        <v>223596</v>
      </c>
    </row>
    <row r="284" spans="1:7" x14ac:dyDescent="0.2">
      <c r="A284" s="5">
        <v>1</v>
      </c>
      <c r="B284" s="7">
        <v>0</v>
      </c>
      <c r="C284" s="7">
        <v>3</v>
      </c>
      <c r="D284" s="5" t="s">
        <v>529</v>
      </c>
      <c r="E284" s="3" t="s">
        <v>29</v>
      </c>
      <c r="F284" s="4">
        <v>22</v>
      </c>
      <c r="G284" s="3" t="s">
        <v>530</v>
      </c>
    </row>
    <row r="285" spans="1:7" x14ac:dyDescent="0.2">
      <c r="A285" s="5">
        <v>637</v>
      </c>
      <c r="B285" s="7">
        <v>0</v>
      </c>
      <c r="C285" s="7">
        <v>3</v>
      </c>
      <c r="D285" s="5" t="s">
        <v>531</v>
      </c>
      <c r="E285" s="3" t="s">
        <v>29</v>
      </c>
      <c r="F285" s="4">
        <v>32</v>
      </c>
      <c r="G285" s="3" t="s">
        <v>532</v>
      </c>
    </row>
    <row r="286" spans="1:7" x14ac:dyDescent="0.2">
      <c r="A286" s="5">
        <v>313</v>
      </c>
      <c r="B286" s="7">
        <v>0</v>
      </c>
      <c r="C286" s="7">
        <v>2</v>
      </c>
      <c r="D286" s="5" t="s">
        <v>533</v>
      </c>
      <c r="E286" s="3" t="s">
        <v>32</v>
      </c>
      <c r="F286" s="4">
        <v>26</v>
      </c>
      <c r="G286" s="3">
        <v>250651</v>
      </c>
    </row>
    <row r="287" spans="1:7" x14ac:dyDescent="0.2">
      <c r="A287" s="5">
        <v>456</v>
      </c>
      <c r="B287" s="7">
        <v>1</v>
      </c>
      <c r="C287" s="7">
        <v>3</v>
      </c>
      <c r="D287" s="5" t="s">
        <v>534</v>
      </c>
      <c r="E287" s="3" t="s">
        <v>29</v>
      </c>
      <c r="F287" s="4">
        <v>29</v>
      </c>
      <c r="G287" s="3">
        <v>349240</v>
      </c>
    </row>
    <row r="288" spans="1:7" x14ac:dyDescent="0.2">
      <c r="A288" s="5">
        <v>413</v>
      </c>
      <c r="B288" s="7">
        <v>1</v>
      </c>
      <c r="C288" s="7">
        <v>1</v>
      </c>
      <c r="D288" s="5" t="s">
        <v>535</v>
      </c>
      <c r="E288" s="3" t="s">
        <v>32</v>
      </c>
      <c r="F288" s="4">
        <v>33</v>
      </c>
      <c r="G288" s="3">
        <v>19928</v>
      </c>
    </row>
    <row r="289" spans="1:7" x14ac:dyDescent="0.2">
      <c r="A289" s="5">
        <v>381</v>
      </c>
      <c r="B289" s="7">
        <v>1</v>
      </c>
      <c r="C289" s="7">
        <v>1</v>
      </c>
      <c r="D289" s="5" t="s">
        <v>536</v>
      </c>
      <c r="E289" s="3" t="s">
        <v>32</v>
      </c>
      <c r="F289" s="4">
        <v>42</v>
      </c>
      <c r="G289" s="3" t="s">
        <v>347</v>
      </c>
    </row>
    <row r="290" spans="1:7" x14ac:dyDescent="0.2">
      <c r="A290" s="5">
        <v>340</v>
      </c>
      <c r="B290" s="7">
        <v>0</v>
      </c>
      <c r="C290" s="7">
        <v>1</v>
      </c>
      <c r="D290" s="5" t="s">
        <v>537</v>
      </c>
      <c r="E290" s="3" t="s">
        <v>29</v>
      </c>
      <c r="F290" s="4">
        <v>45</v>
      </c>
      <c r="G290" s="3">
        <v>113784</v>
      </c>
    </row>
    <row r="291" spans="1:7" x14ac:dyDescent="0.2">
      <c r="A291" s="5">
        <v>812</v>
      </c>
      <c r="B291" s="7">
        <v>0</v>
      </c>
      <c r="C291" s="7">
        <v>3</v>
      </c>
      <c r="D291" s="5" t="s">
        <v>538</v>
      </c>
      <c r="E291" s="3" t="s">
        <v>29</v>
      </c>
      <c r="F291" s="4">
        <v>39</v>
      </c>
      <c r="G291" s="3" t="s">
        <v>539</v>
      </c>
    </row>
    <row r="292" spans="1:7" x14ac:dyDescent="0.2">
      <c r="A292" s="5">
        <v>2</v>
      </c>
      <c r="B292" s="7">
        <v>1</v>
      </c>
      <c r="C292" s="7">
        <v>1</v>
      </c>
      <c r="D292" s="5" t="s">
        <v>540</v>
      </c>
      <c r="E292" s="3" t="s">
        <v>32</v>
      </c>
      <c r="F292" s="4">
        <v>38</v>
      </c>
      <c r="G292" s="3" t="s">
        <v>541</v>
      </c>
    </row>
    <row r="293" spans="1:7" x14ac:dyDescent="0.2">
      <c r="A293" s="5">
        <v>243</v>
      </c>
      <c r="B293" s="7">
        <v>0</v>
      </c>
      <c r="C293" s="7">
        <v>2</v>
      </c>
      <c r="D293" s="5" t="s">
        <v>542</v>
      </c>
      <c r="E293" s="3" t="s">
        <v>29</v>
      </c>
      <c r="F293" s="4">
        <v>29</v>
      </c>
      <c r="G293" s="3" t="s">
        <v>543</v>
      </c>
    </row>
    <row r="294" spans="1:7" x14ac:dyDescent="0.2">
      <c r="A294" s="5">
        <v>320</v>
      </c>
      <c r="B294" s="7">
        <v>1</v>
      </c>
      <c r="C294" s="7">
        <v>1</v>
      </c>
      <c r="D294" s="5" t="s">
        <v>544</v>
      </c>
      <c r="E294" s="3" t="s">
        <v>32</v>
      </c>
      <c r="F294" s="4">
        <v>40</v>
      </c>
      <c r="G294" s="3">
        <v>16966</v>
      </c>
    </row>
    <row r="295" spans="1:7" x14ac:dyDescent="0.2">
      <c r="A295" s="5">
        <v>567</v>
      </c>
      <c r="B295" s="7">
        <v>0</v>
      </c>
      <c r="C295" s="7">
        <v>3</v>
      </c>
      <c r="D295" s="5" t="s">
        <v>545</v>
      </c>
      <c r="E295" s="3" t="s">
        <v>29</v>
      </c>
      <c r="F295" s="4">
        <v>19</v>
      </c>
      <c r="G295" s="3">
        <v>349205</v>
      </c>
    </row>
    <row r="296" spans="1:7" x14ac:dyDescent="0.2">
      <c r="A296" s="5">
        <v>577</v>
      </c>
      <c r="B296" s="7">
        <v>1</v>
      </c>
      <c r="C296" s="7">
        <v>2</v>
      </c>
      <c r="D296" s="5" t="s">
        <v>546</v>
      </c>
      <c r="E296" s="3" t="s">
        <v>32</v>
      </c>
      <c r="F296" s="4">
        <v>34</v>
      </c>
      <c r="G296" s="3">
        <v>243880</v>
      </c>
    </row>
    <row r="297" spans="1:7" x14ac:dyDescent="0.2">
      <c r="A297" s="5">
        <v>216</v>
      </c>
      <c r="B297" s="7">
        <v>1</v>
      </c>
      <c r="C297" s="7">
        <v>1</v>
      </c>
      <c r="D297" s="5" t="s">
        <v>547</v>
      </c>
      <c r="E297" s="3" t="s">
        <v>32</v>
      </c>
      <c r="F297" s="4">
        <v>31</v>
      </c>
      <c r="G297" s="3">
        <v>35273</v>
      </c>
    </row>
    <row r="298" spans="1:7" x14ac:dyDescent="0.2">
      <c r="A298" s="5">
        <v>20</v>
      </c>
      <c r="B298" s="7">
        <v>1</v>
      </c>
      <c r="C298" s="7">
        <v>3</v>
      </c>
      <c r="D298" s="5" t="s">
        <v>548</v>
      </c>
      <c r="E298" s="3" t="s">
        <v>32</v>
      </c>
      <c r="G298" s="3">
        <v>2649</v>
      </c>
    </row>
    <row r="299" spans="1:7" x14ac:dyDescent="0.2">
      <c r="A299" s="5">
        <v>73</v>
      </c>
      <c r="B299" s="7">
        <v>0</v>
      </c>
      <c r="C299" s="7">
        <v>2</v>
      </c>
      <c r="D299" s="5" t="s">
        <v>549</v>
      </c>
      <c r="E299" s="3" t="s">
        <v>29</v>
      </c>
      <c r="F299" s="4">
        <v>21</v>
      </c>
      <c r="G299" s="3" t="s">
        <v>289</v>
      </c>
    </row>
    <row r="300" spans="1:7" x14ac:dyDescent="0.2">
      <c r="A300" s="5">
        <v>435</v>
      </c>
      <c r="B300" s="7">
        <v>0</v>
      </c>
      <c r="C300" s="7">
        <v>1</v>
      </c>
      <c r="D300" s="5" t="s">
        <v>550</v>
      </c>
      <c r="E300" s="3" t="s">
        <v>29</v>
      </c>
      <c r="F300" s="4">
        <v>50</v>
      </c>
      <c r="G300" s="3">
        <v>13507</v>
      </c>
    </row>
    <row r="301" spans="1:7" x14ac:dyDescent="0.2">
      <c r="A301" s="5">
        <v>725</v>
      </c>
      <c r="B301" s="7">
        <v>1</v>
      </c>
      <c r="C301" s="7">
        <v>1</v>
      </c>
      <c r="D301" s="5" t="s">
        <v>551</v>
      </c>
      <c r="E301" s="3" t="s">
        <v>29</v>
      </c>
      <c r="F301" s="4">
        <v>27</v>
      </c>
      <c r="G301" s="3">
        <v>113806</v>
      </c>
    </row>
    <row r="302" spans="1:7" x14ac:dyDescent="0.2">
      <c r="A302" s="5">
        <v>512</v>
      </c>
      <c r="B302" s="7">
        <v>0</v>
      </c>
      <c r="C302" s="7">
        <v>3</v>
      </c>
      <c r="D302" s="5" t="s">
        <v>552</v>
      </c>
      <c r="E302" s="3" t="s">
        <v>29</v>
      </c>
      <c r="G302" s="3" t="s">
        <v>553</v>
      </c>
    </row>
    <row r="303" spans="1:7" x14ac:dyDescent="0.2">
      <c r="A303" s="5">
        <v>350</v>
      </c>
      <c r="B303" s="7">
        <v>0</v>
      </c>
      <c r="C303" s="7">
        <v>3</v>
      </c>
      <c r="D303" s="5" t="s">
        <v>554</v>
      </c>
      <c r="E303" s="3" t="s">
        <v>29</v>
      </c>
      <c r="F303" s="4">
        <v>42</v>
      </c>
      <c r="G303" s="3">
        <v>315088</v>
      </c>
    </row>
    <row r="304" spans="1:7" x14ac:dyDescent="0.2">
      <c r="A304" s="5">
        <v>194</v>
      </c>
      <c r="B304" s="7">
        <v>1</v>
      </c>
      <c r="C304" s="7">
        <v>2</v>
      </c>
      <c r="D304" s="5" t="s">
        <v>555</v>
      </c>
      <c r="E304" s="3" t="s">
        <v>29</v>
      </c>
      <c r="F304" s="4">
        <v>3</v>
      </c>
      <c r="G304" s="3">
        <v>230080</v>
      </c>
    </row>
    <row r="305" spans="1:7" x14ac:dyDescent="0.2">
      <c r="A305" s="5">
        <v>669</v>
      </c>
      <c r="B305" s="7">
        <v>0</v>
      </c>
      <c r="C305" s="7">
        <v>3</v>
      </c>
      <c r="D305" s="5" t="s">
        <v>556</v>
      </c>
      <c r="E305" s="3" t="s">
        <v>29</v>
      </c>
      <c r="F305" s="4">
        <v>43</v>
      </c>
      <c r="G305" s="3" t="s">
        <v>557</v>
      </c>
    </row>
    <row r="306" spans="1:7" x14ac:dyDescent="0.2">
      <c r="A306" s="5">
        <v>178</v>
      </c>
      <c r="B306" s="7">
        <v>0</v>
      </c>
      <c r="C306" s="7">
        <v>1</v>
      </c>
      <c r="D306" s="5" t="s">
        <v>558</v>
      </c>
      <c r="E306" s="3" t="s">
        <v>32</v>
      </c>
      <c r="F306" s="4">
        <v>50</v>
      </c>
      <c r="G306" s="3" t="s">
        <v>559</v>
      </c>
    </row>
    <row r="307" spans="1:7" x14ac:dyDescent="0.2">
      <c r="A307" s="5">
        <v>668</v>
      </c>
      <c r="B307" s="7">
        <v>0</v>
      </c>
      <c r="C307" s="7">
        <v>3</v>
      </c>
      <c r="D307" s="5" t="s">
        <v>560</v>
      </c>
      <c r="E307" s="3" t="s">
        <v>29</v>
      </c>
      <c r="G307" s="3">
        <v>312993</v>
      </c>
    </row>
    <row r="308" spans="1:7" x14ac:dyDescent="0.2">
      <c r="A308" s="5">
        <v>869</v>
      </c>
      <c r="B308" s="7">
        <v>0</v>
      </c>
      <c r="C308" s="7">
        <v>3</v>
      </c>
      <c r="D308" s="5" t="s">
        <v>561</v>
      </c>
      <c r="E308" s="3" t="s">
        <v>29</v>
      </c>
      <c r="G308" s="3">
        <v>345777</v>
      </c>
    </row>
    <row r="309" spans="1:7" x14ac:dyDescent="0.2">
      <c r="A309" s="5">
        <v>433</v>
      </c>
      <c r="B309" s="7">
        <v>1</v>
      </c>
      <c r="C309" s="7">
        <v>2</v>
      </c>
      <c r="D309" s="5" t="s">
        <v>562</v>
      </c>
      <c r="E309" s="3" t="s">
        <v>32</v>
      </c>
      <c r="F309" s="4">
        <v>42</v>
      </c>
      <c r="G309" s="3" t="s">
        <v>563</v>
      </c>
    </row>
    <row r="310" spans="1:7" x14ac:dyDescent="0.2">
      <c r="A310" s="5">
        <v>407</v>
      </c>
      <c r="B310" s="7">
        <v>0</v>
      </c>
      <c r="C310" s="7">
        <v>3</v>
      </c>
      <c r="D310" s="5" t="s">
        <v>564</v>
      </c>
      <c r="E310" s="3" t="s">
        <v>29</v>
      </c>
      <c r="F310" s="4">
        <v>51</v>
      </c>
      <c r="G310" s="3">
        <v>347064</v>
      </c>
    </row>
    <row r="311" spans="1:7" x14ac:dyDescent="0.2">
      <c r="A311" s="5">
        <v>390</v>
      </c>
      <c r="B311" s="7">
        <v>1</v>
      </c>
      <c r="C311" s="7">
        <v>2</v>
      </c>
      <c r="D311" s="5" t="s">
        <v>565</v>
      </c>
      <c r="E311" s="3" t="s">
        <v>32</v>
      </c>
      <c r="F311" s="4">
        <v>17</v>
      </c>
      <c r="G311" s="3" t="s">
        <v>566</v>
      </c>
    </row>
    <row r="312" spans="1:7" x14ac:dyDescent="0.2">
      <c r="A312" s="5">
        <v>347</v>
      </c>
      <c r="B312" s="7">
        <v>1</v>
      </c>
      <c r="C312" s="7">
        <v>2</v>
      </c>
      <c r="D312" s="5" t="s">
        <v>567</v>
      </c>
      <c r="E312" s="3" t="s">
        <v>32</v>
      </c>
      <c r="F312" s="4">
        <v>40</v>
      </c>
      <c r="G312" s="3">
        <v>31418</v>
      </c>
    </row>
    <row r="313" spans="1:7" x14ac:dyDescent="0.2">
      <c r="A313" s="5">
        <v>828</v>
      </c>
      <c r="B313" s="7">
        <v>1</v>
      </c>
      <c r="C313" s="7">
        <v>2</v>
      </c>
      <c r="D313" s="5" t="s">
        <v>568</v>
      </c>
      <c r="E313" s="3" t="s">
        <v>29</v>
      </c>
      <c r="F313" s="4">
        <v>1</v>
      </c>
      <c r="G313" s="3" t="s">
        <v>569</v>
      </c>
    </row>
    <row r="314" spans="1:7" x14ac:dyDescent="0.2">
      <c r="A314" s="5">
        <v>852</v>
      </c>
      <c r="B314" s="7">
        <v>0</v>
      </c>
      <c r="C314" s="7">
        <v>3</v>
      </c>
      <c r="D314" s="5" t="s">
        <v>570</v>
      </c>
      <c r="E314" s="3" t="s">
        <v>29</v>
      </c>
      <c r="F314" s="4">
        <v>74</v>
      </c>
      <c r="G314" s="3">
        <v>347060</v>
      </c>
    </row>
    <row r="315" spans="1:7" x14ac:dyDescent="0.2">
      <c r="A315" s="5">
        <v>338</v>
      </c>
      <c r="B315" s="7">
        <v>1</v>
      </c>
      <c r="C315" s="7">
        <v>1</v>
      </c>
      <c r="D315" s="5" t="s">
        <v>571</v>
      </c>
      <c r="E315" s="3" t="s">
        <v>32</v>
      </c>
      <c r="F315" s="4">
        <v>41</v>
      </c>
      <c r="G315" s="3">
        <v>16966</v>
      </c>
    </row>
    <row r="316" spans="1:7" x14ac:dyDescent="0.2">
      <c r="A316" s="5">
        <v>189</v>
      </c>
      <c r="B316" s="7">
        <v>0</v>
      </c>
      <c r="C316" s="7">
        <v>3</v>
      </c>
      <c r="D316" s="5" t="s">
        <v>572</v>
      </c>
      <c r="E316" s="3" t="s">
        <v>29</v>
      </c>
      <c r="F316" s="4">
        <v>40</v>
      </c>
      <c r="G316" s="3">
        <v>364849</v>
      </c>
    </row>
    <row r="317" spans="1:7" x14ac:dyDescent="0.2">
      <c r="A317" s="5">
        <v>389</v>
      </c>
      <c r="B317" s="7">
        <v>0</v>
      </c>
      <c r="C317" s="7">
        <v>3</v>
      </c>
      <c r="D317" s="5" t="s">
        <v>573</v>
      </c>
      <c r="E317" s="3" t="s">
        <v>29</v>
      </c>
      <c r="G317" s="3">
        <v>367655</v>
      </c>
    </row>
    <row r="318" spans="1:7" x14ac:dyDescent="0.2">
      <c r="A318" s="5">
        <v>653</v>
      </c>
      <c r="B318" s="7">
        <v>0</v>
      </c>
      <c r="C318" s="7">
        <v>3</v>
      </c>
      <c r="D318" s="5" t="s">
        <v>574</v>
      </c>
      <c r="E318" s="3" t="s">
        <v>29</v>
      </c>
      <c r="F318" s="4">
        <v>21</v>
      </c>
      <c r="G318" s="3">
        <v>8475</v>
      </c>
    </row>
    <row r="319" spans="1:7" x14ac:dyDescent="0.2">
      <c r="A319" s="5">
        <v>123</v>
      </c>
      <c r="B319" s="7">
        <v>0</v>
      </c>
      <c r="C319" s="7">
        <v>2</v>
      </c>
      <c r="D319" s="5" t="s">
        <v>575</v>
      </c>
      <c r="E319" s="3" t="s">
        <v>29</v>
      </c>
      <c r="F319" s="4">
        <v>32.5</v>
      </c>
      <c r="G319" s="3">
        <v>237736</v>
      </c>
    </row>
    <row r="320" spans="1:7" x14ac:dyDescent="0.2">
      <c r="A320" s="5">
        <v>102</v>
      </c>
      <c r="B320" s="7">
        <v>0</v>
      </c>
      <c r="C320" s="7">
        <v>3</v>
      </c>
      <c r="D320" s="5" t="s">
        <v>576</v>
      </c>
      <c r="E320" s="3" t="s">
        <v>29</v>
      </c>
      <c r="G320" s="3">
        <v>349215</v>
      </c>
    </row>
    <row r="321" spans="1:7" x14ac:dyDescent="0.2">
      <c r="A321" s="5">
        <v>305</v>
      </c>
      <c r="B321" s="7">
        <v>0</v>
      </c>
      <c r="C321" s="7">
        <v>3</v>
      </c>
      <c r="D321" s="5" t="s">
        <v>577</v>
      </c>
      <c r="E321" s="3" t="s">
        <v>29</v>
      </c>
      <c r="G321" s="3" t="s">
        <v>578</v>
      </c>
    </row>
    <row r="322" spans="1:7" x14ac:dyDescent="0.2">
      <c r="A322" s="5">
        <v>180</v>
      </c>
      <c r="B322" s="7">
        <v>0</v>
      </c>
      <c r="C322" s="7">
        <v>3</v>
      </c>
      <c r="D322" s="5" t="s">
        <v>579</v>
      </c>
      <c r="E322" s="3" t="s">
        <v>29</v>
      </c>
      <c r="F322" s="4">
        <v>36</v>
      </c>
      <c r="G322" s="3" t="s">
        <v>580</v>
      </c>
    </row>
    <row r="323" spans="1:7" x14ac:dyDescent="0.2">
      <c r="A323" s="5">
        <v>778</v>
      </c>
      <c r="B323" s="7">
        <v>1</v>
      </c>
      <c r="C323" s="7">
        <v>3</v>
      </c>
      <c r="D323" s="5" t="s">
        <v>581</v>
      </c>
      <c r="E323" s="3" t="s">
        <v>32</v>
      </c>
      <c r="F323" s="4">
        <v>5</v>
      </c>
      <c r="G323" s="3">
        <v>364516</v>
      </c>
    </row>
    <row r="324" spans="1:7" x14ac:dyDescent="0.2">
      <c r="A324" s="5">
        <v>410</v>
      </c>
      <c r="B324" s="7">
        <v>0</v>
      </c>
      <c r="C324" s="7">
        <v>3</v>
      </c>
      <c r="D324" s="5" t="s">
        <v>582</v>
      </c>
      <c r="E324" s="3" t="s">
        <v>32</v>
      </c>
      <c r="G324" s="3">
        <v>4133</v>
      </c>
    </row>
    <row r="325" spans="1:7" x14ac:dyDescent="0.2">
      <c r="A325" s="5">
        <v>43</v>
      </c>
      <c r="B325" s="7">
        <v>0</v>
      </c>
      <c r="C325" s="7">
        <v>3</v>
      </c>
      <c r="D325" s="5" t="s">
        <v>583</v>
      </c>
      <c r="E325" s="3" t="s">
        <v>29</v>
      </c>
      <c r="G325" s="3">
        <v>349253</v>
      </c>
    </row>
    <row r="326" spans="1:7" x14ac:dyDescent="0.2">
      <c r="A326" s="5">
        <v>825</v>
      </c>
      <c r="B326" s="7">
        <v>0</v>
      </c>
      <c r="C326" s="7">
        <v>3</v>
      </c>
      <c r="D326" s="5" t="s">
        <v>584</v>
      </c>
      <c r="E326" s="3" t="s">
        <v>29</v>
      </c>
      <c r="F326" s="4">
        <v>2</v>
      </c>
      <c r="G326" s="3">
        <v>3101295</v>
      </c>
    </row>
    <row r="327" spans="1:7" x14ac:dyDescent="0.2">
      <c r="A327" s="5">
        <v>689</v>
      </c>
      <c r="B327" s="7">
        <v>0</v>
      </c>
      <c r="C327" s="7">
        <v>3</v>
      </c>
      <c r="D327" s="5" t="s">
        <v>585</v>
      </c>
      <c r="E327" s="3" t="s">
        <v>29</v>
      </c>
      <c r="F327" s="4">
        <v>18</v>
      </c>
      <c r="G327" s="3">
        <v>350036</v>
      </c>
    </row>
    <row r="328" spans="1:7" x14ac:dyDescent="0.2">
      <c r="A328" s="5">
        <v>374</v>
      </c>
      <c r="B328" s="7">
        <v>0</v>
      </c>
      <c r="C328" s="7">
        <v>1</v>
      </c>
      <c r="D328" s="5" t="s">
        <v>586</v>
      </c>
      <c r="E328" s="3" t="s">
        <v>29</v>
      </c>
      <c r="F328" s="4">
        <v>22</v>
      </c>
      <c r="G328" s="3" t="s">
        <v>425</v>
      </c>
    </row>
    <row r="329" spans="1:7" x14ac:dyDescent="0.2">
      <c r="A329" s="5">
        <v>468</v>
      </c>
      <c r="B329" s="7">
        <v>0</v>
      </c>
      <c r="C329" s="7">
        <v>1</v>
      </c>
      <c r="D329" s="5" t="s">
        <v>587</v>
      </c>
      <c r="E329" s="3" t="s">
        <v>29</v>
      </c>
      <c r="F329" s="4">
        <v>56</v>
      </c>
      <c r="G329" s="3">
        <v>113792</v>
      </c>
    </row>
    <row r="330" spans="1:7" x14ac:dyDescent="0.2">
      <c r="A330" s="5">
        <v>759</v>
      </c>
      <c r="B330" s="7">
        <v>0</v>
      </c>
      <c r="C330" s="7">
        <v>3</v>
      </c>
      <c r="D330" s="5" t="s">
        <v>588</v>
      </c>
      <c r="E330" s="3" t="s">
        <v>29</v>
      </c>
      <c r="F330" s="4">
        <v>34</v>
      </c>
      <c r="G330" s="3">
        <v>363294</v>
      </c>
    </row>
    <row r="331" spans="1:7" x14ac:dyDescent="0.2">
      <c r="A331" s="5">
        <v>872</v>
      </c>
      <c r="B331" s="7">
        <v>1</v>
      </c>
      <c r="C331" s="7">
        <v>1</v>
      </c>
      <c r="D331" s="5" t="s">
        <v>589</v>
      </c>
      <c r="E331" s="3" t="s">
        <v>32</v>
      </c>
      <c r="F331" s="4">
        <v>47</v>
      </c>
      <c r="G331" s="3">
        <v>11751</v>
      </c>
    </row>
    <row r="332" spans="1:7" x14ac:dyDescent="0.2">
      <c r="A332" s="5">
        <v>862</v>
      </c>
      <c r="B332" s="7">
        <v>0</v>
      </c>
      <c r="C332" s="7">
        <v>2</v>
      </c>
      <c r="D332" s="5" t="s">
        <v>590</v>
      </c>
      <c r="E332" s="3" t="s">
        <v>29</v>
      </c>
      <c r="F332" s="4">
        <v>21</v>
      </c>
      <c r="G332" s="3">
        <v>28134</v>
      </c>
    </row>
    <row r="333" spans="1:7" x14ac:dyDescent="0.2">
      <c r="A333" s="5">
        <v>191</v>
      </c>
      <c r="B333" s="7">
        <v>1</v>
      </c>
      <c r="C333" s="7">
        <v>2</v>
      </c>
      <c r="D333" s="5" t="s">
        <v>591</v>
      </c>
      <c r="E333" s="3" t="s">
        <v>32</v>
      </c>
      <c r="F333" s="4">
        <v>32</v>
      </c>
      <c r="G333" s="3">
        <v>234604</v>
      </c>
    </row>
    <row r="334" spans="1:7" x14ac:dyDescent="0.2">
      <c r="A334" s="5">
        <v>541</v>
      </c>
      <c r="B334" s="7">
        <v>1</v>
      </c>
      <c r="C334" s="7">
        <v>1</v>
      </c>
      <c r="D334" s="5" t="s">
        <v>592</v>
      </c>
      <c r="E334" s="3" t="s">
        <v>32</v>
      </c>
      <c r="F334" s="4">
        <v>36</v>
      </c>
      <c r="G334" s="3" t="s">
        <v>461</v>
      </c>
    </row>
    <row r="335" spans="1:7" x14ac:dyDescent="0.2">
      <c r="A335" s="5">
        <v>307</v>
      </c>
      <c r="B335" s="7">
        <v>1</v>
      </c>
      <c r="C335" s="7">
        <v>1</v>
      </c>
      <c r="D335" s="5" t="s">
        <v>593</v>
      </c>
      <c r="E335" s="3" t="s">
        <v>32</v>
      </c>
      <c r="G335" s="3">
        <v>17421</v>
      </c>
    </row>
    <row r="336" spans="1:7" x14ac:dyDescent="0.2">
      <c r="A336" s="5">
        <v>309</v>
      </c>
      <c r="B336" s="7">
        <v>0</v>
      </c>
      <c r="C336" s="7">
        <v>2</v>
      </c>
      <c r="D336" s="5" t="s">
        <v>594</v>
      </c>
      <c r="E336" s="3" t="s">
        <v>29</v>
      </c>
      <c r="F336" s="4">
        <v>30</v>
      </c>
      <c r="G336" s="3" t="s">
        <v>595</v>
      </c>
    </row>
    <row r="337" spans="1:7" x14ac:dyDescent="0.2">
      <c r="A337" s="5">
        <v>120</v>
      </c>
      <c r="B337" s="7">
        <v>0</v>
      </c>
      <c r="C337" s="7">
        <v>3</v>
      </c>
      <c r="D337" s="5" t="s">
        <v>596</v>
      </c>
      <c r="E337" s="3" t="s">
        <v>32</v>
      </c>
      <c r="F337" s="4">
        <v>2</v>
      </c>
      <c r="G337" s="3">
        <v>347082</v>
      </c>
    </row>
    <row r="338" spans="1:7" x14ac:dyDescent="0.2">
      <c r="A338" s="5">
        <v>109</v>
      </c>
      <c r="B338" s="7">
        <v>0</v>
      </c>
      <c r="C338" s="7">
        <v>3</v>
      </c>
      <c r="D338" s="5" t="s">
        <v>597</v>
      </c>
      <c r="E338" s="3" t="s">
        <v>29</v>
      </c>
      <c r="F338" s="4">
        <v>38</v>
      </c>
      <c r="G338" s="3">
        <v>349249</v>
      </c>
    </row>
    <row r="339" spans="1:7" x14ac:dyDescent="0.2">
      <c r="A339" s="5">
        <v>418</v>
      </c>
      <c r="B339" s="7">
        <v>1</v>
      </c>
      <c r="C339" s="7">
        <v>2</v>
      </c>
      <c r="D339" s="5" t="s">
        <v>598</v>
      </c>
      <c r="E339" s="3" t="s">
        <v>32</v>
      </c>
      <c r="F339" s="4">
        <v>18</v>
      </c>
      <c r="G339" s="3">
        <v>250652</v>
      </c>
    </row>
    <row r="340" spans="1:7" x14ac:dyDescent="0.2">
      <c r="A340" s="5">
        <v>245</v>
      </c>
      <c r="B340" s="7">
        <v>0</v>
      </c>
      <c r="C340" s="7">
        <v>3</v>
      </c>
      <c r="D340" s="5" t="s">
        <v>599</v>
      </c>
      <c r="E340" s="3" t="s">
        <v>29</v>
      </c>
      <c r="F340" s="4">
        <v>30</v>
      </c>
      <c r="G340" s="3">
        <v>2694</v>
      </c>
    </row>
    <row r="341" spans="1:7" x14ac:dyDescent="0.2">
      <c r="A341" s="5">
        <v>48</v>
      </c>
      <c r="B341" s="7">
        <v>1</v>
      </c>
      <c r="C341" s="7">
        <v>3</v>
      </c>
      <c r="D341" s="5" t="s">
        <v>600</v>
      </c>
      <c r="E341" s="3" t="s">
        <v>32</v>
      </c>
      <c r="G341" s="3">
        <v>14311</v>
      </c>
    </row>
    <row r="342" spans="1:7" x14ac:dyDescent="0.2">
      <c r="A342" s="5">
        <v>490</v>
      </c>
      <c r="B342" s="7">
        <v>1</v>
      </c>
      <c r="C342" s="7">
        <v>3</v>
      </c>
      <c r="D342" s="5" t="s">
        <v>601</v>
      </c>
      <c r="E342" s="3" t="s">
        <v>29</v>
      </c>
      <c r="F342" s="4">
        <v>9</v>
      </c>
      <c r="G342" s="3" t="s">
        <v>602</v>
      </c>
    </row>
    <row r="343" spans="1:7" x14ac:dyDescent="0.2">
      <c r="A343" s="5">
        <v>797</v>
      </c>
      <c r="B343" s="7">
        <v>1</v>
      </c>
      <c r="C343" s="7">
        <v>1</v>
      </c>
      <c r="D343" s="5" t="s">
        <v>603</v>
      </c>
      <c r="E343" s="3" t="s">
        <v>32</v>
      </c>
      <c r="F343" s="4">
        <v>49</v>
      </c>
      <c r="G343" s="3">
        <v>17465</v>
      </c>
    </row>
    <row r="344" spans="1:7" x14ac:dyDescent="0.2">
      <c r="A344" s="5">
        <v>140</v>
      </c>
      <c r="B344" s="7">
        <v>0</v>
      </c>
      <c r="C344" s="7">
        <v>1</v>
      </c>
      <c r="D344" s="5" t="s">
        <v>604</v>
      </c>
      <c r="E344" s="3" t="s">
        <v>29</v>
      </c>
      <c r="F344" s="4">
        <v>24</v>
      </c>
      <c r="G344" s="3" t="s">
        <v>605</v>
      </c>
    </row>
    <row r="345" spans="1:7" x14ac:dyDescent="0.2">
      <c r="A345" s="5">
        <v>702</v>
      </c>
      <c r="B345" s="7">
        <v>1</v>
      </c>
      <c r="C345" s="7">
        <v>1</v>
      </c>
      <c r="D345" s="5" t="s">
        <v>606</v>
      </c>
      <c r="E345" s="3" t="s">
        <v>29</v>
      </c>
      <c r="F345" s="4">
        <v>35</v>
      </c>
      <c r="G345" s="3" t="s">
        <v>607</v>
      </c>
    </row>
    <row r="346" spans="1:7" x14ac:dyDescent="0.2">
      <c r="A346" s="5">
        <v>128</v>
      </c>
      <c r="B346" s="7">
        <v>1</v>
      </c>
      <c r="C346" s="7">
        <v>3</v>
      </c>
      <c r="D346" s="5" t="s">
        <v>608</v>
      </c>
      <c r="E346" s="3" t="s">
        <v>29</v>
      </c>
      <c r="F346" s="4">
        <v>24</v>
      </c>
      <c r="G346" s="3" t="s">
        <v>609</v>
      </c>
    </row>
    <row r="347" spans="1:7" x14ac:dyDescent="0.2">
      <c r="A347" s="5">
        <v>537</v>
      </c>
      <c r="B347" s="7">
        <v>0</v>
      </c>
      <c r="C347" s="7">
        <v>1</v>
      </c>
      <c r="D347" s="5" t="s">
        <v>610</v>
      </c>
      <c r="E347" s="3" t="s">
        <v>29</v>
      </c>
      <c r="F347" s="4">
        <v>45</v>
      </c>
      <c r="G347" s="3">
        <v>113050</v>
      </c>
    </row>
    <row r="348" spans="1:7" x14ac:dyDescent="0.2">
      <c r="A348" s="5">
        <v>269</v>
      </c>
      <c r="B348" s="7">
        <v>1</v>
      </c>
      <c r="C348" s="7">
        <v>1</v>
      </c>
      <c r="D348" s="5" t="s">
        <v>611</v>
      </c>
      <c r="E348" s="3" t="s">
        <v>32</v>
      </c>
      <c r="F348" s="4">
        <v>58</v>
      </c>
      <c r="G348" s="3" t="s">
        <v>439</v>
      </c>
    </row>
    <row r="349" spans="1:7" x14ac:dyDescent="0.2">
      <c r="A349" s="5">
        <v>5</v>
      </c>
      <c r="B349" s="7">
        <v>0</v>
      </c>
      <c r="C349" s="7">
        <v>3</v>
      </c>
      <c r="D349" s="5" t="s">
        <v>612</v>
      </c>
      <c r="E349" s="3" t="s">
        <v>29</v>
      </c>
      <c r="F349" s="4">
        <v>35</v>
      </c>
      <c r="G349" s="3">
        <v>373450</v>
      </c>
    </row>
    <row r="350" spans="1:7" x14ac:dyDescent="0.2">
      <c r="A350" s="5">
        <v>576</v>
      </c>
      <c r="B350" s="7">
        <v>0</v>
      </c>
      <c r="C350" s="7">
        <v>3</v>
      </c>
      <c r="D350" s="5" t="s">
        <v>613</v>
      </c>
      <c r="E350" s="3" t="s">
        <v>29</v>
      </c>
      <c r="F350" s="4">
        <v>19</v>
      </c>
      <c r="G350" s="3">
        <v>358585</v>
      </c>
    </row>
    <row r="351" spans="1:7" x14ac:dyDescent="0.2">
      <c r="A351" s="5">
        <v>542</v>
      </c>
      <c r="B351" s="7">
        <v>0</v>
      </c>
      <c r="C351" s="7">
        <v>3</v>
      </c>
      <c r="D351" s="5" t="s">
        <v>614</v>
      </c>
      <c r="E351" s="3" t="s">
        <v>32</v>
      </c>
      <c r="F351" s="4">
        <v>9</v>
      </c>
      <c r="G351" s="3">
        <v>347082</v>
      </c>
    </row>
    <row r="352" spans="1:7" x14ac:dyDescent="0.2">
      <c r="A352" s="5">
        <v>552</v>
      </c>
      <c r="B352" s="7">
        <v>0</v>
      </c>
      <c r="C352" s="7">
        <v>2</v>
      </c>
      <c r="D352" s="5" t="s">
        <v>615</v>
      </c>
      <c r="E352" s="3" t="s">
        <v>29</v>
      </c>
      <c r="F352" s="4">
        <v>27</v>
      </c>
      <c r="G352" s="3">
        <v>244358</v>
      </c>
    </row>
    <row r="353" spans="1:7" x14ac:dyDescent="0.2">
      <c r="A353" s="5">
        <v>738</v>
      </c>
      <c r="B353" s="7">
        <v>1</v>
      </c>
      <c r="C353" s="7">
        <v>1</v>
      </c>
      <c r="D353" s="5" t="s">
        <v>616</v>
      </c>
      <c r="E353" s="3" t="s">
        <v>29</v>
      </c>
      <c r="F353" s="4">
        <v>35</v>
      </c>
      <c r="G353" s="3" t="s">
        <v>617</v>
      </c>
    </row>
    <row r="354" spans="1:7" x14ac:dyDescent="0.2">
      <c r="A354" s="5">
        <v>792</v>
      </c>
      <c r="B354" s="7">
        <v>0</v>
      </c>
      <c r="C354" s="7">
        <v>2</v>
      </c>
      <c r="D354" s="5" t="s">
        <v>618</v>
      </c>
      <c r="E354" s="3" t="s">
        <v>29</v>
      </c>
      <c r="F354" s="4">
        <v>16</v>
      </c>
      <c r="G354" s="3">
        <v>239865</v>
      </c>
    </row>
    <row r="355" spans="1:7" x14ac:dyDescent="0.2">
      <c r="A355" s="5">
        <v>363</v>
      </c>
      <c r="B355" s="7">
        <v>0</v>
      </c>
      <c r="C355" s="7">
        <v>3</v>
      </c>
      <c r="D355" s="5" t="s">
        <v>619</v>
      </c>
      <c r="E355" s="3" t="s">
        <v>32</v>
      </c>
      <c r="F355" s="4">
        <v>45</v>
      </c>
      <c r="G355" s="3">
        <v>2691</v>
      </c>
    </row>
    <row r="356" spans="1:7" x14ac:dyDescent="0.2">
      <c r="A356" s="5">
        <v>536</v>
      </c>
      <c r="B356" s="7">
        <v>1</v>
      </c>
      <c r="C356" s="7">
        <v>2</v>
      </c>
      <c r="D356" s="5" t="s">
        <v>620</v>
      </c>
      <c r="E356" s="3" t="s">
        <v>32</v>
      </c>
      <c r="F356" s="4">
        <v>7</v>
      </c>
      <c r="G356" s="3" t="s">
        <v>621</v>
      </c>
    </row>
    <row r="357" spans="1:7" x14ac:dyDescent="0.2">
      <c r="A357" s="5">
        <v>721</v>
      </c>
      <c r="B357" s="7">
        <v>1</v>
      </c>
      <c r="C357" s="7">
        <v>2</v>
      </c>
      <c r="D357" s="5" t="s">
        <v>622</v>
      </c>
      <c r="E357" s="3" t="s">
        <v>32</v>
      </c>
      <c r="F357" s="4">
        <v>6</v>
      </c>
      <c r="G357" s="3">
        <v>248727</v>
      </c>
    </row>
    <row r="358" spans="1:7" x14ac:dyDescent="0.2">
      <c r="A358" s="5">
        <v>267</v>
      </c>
      <c r="B358" s="7">
        <v>0</v>
      </c>
      <c r="C358" s="7">
        <v>3</v>
      </c>
      <c r="D358" s="5" t="s">
        <v>623</v>
      </c>
      <c r="E358" s="3" t="s">
        <v>29</v>
      </c>
      <c r="F358" s="4">
        <v>16</v>
      </c>
      <c r="G358" s="3">
        <v>3101295</v>
      </c>
    </row>
    <row r="359" spans="1:7" x14ac:dyDescent="0.2">
      <c r="A359" s="5">
        <v>715</v>
      </c>
      <c r="B359" s="7">
        <v>0</v>
      </c>
      <c r="C359" s="7">
        <v>2</v>
      </c>
      <c r="D359" s="5" t="s">
        <v>624</v>
      </c>
      <c r="E359" s="3" t="s">
        <v>29</v>
      </c>
      <c r="F359" s="4">
        <v>52</v>
      </c>
      <c r="G359" s="3">
        <v>250647</v>
      </c>
    </row>
    <row r="360" spans="1:7" x14ac:dyDescent="0.2">
      <c r="A360" s="5">
        <v>207</v>
      </c>
      <c r="B360" s="7">
        <v>0</v>
      </c>
      <c r="C360" s="7">
        <v>3</v>
      </c>
      <c r="D360" s="5" t="s">
        <v>625</v>
      </c>
      <c r="E360" s="3" t="s">
        <v>29</v>
      </c>
      <c r="F360" s="4">
        <v>32</v>
      </c>
      <c r="G360" s="3">
        <v>3101278</v>
      </c>
    </row>
    <row r="361" spans="1:7" x14ac:dyDescent="0.2">
      <c r="A361" s="5">
        <v>633</v>
      </c>
      <c r="B361" s="7">
        <v>1</v>
      </c>
      <c r="C361" s="7">
        <v>1</v>
      </c>
      <c r="D361" s="5" t="s">
        <v>626</v>
      </c>
      <c r="E361" s="3" t="s">
        <v>29</v>
      </c>
      <c r="F361" s="4">
        <v>32</v>
      </c>
      <c r="G361" s="3">
        <v>13214</v>
      </c>
    </row>
    <row r="362" spans="1:7" x14ac:dyDescent="0.2">
      <c r="A362" s="5">
        <v>705</v>
      </c>
      <c r="B362" s="7">
        <v>0</v>
      </c>
      <c r="C362" s="7">
        <v>3</v>
      </c>
      <c r="D362" s="5" t="s">
        <v>627</v>
      </c>
      <c r="E362" s="3" t="s">
        <v>29</v>
      </c>
      <c r="F362" s="4">
        <v>26</v>
      </c>
      <c r="G362" s="3">
        <v>350025</v>
      </c>
    </row>
    <row r="363" spans="1:7" x14ac:dyDescent="0.2">
      <c r="A363" s="5">
        <v>865</v>
      </c>
      <c r="B363" s="7">
        <v>0</v>
      </c>
      <c r="C363" s="7">
        <v>2</v>
      </c>
      <c r="D363" s="5" t="s">
        <v>628</v>
      </c>
      <c r="E363" s="3" t="s">
        <v>29</v>
      </c>
      <c r="F363" s="4">
        <v>24</v>
      </c>
      <c r="G363" s="3">
        <v>233866</v>
      </c>
    </row>
    <row r="364" spans="1:7" x14ac:dyDescent="0.2">
      <c r="A364" s="5">
        <v>392</v>
      </c>
      <c r="B364" s="7">
        <v>1</v>
      </c>
      <c r="C364" s="7">
        <v>3</v>
      </c>
      <c r="D364" s="5" t="s">
        <v>629</v>
      </c>
      <c r="E364" s="3" t="s">
        <v>29</v>
      </c>
      <c r="F364" s="4">
        <v>21</v>
      </c>
      <c r="G364" s="3">
        <v>350034</v>
      </c>
    </row>
    <row r="365" spans="1:7" x14ac:dyDescent="0.2">
      <c r="A365" s="5">
        <v>835</v>
      </c>
      <c r="B365" s="7">
        <v>0</v>
      </c>
      <c r="C365" s="7">
        <v>3</v>
      </c>
      <c r="D365" s="5" t="s">
        <v>630</v>
      </c>
      <c r="E365" s="3" t="s">
        <v>29</v>
      </c>
      <c r="F365" s="4">
        <v>18</v>
      </c>
      <c r="G365" s="3">
        <v>2223</v>
      </c>
    </row>
    <row r="366" spans="1:7" x14ac:dyDescent="0.2">
      <c r="A366" s="5">
        <v>764</v>
      </c>
      <c r="B366" s="7">
        <v>1</v>
      </c>
      <c r="C366" s="7">
        <v>1</v>
      </c>
      <c r="D366" s="5" t="s">
        <v>631</v>
      </c>
      <c r="E366" s="3" t="s">
        <v>32</v>
      </c>
      <c r="F366" s="4">
        <v>36</v>
      </c>
      <c r="G366" s="3">
        <v>113760</v>
      </c>
    </row>
    <row r="367" spans="1:7" x14ac:dyDescent="0.2">
      <c r="A367" s="5">
        <v>376</v>
      </c>
      <c r="B367" s="7">
        <v>1</v>
      </c>
      <c r="C367" s="7">
        <v>1</v>
      </c>
      <c r="D367" s="5" t="s">
        <v>632</v>
      </c>
      <c r="E367" s="3" t="s">
        <v>32</v>
      </c>
      <c r="G367" s="3" t="s">
        <v>449</v>
      </c>
    </row>
    <row r="368" spans="1:7" x14ac:dyDescent="0.2">
      <c r="A368" s="5">
        <v>755</v>
      </c>
      <c r="B368" s="7">
        <v>1</v>
      </c>
      <c r="C368" s="7">
        <v>2</v>
      </c>
      <c r="D368" s="5" t="s">
        <v>633</v>
      </c>
      <c r="E368" s="3" t="s">
        <v>32</v>
      </c>
      <c r="F368" s="4">
        <v>48</v>
      </c>
      <c r="G368" s="3">
        <v>220845</v>
      </c>
    </row>
    <row r="369" spans="1:7" x14ac:dyDescent="0.2">
      <c r="A369" s="5">
        <v>609</v>
      </c>
      <c r="B369" s="7">
        <v>1</v>
      </c>
      <c r="C369" s="7">
        <v>2</v>
      </c>
      <c r="D369" s="5" t="s">
        <v>634</v>
      </c>
      <c r="E369" s="3" t="s">
        <v>32</v>
      </c>
      <c r="F369" s="4">
        <v>22</v>
      </c>
      <c r="G369" s="3" t="s">
        <v>635</v>
      </c>
    </row>
    <row r="370" spans="1:7" x14ac:dyDescent="0.2">
      <c r="A370" s="5">
        <v>173</v>
      </c>
      <c r="B370" s="7">
        <v>1</v>
      </c>
      <c r="C370" s="7">
        <v>3</v>
      </c>
      <c r="D370" s="5" t="s">
        <v>636</v>
      </c>
      <c r="E370" s="3" t="s">
        <v>32</v>
      </c>
      <c r="F370" s="4">
        <v>1</v>
      </c>
      <c r="G370" s="3">
        <v>347742</v>
      </c>
    </row>
    <row r="371" spans="1:7" x14ac:dyDescent="0.2">
      <c r="A371" s="5">
        <v>557</v>
      </c>
      <c r="B371" s="7">
        <v>1</v>
      </c>
      <c r="C371" s="7">
        <v>1</v>
      </c>
      <c r="D371" s="5" t="s">
        <v>637</v>
      </c>
      <c r="E371" s="3" t="s">
        <v>32</v>
      </c>
      <c r="F371" s="4">
        <v>48</v>
      </c>
      <c r="G371" s="3">
        <v>11755</v>
      </c>
    </row>
    <row r="372" spans="1:7" x14ac:dyDescent="0.2">
      <c r="A372" s="5">
        <v>406</v>
      </c>
      <c r="B372" s="7">
        <v>0</v>
      </c>
      <c r="C372" s="7">
        <v>2</v>
      </c>
      <c r="D372" s="5" t="s">
        <v>638</v>
      </c>
      <c r="E372" s="3" t="s">
        <v>29</v>
      </c>
      <c r="F372" s="4">
        <v>34</v>
      </c>
      <c r="G372" s="3">
        <v>28664</v>
      </c>
    </row>
    <row r="373" spans="1:7" x14ac:dyDescent="0.2">
      <c r="A373" s="5">
        <v>81</v>
      </c>
      <c r="B373" s="7">
        <v>0</v>
      </c>
      <c r="C373" s="7">
        <v>3</v>
      </c>
      <c r="D373" s="5" t="s">
        <v>639</v>
      </c>
      <c r="E373" s="3" t="s">
        <v>29</v>
      </c>
      <c r="F373" s="4">
        <v>22</v>
      </c>
      <c r="G373" s="3">
        <v>345767</v>
      </c>
    </row>
    <row r="374" spans="1:7" x14ac:dyDescent="0.2">
      <c r="A374" s="5">
        <v>762</v>
      </c>
      <c r="B374" s="7">
        <v>0</v>
      </c>
      <c r="C374" s="7">
        <v>3</v>
      </c>
      <c r="D374" s="5" t="s">
        <v>640</v>
      </c>
      <c r="E374" s="3" t="s">
        <v>29</v>
      </c>
      <c r="F374" s="4">
        <v>41</v>
      </c>
      <c r="G374" s="3" t="s">
        <v>641</v>
      </c>
    </row>
    <row r="375" spans="1:7" x14ac:dyDescent="0.2">
      <c r="A375" s="5">
        <v>836</v>
      </c>
      <c r="B375" s="7">
        <v>1</v>
      </c>
      <c r="C375" s="7">
        <v>1</v>
      </c>
      <c r="D375" s="5" t="s">
        <v>642</v>
      </c>
      <c r="E375" s="3" t="s">
        <v>32</v>
      </c>
      <c r="F375" s="4">
        <v>39</v>
      </c>
      <c r="G375" s="3" t="s">
        <v>643</v>
      </c>
    </row>
    <row r="376" spans="1:7" x14ac:dyDescent="0.2">
      <c r="A376" s="5">
        <v>622</v>
      </c>
      <c r="B376" s="7">
        <v>1</v>
      </c>
      <c r="C376" s="7">
        <v>1</v>
      </c>
      <c r="D376" s="5" t="s">
        <v>644</v>
      </c>
      <c r="E376" s="3" t="s">
        <v>29</v>
      </c>
      <c r="F376" s="4">
        <v>42</v>
      </c>
      <c r="G376" s="3">
        <v>11753</v>
      </c>
    </row>
    <row r="377" spans="1:7" x14ac:dyDescent="0.2">
      <c r="A377" s="5">
        <v>197</v>
      </c>
      <c r="B377" s="7">
        <v>0</v>
      </c>
      <c r="C377" s="7">
        <v>3</v>
      </c>
      <c r="D377" s="5" t="s">
        <v>645</v>
      </c>
      <c r="E377" s="3" t="s">
        <v>29</v>
      </c>
      <c r="G377" s="3">
        <v>368703</v>
      </c>
    </row>
    <row r="378" spans="1:7" x14ac:dyDescent="0.2">
      <c r="A378" s="5">
        <v>278</v>
      </c>
      <c r="B378" s="7">
        <v>0</v>
      </c>
      <c r="C378" s="7">
        <v>2</v>
      </c>
      <c r="D378" s="5" t="s">
        <v>646</v>
      </c>
      <c r="E378" s="3" t="s">
        <v>29</v>
      </c>
      <c r="G378" s="3">
        <v>239853</v>
      </c>
    </row>
    <row r="379" spans="1:7" x14ac:dyDescent="0.2">
      <c r="A379" s="5">
        <v>104</v>
      </c>
      <c r="B379" s="7">
        <v>0</v>
      </c>
      <c r="C379" s="7">
        <v>3</v>
      </c>
      <c r="D379" s="5" t="s">
        <v>647</v>
      </c>
      <c r="E379" s="3" t="s">
        <v>29</v>
      </c>
      <c r="F379" s="4">
        <v>33</v>
      </c>
      <c r="G379" s="3">
        <v>7540</v>
      </c>
    </row>
    <row r="380" spans="1:7" x14ac:dyDescent="0.2">
      <c r="A380" s="5">
        <v>218</v>
      </c>
      <c r="B380" s="7">
        <v>0</v>
      </c>
      <c r="C380" s="7">
        <v>2</v>
      </c>
      <c r="D380" s="5" t="s">
        <v>648</v>
      </c>
      <c r="E380" s="3" t="s">
        <v>29</v>
      </c>
      <c r="F380" s="4">
        <v>42</v>
      </c>
      <c r="G380" s="3">
        <v>243847</v>
      </c>
    </row>
    <row r="381" spans="1:7" x14ac:dyDescent="0.2">
      <c r="A381" s="5">
        <v>563</v>
      </c>
      <c r="B381" s="7">
        <v>0</v>
      </c>
      <c r="C381" s="7">
        <v>2</v>
      </c>
      <c r="D381" s="5" t="s">
        <v>649</v>
      </c>
      <c r="E381" s="3" t="s">
        <v>29</v>
      </c>
      <c r="F381" s="4">
        <v>28</v>
      </c>
      <c r="G381" s="3">
        <v>218629</v>
      </c>
    </row>
    <row r="382" spans="1:7" x14ac:dyDescent="0.2">
      <c r="A382" s="5">
        <v>70</v>
      </c>
      <c r="B382" s="7">
        <v>0</v>
      </c>
      <c r="C382" s="7">
        <v>3</v>
      </c>
      <c r="D382" s="5" t="s">
        <v>650</v>
      </c>
      <c r="E382" s="3" t="s">
        <v>29</v>
      </c>
      <c r="F382" s="4">
        <v>26</v>
      </c>
      <c r="G382" s="3">
        <v>315151</v>
      </c>
    </row>
    <row r="383" spans="1:7" x14ac:dyDescent="0.2">
      <c r="A383" s="5">
        <v>798</v>
      </c>
      <c r="B383" s="7">
        <v>1</v>
      </c>
      <c r="C383" s="7">
        <v>3</v>
      </c>
      <c r="D383" s="5" t="s">
        <v>651</v>
      </c>
      <c r="E383" s="3" t="s">
        <v>32</v>
      </c>
      <c r="F383" s="4">
        <v>31</v>
      </c>
      <c r="G383" s="3">
        <v>349244</v>
      </c>
    </row>
    <row r="384" spans="1:7" x14ac:dyDescent="0.2">
      <c r="A384" s="5">
        <v>151</v>
      </c>
      <c r="B384" s="7">
        <v>0</v>
      </c>
      <c r="C384" s="7">
        <v>2</v>
      </c>
      <c r="D384" s="5" t="s">
        <v>652</v>
      </c>
      <c r="E384" s="3" t="s">
        <v>29</v>
      </c>
      <c r="F384" s="4">
        <v>51</v>
      </c>
      <c r="G384" s="3" t="s">
        <v>653</v>
      </c>
    </row>
    <row r="385" spans="1:7" x14ac:dyDescent="0.2">
      <c r="A385" s="5">
        <v>818</v>
      </c>
      <c r="B385" s="7">
        <v>0</v>
      </c>
      <c r="C385" s="7">
        <v>2</v>
      </c>
      <c r="D385" s="5" t="s">
        <v>654</v>
      </c>
      <c r="E385" s="3" t="s">
        <v>29</v>
      </c>
      <c r="F385" s="4">
        <v>31</v>
      </c>
      <c r="G385" s="3" t="s">
        <v>569</v>
      </c>
    </row>
    <row r="386" spans="1:7" x14ac:dyDescent="0.2">
      <c r="A386" s="5">
        <v>292</v>
      </c>
      <c r="B386" s="7">
        <v>1</v>
      </c>
      <c r="C386" s="7">
        <v>1</v>
      </c>
      <c r="D386" s="5" t="s">
        <v>655</v>
      </c>
      <c r="E386" s="3" t="s">
        <v>32</v>
      </c>
      <c r="F386" s="4">
        <v>19</v>
      </c>
      <c r="G386" s="3">
        <v>11967</v>
      </c>
    </row>
    <row r="387" spans="1:7" x14ac:dyDescent="0.2">
      <c r="A387" s="5">
        <v>185</v>
      </c>
      <c r="B387" s="7">
        <v>1</v>
      </c>
      <c r="C387" s="7">
        <v>3</v>
      </c>
      <c r="D387" s="5" t="s">
        <v>656</v>
      </c>
      <c r="E387" s="3" t="s">
        <v>32</v>
      </c>
      <c r="F387" s="4">
        <v>4</v>
      </c>
      <c r="G387" s="3">
        <v>315153</v>
      </c>
    </row>
    <row r="388" spans="1:7" x14ac:dyDescent="0.2">
      <c r="A388" s="5">
        <v>647</v>
      </c>
      <c r="B388" s="7">
        <v>0</v>
      </c>
      <c r="C388" s="7">
        <v>3</v>
      </c>
      <c r="D388" s="5" t="s">
        <v>657</v>
      </c>
      <c r="E388" s="3" t="s">
        <v>29</v>
      </c>
      <c r="F388" s="4">
        <v>19</v>
      </c>
      <c r="G388" s="3">
        <v>349231</v>
      </c>
    </row>
    <row r="389" spans="1:7" x14ac:dyDescent="0.2">
      <c r="A389" s="5">
        <v>223</v>
      </c>
      <c r="B389" s="7">
        <v>0</v>
      </c>
      <c r="C389" s="7">
        <v>3</v>
      </c>
      <c r="D389" s="5" t="s">
        <v>658</v>
      </c>
      <c r="E389" s="3" t="s">
        <v>29</v>
      </c>
      <c r="F389" s="4">
        <v>51</v>
      </c>
      <c r="G389" s="3">
        <v>21440</v>
      </c>
    </row>
    <row r="390" spans="1:7" x14ac:dyDescent="0.2">
      <c r="A390" s="5">
        <v>434</v>
      </c>
      <c r="B390" s="7">
        <v>0</v>
      </c>
      <c r="C390" s="7">
        <v>3</v>
      </c>
      <c r="D390" s="5" t="s">
        <v>659</v>
      </c>
      <c r="E390" s="3" t="s">
        <v>29</v>
      </c>
      <c r="F390" s="4">
        <v>17</v>
      </c>
      <c r="G390" s="3" t="s">
        <v>660</v>
      </c>
    </row>
    <row r="391" spans="1:7" x14ac:dyDescent="0.2">
      <c r="A391" s="5">
        <v>444</v>
      </c>
      <c r="B391" s="7">
        <v>1</v>
      </c>
      <c r="C391" s="7">
        <v>2</v>
      </c>
      <c r="D391" s="5" t="s">
        <v>661</v>
      </c>
      <c r="E391" s="3" t="s">
        <v>32</v>
      </c>
      <c r="F391" s="4">
        <v>28</v>
      </c>
      <c r="G391" s="3">
        <v>230434</v>
      </c>
    </row>
    <row r="392" spans="1:7" x14ac:dyDescent="0.2">
      <c r="A392" s="5">
        <v>98</v>
      </c>
      <c r="B392" s="7">
        <v>1</v>
      </c>
      <c r="C392" s="7">
        <v>1</v>
      </c>
      <c r="D392" s="5" t="s">
        <v>662</v>
      </c>
      <c r="E392" s="3" t="s">
        <v>29</v>
      </c>
      <c r="F392" s="4">
        <v>23</v>
      </c>
      <c r="G392" s="3" t="s">
        <v>663</v>
      </c>
    </row>
    <row r="393" spans="1:7" x14ac:dyDescent="0.2">
      <c r="A393" s="5">
        <v>423</v>
      </c>
      <c r="B393" s="7">
        <v>0</v>
      </c>
      <c r="C393" s="7">
        <v>3</v>
      </c>
      <c r="D393" s="5" t="s">
        <v>664</v>
      </c>
      <c r="E393" s="3" t="s">
        <v>29</v>
      </c>
      <c r="F393" s="4">
        <v>29</v>
      </c>
      <c r="G393" s="3">
        <v>315082</v>
      </c>
    </row>
    <row r="394" spans="1:7" x14ac:dyDescent="0.2">
      <c r="A394" s="5">
        <v>530</v>
      </c>
      <c r="B394" s="7">
        <v>0</v>
      </c>
      <c r="C394" s="7">
        <v>2</v>
      </c>
      <c r="D394" s="5" t="s">
        <v>665</v>
      </c>
      <c r="E394" s="3" t="s">
        <v>29</v>
      </c>
      <c r="F394" s="4">
        <v>23</v>
      </c>
      <c r="G394" s="3">
        <v>29104</v>
      </c>
    </row>
    <row r="395" spans="1:7" x14ac:dyDescent="0.2">
      <c r="A395" s="5">
        <v>590</v>
      </c>
      <c r="B395" s="7">
        <v>0</v>
      </c>
      <c r="C395" s="7">
        <v>3</v>
      </c>
      <c r="D395" s="5" t="s">
        <v>666</v>
      </c>
      <c r="E395" s="3" t="s">
        <v>29</v>
      </c>
      <c r="G395" s="3" t="s">
        <v>667</v>
      </c>
    </row>
    <row r="396" spans="1:7" x14ac:dyDescent="0.2">
      <c r="A396" s="5">
        <v>105</v>
      </c>
      <c r="B396" s="7">
        <v>0</v>
      </c>
      <c r="C396" s="7">
        <v>3</v>
      </c>
      <c r="D396" s="5" t="s">
        <v>668</v>
      </c>
      <c r="E396" s="3" t="s">
        <v>29</v>
      </c>
      <c r="F396" s="4">
        <v>37</v>
      </c>
      <c r="G396" s="3">
        <v>3101276</v>
      </c>
    </row>
    <row r="397" spans="1:7" x14ac:dyDescent="0.2">
      <c r="A397" s="5">
        <v>660</v>
      </c>
      <c r="B397" s="7">
        <v>0</v>
      </c>
      <c r="C397" s="7">
        <v>1</v>
      </c>
      <c r="D397" s="5" t="s">
        <v>669</v>
      </c>
      <c r="E397" s="3" t="s">
        <v>29</v>
      </c>
      <c r="F397" s="4">
        <v>58</v>
      </c>
      <c r="G397" s="3">
        <v>35273</v>
      </c>
    </row>
    <row r="398" spans="1:7" x14ac:dyDescent="0.2">
      <c r="A398" s="5">
        <v>462</v>
      </c>
      <c r="B398" s="7">
        <v>0</v>
      </c>
      <c r="C398" s="7">
        <v>3</v>
      </c>
      <c r="D398" s="5" t="s">
        <v>670</v>
      </c>
      <c r="E398" s="3" t="s">
        <v>29</v>
      </c>
      <c r="F398" s="4">
        <v>34</v>
      </c>
      <c r="G398" s="3">
        <v>364506</v>
      </c>
    </row>
    <row r="399" spans="1:7" x14ac:dyDescent="0.2">
      <c r="A399" s="5">
        <v>33</v>
      </c>
      <c r="B399" s="7">
        <v>1</v>
      </c>
      <c r="C399" s="7">
        <v>3</v>
      </c>
      <c r="D399" s="5" t="s">
        <v>671</v>
      </c>
      <c r="E399" s="3" t="s">
        <v>32</v>
      </c>
      <c r="G399" s="3">
        <v>335677</v>
      </c>
    </row>
    <row r="400" spans="1:7" x14ac:dyDescent="0.2">
      <c r="A400" s="5">
        <v>477</v>
      </c>
      <c r="B400" s="7">
        <v>0</v>
      </c>
      <c r="C400" s="7">
        <v>2</v>
      </c>
      <c r="D400" s="5" t="s">
        <v>672</v>
      </c>
      <c r="E400" s="3" t="s">
        <v>29</v>
      </c>
      <c r="F400" s="4">
        <v>34</v>
      </c>
      <c r="G400" s="3">
        <v>31027</v>
      </c>
    </row>
    <row r="401" spans="1:7" x14ac:dyDescent="0.2">
      <c r="A401" s="5">
        <v>447</v>
      </c>
      <c r="B401" s="7">
        <v>1</v>
      </c>
      <c r="C401" s="7">
        <v>2</v>
      </c>
      <c r="D401" s="5" t="s">
        <v>673</v>
      </c>
      <c r="E401" s="3" t="s">
        <v>32</v>
      </c>
      <c r="F401" s="4">
        <v>13</v>
      </c>
      <c r="G401" s="3">
        <v>250644</v>
      </c>
    </row>
    <row r="402" spans="1:7" x14ac:dyDescent="0.2">
      <c r="A402" s="5">
        <v>784</v>
      </c>
      <c r="B402" s="7">
        <v>0</v>
      </c>
      <c r="C402" s="7">
        <v>3</v>
      </c>
      <c r="D402" s="5" t="s">
        <v>674</v>
      </c>
      <c r="E402" s="3" t="s">
        <v>29</v>
      </c>
      <c r="G402" s="3" t="s">
        <v>675</v>
      </c>
    </row>
    <row r="403" spans="1:7" x14ac:dyDescent="0.2">
      <c r="A403" s="5">
        <v>31</v>
      </c>
      <c r="B403" s="7">
        <v>0</v>
      </c>
      <c r="C403" s="7">
        <v>1</v>
      </c>
      <c r="D403" s="5" t="s">
        <v>676</v>
      </c>
      <c r="E403" s="3" t="s">
        <v>29</v>
      </c>
      <c r="F403" s="4">
        <v>40</v>
      </c>
      <c r="G403" s="3" t="s">
        <v>677</v>
      </c>
    </row>
    <row r="404" spans="1:7" x14ac:dyDescent="0.2">
      <c r="A404" s="5">
        <v>455</v>
      </c>
      <c r="B404" s="7">
        <v>0</v>
      </c>
      <c r="C404" s="7">
        <v>3</v>
      </c>
      <c r="D404" s="5" t="s">
        <v>678</v>
      </c>
      <c r="E404" s="3" t="s">
        <v>29</v>
      </c>
      <c r="G404" s="3" t="s">
        <v>679</v>
      </c>
    </row>
    <row r="405" spans="1:7" x14ac:dyDescent="0.2">
      <c r="A405" s="5">
        <v>851</v>
      </c>
      <c r="B405" s="7">
        <v>0</v>
      </c>
      <c r="C405" s="7">
        <v>3</v>
      </c>
      <c r="D405" s="5" t="s">
        <v>680</v>
      </c>
      <c r="E405" s="3" t="s">
        <v>29</v>
      </c>
      <c r="F405" s="4">
        <v>4</v>
      </c>
      <c r="G405" s="3">
        <v>347082</v>
      </c>
    </row>
    <row r="406" spans="1:7" x14ac:dyDescent="0.2">
      <c r="A406" s="5">
        <v>820</v>
      </c>
      <c r="B406" s="7">
        <v>0</v>
      </c>
      <c r="C406" s="7">
        <v>3</v>
      </c>
      <c r="D406" s="5" t="s">
        <v>681</v>
      </c>
      <c r="E406" s="3" t="s">
        <v>29</v>
      </c>
      <c r="F406" s="4">
        <v>10</v>
      </c>
      <c r="G406" s="3">
        <v>347088</v>
      </c>
    </row>
    <row r="407" spans="1:7" x14ac:dyDescent="0.2">
      <c r="A407" s="5">
        <v>551</v>
      </c>
      <c r="B407" s="7">
        <v>1</v>
      </c>
      <c r="C407" s="7">
        <v>1</v>
      </c>
      <c r="D407" s="5" t="s">
        <v>682</v>
      </c>
      <c r="E407" s="3" t="s">
        <v>29</v>
      </c>
      <c r="F407" s="4">
        <v>17</v>
      </c>
      <c r="G407" s="3">
        <v>17421</v>
      </c>
    </row>
    <row r="408" spans="1:7" x14ac:dyDescent="0.2">
      <c r="A408" s="5">
        <v>222</v>
      </c>
      <c r="B408" s="7">
        <v>0</v>
      </c>
      <c r="C408" s="7">
        <v>2</v>
      </c>
      <c r="D408" s="5" t="s">
        <v>683</v>
      </c>
      <c r="E408" s="3" t="s">
        <v>29</v>
      </c>
      <c r="F408" s="4">
        <v>27</v>
      </c>
      <c r="G408" s="3">
        <v>220367</v>
      </c>
    </row>
    <row r="409" spans="1:7" x14ac:dyDescent="0.2">
      <c r="A409" s="5">
        <v>21</v>
      </c>
      <c r="B409" s="7">
        <v>0</v>
      </c>
      <c r="C409" s="7">
        <v>2</v>
      </c>
      <c r="D409" s="5" t="s">
        <v>684</v>
      </c>
      <c r="E409" s="3" t="s">
        <v>29</v>
      </c>
      <c r="F409" s="4">
        <v>35</v>
      </c>
      <c r="G409" s="3">
        <v>239865</v>
      </c>
    </row>
    <row r="410" spans="1:7" x14ac:dyDescent="0.2">
      <c r="A410" s="5">
        <v>753</v>
      </c>
      <c r="B410" s="7">
        <v>0</v>
      </c>
      <c r="C410" s="7">
        <v>3</v>
      </c>
      <c r="D410" s="5" t="s">
        <v>685</v>
      </c>
      <c r="E410" s="3" t="s">
        <v>29</v>
      </c>
      <c r="F410" s="4">
        <v>33</v>
      </c>
      <c r="G410" s="3">
        <v>345780</v>
      </c>
    </row>
    <row r="411" spans="1:7" x14ac:dyDescent="0.2">
      <c r="A411" s="5">
        <v>108</v>
      </c>
      <c r="B411" s="7">
        <v>1</v>
      </c>
      <c r="C411" s="7">
        <v>3</v>
      </c>
      <c r="D411" s="5" t="s">
        <v>686</v>
      </c>
      <c r="E411" s="3" t="s">
        <v>29</v>
      </c>
      <c r="G411" s="3">
        <v>312991</v>
      </c>
    </row>
    <row r="412" spans="1:7" x14ac:dyDescent="0.2">
      <c r="A412" s="5">
        <v>524</v>
      </c>
      <c r="B412" s="7">
        <v>1</v>
      </c>
      <c r="C412" s="7">
        <v>1</v>
      </c>
      <c r="D412" s="5" t="s">
        <v>687</v>
      </c>
      <c r="E412" s="3" t="s">
        <v>32</v>
      </c>
      <c r="F412" s="4">
        <v>44</v>
      </c>
      <c r="G412" s="3">
        <v>111361</v>
      </c>
    </row>
    <row r="413" spans="1:7" x14ac:dyDescent="0.2">
      <c r="A413" s="5">
        <v>659</v>
      </c>
      <c r="B413" s="7">
        <v>0</v>
      </c>
      <c r="C413" s="7">
        <v>2</v>
      </c>
      <c r="D413" s="5" t="s">
        <v>688</v>
      </c>
      <c r="E413" s="3" t="s">
        <v>29</v>
      </c>
      <c r="F413" s="4">
        <v>23</v>
      </c>
      <c r="G413" s="3">
        <v>29751</v>
      </c>
    </row>
    <row r="414" spans="1:7" x14ac:dyDescent="0.2">
      <c r="A414" s="5">
        <v>589</v>
      </c>
      <c r="B414" s="7">
        <v>0</v>
      </c>
      <c r="C414" s="7">
        <v>3</v>
      </c>
      <c r="D414" s="5" t="s">
        <v>689</v>
      </c>
      <c r="E414" s="3" t="s">
        <v>29</v>
      </c>
      <c r="F414" s="4">
        <v>22</v>
      </c>
      <c r="G414" s="3">
        <v>14973</v>
      </c>
    </row>
    <row r="415" spans="1:7" x14ac:dyDescent="0.2">
      <c r="A415" s="5">
        <v>855</v>
      </c>
      <c r="B415" s="7">
        <v>0</v>
      </c>
      <c r="C415" s="7">
        <v>2</v>
      </c>
      <c r="D415" s="5" t="s">
        <v>690</v>
      </c>
      <c r="E415" s="3" t="s">
        <v>32</v>
      </c>
      <c r="F415" s="4">
        <v>44</v>
      </c>
      <c r="G415" s="3">
        <v>244252</v>
      </c>
    </row>
    <row r="416" spans="1:7" x14ac:dyDescent="0.2">
      <c r="A416" s="5">
        <v>436</v>
      </c>
      <c r="B416" s="7">
        <v>1</v>
      </c>
      <c r="C416" s="7">
        <v>1</v>
      </c>
      <c r="D416" s="5" t="s">
        <v>691</v>
      </c>
      <c r="E416" s="3" t="s">
        <v>32</v>
      </c>
      <c r="F416" s="4">
        <v>14</v>
      </c>
      <c r="G416" s="3">
        <v>113760</v>
      </c>
    </row>
    <row r="417" spans="1:7" x14ac:dyDescent="0.2">
      <c r="A417" s="5">
        <v>596</v>
      </c>
      <c r="B417" s="7">
        <v>0</v>
      </c>
      <c r="C417" s="7">
        <v>3</v>
      </c>
      <c r="D417" s="5" t="s">
        <v>692</v>
      </c>
      <c r="E417" s="3" t="s">
        <v>29</v>
      </c>
      <c r="F417" s="4">
        <v>36</v>
      </c>
      <c r="G417" s="3">
        <v>345773</v>
      </c>
    </row>
    <row r="418" spans="1:7" x14ac:dyDescent="0.2">
      <c r="A418" s="5">
        <v>856</v>
      </c>
      <c r="B418" s="7">
        <v>1</v>
      </c>
      <c r="C418" s="7">
        <v>3</v>
      </c>
      <c r="D418" s="5" t="s">
        <v>693</v>
      </c>
      <c r="E418" s="3" t="s">
        <v>32</v>
      </c>
      <c r="F418" s="4">
        <v>18</v>
      </c>
      <c r="G418" s="3">
        <v>392091</v>
      </c>
    </row>
    <row r="419" spans="1:7" x14ac:dyDescent="0.2">
      <c r="A419" s="5">
        <v>809</v>
      </c>
      <c r="B419" s="7">
        <v>0</v>
      </c>
      <c r="C419" s="7">
        <v>2</v>
      </c>
      <c r="D419" s="5" t="s">
        <v>694</v>
      </c>
      <c r="E419" s="3" t="s">
        <v>29</v>
      </c>
      <c r="F419" s="4">
        <v>39</v>
      </c>
      <c r="G419" s="3">
        <v>248723</v>
      </c>
    </row>
    <row r="420" spans="1:7" x14ac:dyDescent="0.2">
      <c r="A420" s="5">
        <v>498</v>
      </c>
      <c r="B420" s="7">
        <v>0</v>
      </c>
      <c r="C420" s="7">
        <v>3</v>
      </c>
      <c r="D420" s="5" t="s">
        <v>695</v>
      </c>
      <c r="E420" s="3" t="s">
        <v>29</v>
      </c>
      <c r="G420" s="3" t="s">
        <v>696</v>
      </c>
    </row>
    <row r="421" spans="1:7" x14ac:dyDescent="0.2">
      <c r="A421" s="5">
        <v>368</v>
      </c>
      <c r="B421" s="7">
        <v>1</v>
      </c>
      <c r="C421" s="7">
        <v>3</v>
      </c>
      <c r="D421" s="5" t="s">
        <v>697</v>
      </c>
      <c r="E421" s="3" t="s">
        <v>32</v>
      </c>
      <c r="G421" s="3">
        <v>2626</v>
      </c>
    </row>
    <row r="422" spans="1:7" x14ac:dyDescent="0.2">
      <c r="A422" s="5">
        <v>538</v>
      </c>
      <c r="B422" s="7">
        <v>1</v>
      </c>
      <c r="C422" s="7">
        <v>1</v>
      </c>
      <c r="D422" s="5" t="s">
        <v>698</v>
      </c>
      <c r="E422" s="3" t="s">
        <v>32</v>
      </c>
      <c r="F422" s="4">
        <v>30</v>
      </c>
      <c r="G422" s="3" t="s">
        <v>699</v>
      </c>
    </row>
    <row r="423" spans="1:7" x14ac:dyDescent="0.2">
      <c r="A423" s="5">
        <v>561</v>
      </c>
      <c r="B423" s="7">
        <v>0</v>
      </c>
      <c r="C423" s="7">
        <v>3</v>
      </c>
      <c r="D423" s="5" t="s">
        <v>700</v>
      </c>
      <c r="E423" s="3" t="s">
        <v>29</v>
      </c>
      <c r="G423" s="3">
        <v>372622</v>
      </c>
    </row>
    <row r="424" spans="1:7" x14ac:dyDescent="0.2">
      <c r="A424" s="5">
        <v>183</v>
      </c>
      <c r="B424" s="7">
        <v>0</v>
      </c>
      <c r="C424" s="7">
        <v>3</v>
      </c>
      <c r="D424" s="5" t="s">
        <v>701</v>
      </c>
      <c r="E424" s="3" t="s">
        <v>29</v>
      </c>
      <c r="F424" s="4">
        <v>9</v>
      </c>
      <c r="G424" s="3">
        <v>347077</v>
      </c>
    </row>
    <row r="425" spans="1:7" x14ac:dyDescent="0.2">
      <c r="A425" s="5">
        <v>651</v>
      </c>
      <c r="B425" s="7">
        <v>0</v>
      </c>
      <c r="C425" s="7">
        <v>3</v>
      </c>
      <c r="D425" s="5" t="s">
        <v>702</v>
      </c>
      <c r="E425" s="3" t="s">
        <v>29</v>
      </c>
      <c r="G425" s="3">
        <v>349221</v>
      </c>
    </row>
    <row r="426" spans="1:7" x14ac:dyDescent="0.2">
      <c r="A426" s="5">
        <v>152</v>
      </c>
      <c r="B426" s="7">
        <v>1</v>
      </c>
      <c r="C426" s="7">
        <v>1</v>
      </c>
      <c r="D426" s="5" t="s">
        <v>703</v>
      </c>
      <c r="E426" s="3" t="s">
        <v>32</v>
      </c>
      <c r="F426" s="4">
        <v>22</v>
      </c>
      <c r="G426" s="3">
        <v>113776</v>
      </c>
    </row>
    <row r="427" spans="1:7" x14ac:dyDescent="0.2">
      <c r="A427" s="5">
        <v>161</v>
      </c>
      <c r="B427" s="7">
        <v>0</v>
      </c>
      <c r="C427" s="7">
        <v>3</v>
      </c>
      <c r="D427" s="5" t="s">
        <v>704</v>
      </c>
      <c r="E427" s="3" t="s">
        <v>29</v>
      </c>
      <c r="F427" s="4">
        <v>44</v>
      </c>
      <c r="G427" s="3">
        <v>371362</v>
      </c>
    </row>
    <row r="428" spans="1:7" x14ac:dyDescent="0.2">
      <c r="A428" s="5">
        <v>97</v>
      </c>
      <c r="B428" s="7">
        <v>0</v>
      </c>
      <c r="C428" s="7">
        <v>1</v>
      </c>
      <c r="D428" s="5" t="s">
        <v>705</v>
      </c>
      <c r="E428" s="3" t="s">
        <v>29</v>
      </c>
      <c r="F428" s="4">
        <v>71</v>
      </c>
      <c r="G428" s="3" t="s">
        <v>706</v>
      </c>
    </row>
    <row r="429" spans="1:7" x14ac:dyDescent="0.2">
      <c r="A429" s="5">
        <v>816</v>
      </c>
      <c r="B429" s="7">
        <v>0</v>
      </c>
      <c r="C429" s="7">
        <v>1</v>
      </c>
      <c r="D429" s="5" t="s">
        <v>707</v>
      </c>
      <c r="E429" s="3" t="s">
        <v>29</v>
      </c>
      <c r="G429" s="3">
        <v>112058</v>
      </c>
    </row>
    <row r="430" spans="1:7" x14ac:dyDescent="0.2">
      <c r="A430" s="5">
        <v>164</v>
      </c>
      <c r="B430" s="7">
        <v>0</v>
      </c>
      <c r="C430" s="7">
        <v>3</v>
      </c>
      <c r="D430" s="5" t="s">
        <v>708</v>
      </c>
      <c r="E430" s="3" t="s">
        <v>29</v>
      </c>
      <c r="F430" s="4">
        <v>17</v>
      </c>
      <c r="G430" s="3">
        <v>315093</v>
      </c>
    </row>
    <row r="431" spans="1:7" x14ac:dyDescent="0.2">
      <c r="A431" s="5">
        <v>485</v>
      </c>
      <c r="B431" s="7">
        <v>1</v>
      </c>
      <c r="C431" s="7">
        <v>1</v>
      </c>
      <c r="D431" s="5" t="s">
        <v>709</v>
      </c>
      <c r="E431" s="3" t="s">
        <v>29</v>
      </c>
      <c r="F431" s="4">
        <v>25</v>
      </c>
      <c r="G431" s="3">
        <v>11967</v>
      </c>
    </row>
    <row r="432" spans="1:7" x14ac:dyDescent="0.2">
      <c r="A432" s="5">
        <v>28</v>
      </c>
      <c r="B432" s="7">
        <v>0</v>
      </c>
      <c r="C432" s="7">
        <v>1</v>
      </c>
      <c r="D432" s="5" t="s">
        <v>710</v>
      </c>
      <c r="E432" s="3" t="s">
        <v>29</v>
      </c>
      <c r="F432" s="4">
        <v>19</v>
      </c>
      <c r="G432" s="3">
        <v>19950</v>
      </c>
    </row>
    <row r="433" spans="1:7" x14ac:dyDescent="0.2">
      <c r="A433" s="5">
        <v>408</v>
      </c>
      <c r="B433" s="7">
        <v>1</v>
      </c>
      <c r="C433" s="7">
        <v>2</v>
      </c>
      <c r="D433" s="5" t="s">
        <v>711</v>
      </c>
      <c r="E433" s="3" t="s">
        <v>29</v>
      </c>
      <c r="F433" s="4">
        <v>3</v>
      </c>
      <c r="G433" s="3">
        <v>29106</v>
      </c>
    </row>
    <row r="434" spans="1:7" x14ac:dyDescent="0.2">
      <c r="A434" s="5">
        <v>289</v>
      </c>
      <c r="B434" s="7">
        <v>1</v>
      </c>
      <c r="C434" s="7">
        <v>2</v>
      </c>
      <c r="D434" s="5" t="s">
        <v>712</v>
      </c>
      <c r="E434" s="3" t="s">
        <v>29</v>
      </c>
      <c r="F434" s="4">
        <v>42</v>
      </c>
      <c r="G434" s="3">
        <v>237798</v>
      </c>
    </row>
    <row r="435" spans="1:7" x14ac:dyDescent="0.2">
      <c r="A435" s="5">
        <v>88</v>
      </c>
      <c r="B435" s="7">
        <v>0</v>
      </c>
      <c r="C435" s="7">
        <v>3</v>
      </c>
      <c r="D435" s="5" t="s">
        <v>713</v>
      </c>
      <c r="E435" s="3" t="s">
        <v>29</v>
      </c>
      <c r="G435" s="3" t="s">
        <v>714</v>
      </c>
    </row>
    <row r="436" spans="1:7" x14ac:dyDescent="0.2">
      <c r="A436" s="5">
        <v>665</v>
      </c>
      <c r="B436" s="7">
        <v>1</v>
      </c>
      <c r="C436" s="7">
        <v>3</v>
      </c>
      <c r="D436" s="5" t="s">
        <v>715</v>
      </c>
      <c r="E436" s="3" t="s">
        <v>29</v>
      </c>
      <c r="F436" s="4">
        <v>20</v>
      </c>
      <c r="G436" s="3" t="s">
        <v>716</v>
      </c>
    </row>
    <row r="437" spans="1:7" x14ac:dyDescent="0.2">
      <c r="A437" s="5">
        <v>555</v>
      </c>
      <c r="B437" s="7">
        <v>1</v>
      </c>
      <c r="C437" s="7">
        <v>3</v>
      </c>
      <c r="D437" s="5" t="s">
        <v>717</v>
      </c>
      <c r="E437" s="3" t="s">
        <v>32</v>
      </c>
      <c r="F437" s="4">
        <v>22</v>
      </c>
      <c r="G437" s="3">
        <v>347085</v>
      </c>
    </row>
    <row r="438" spans="1:7" x14ac:dyDescent="0.2">
      <c r="A438" s="5">
        <v>249</v>
      </c>
      <c r="B438" s="7">
        <v>1</v>
      </c>
      <c r="C438" s="7">
        <v>1</v>
      </c>
      <c r="D438" s="5" t="s">
        <v>718</v>
      </c>
      <c r="E438" s="3" t="s">
        <v>29</v>
      </c>
      <c r="F438" s="4">
        <v>37</v>
      </c>
      <c r="G438" s="3">
        <v>11751</v>
      </c>
    </row>
    <row r="439" spans="1:7" x14ac:dyDescent="0.2">
      <c r="A439" s="5">
        <v>138</v>
      </c>
      <c r="B439" s="7">
        <v>0</v>
      </c>
      <c r="C439" s="7">
        <v>1</v>
      </c>
      <c r="D439" s="5" t="s">
        <v>719</v>
      </c>
      <c r="E439" s="3" t="s">
        <v>29</v>
      </c>
      <c r="F439" s="4">
        <v>37</v>
      </c>
      <c r="G439" s="3">
        <v>113803</v>
      </c>
    </row>
    <row r="440" spans="1:7" x14ac:dyDescent="0.2">
      <c r="A440" s="5">
        <v>188</v>
      </c>
      <c r="B440" s="7">
        <v>1</v>
      </c>
      <c r="C440" s="7">
        <v>1</v>
      </c>
      <c r="D440" s="5" t="s">
        <v>720</v>
      </c>
      <c r="E440" s="3" t="s">
        <v>29</v>
      </c>
      <c r="F440" s="4">
        <v>45</v>
      </c>
      <c r="G440" s="3">
        <v>111428</v>
      </c>
    </row>
    <row r="441" spans="1:7" x14ac:dyDescent="0.2">
      <c r="A441" s="5">
        <v>686</v>
      </c>
      <c r="B441" s="7">
        <v>0</v>
      </c>
      <c r="C441" s="7">
        <v>2</v>
      </c>
      <c r="D441" s="5" t="s">
        <v>721</v>
      </c>
      <c r="E441" s="3" t="s">
        <v>29</v>
      </c>
      <c r="F441" s="4">
        <v>25</v>
      </c>
      <c r="G441" s="3" t="s">
        <v>635</v>
      </c>
    </row>
    <row r="442" spans="1:7" x14ac:dyDescent="0.2">
      <c r="A442" s="5">
        <v>58</v>
      </c>
      <c r="B442" s="7">
        <v>0</v>
      </c>
      <c r="C442" s="7">
        <v>3</v>
      </c>
      <c r="D442" s="5" t="s">
        <v>722</v>
      </c>
      <c r="E442" s="3" t="s">
        <v>29</v>
      </c>
      <c r="F442" s="4">
        <v>28.5</v>
      </c>
      <c r="G442" s="3">
        <v>2697</v>
      </c>
    </row>
    <row r="443" spans="1:7" x14ac:dyDescent="0.2">
      <c r="A443" s="5">
        <v>136</v>
      </c>
      <c r="B443" s="7">
        <v>0</v>
      </c>
      <c r="C443" s="7">
        <v>2</v>
      </c>
      <c r="D443" s="5" t="s">
        <v>723</v>
      </c>
      <c r="E443" s="3" t="s">
        <v>29</v>
      </c>
      <c r="F443" s="4">
        <v>23</v>
      </c>
      <c r="G443" s="3" t="s">
        <v>724</v>
      </c>
    </row>
    <row r="444" spans="1:7" x14ac:dyDescent="0.2">
      <c r="A444" s="5">
        <v>14</v>
      </c>
      <c r="B444" s="7">
        <v>0</v>
      </c>
      <c r="C444" s="7">
        <v>3</v>
      </c>
      <c r="D444" s="5" t="s">
        <v>725</v>
      </c>
      <c r="E444" s="3" t="s">
        <v>29</v>
      </c>
      <c r="F444" s="4">
        <v>39</v>
      </c>
      <c r="G444" s="3">
        <v>347082</v>
      </c>
    </row>
    <row r="445" spans="1:7" x14ac:dyDescent="0.2">
      <c r="A445" s="5">
        <v>177</v>
      </c>
      <c r="B445" s="7">
        <v>0</v>
      </c>
      <c r="C445" s="7">
        <v>3</v>
      </c>
      <c r="D445" s="5" t="s">
        <v>726</v>
      </c>
      <c r="E445" s="3" t="s">
        <v>29</v>
      </c>
      <c r="G445" s="3">
        <v>4133</v>
      </c>
    </row>
    <row r="446" spans="1:7" x14ac:dyDescent="0.2">
      <c r="A446" s="5">
        <v>42</v>
      </c>
      <c r="B446" s="7">
        <v>0</v>
      </c>
      <c r="C446" s="7">
        <v>2</v>
      </c>
      <c r="D446" s="5" t="s">
        <v>727</v>
      </c>
      <c r="E446" s="3" t="s">
        <v>32</v>
      </c>
      <c r="F446" s="4">
        <v>27</v>
      </c>
      <c r="G446" s="3">
        <v>11668</v>
      </c>
    </row>
    <row r="447" spans="1:7" x14ac:dyDescent="0.2">
      <c r="A447" s="5">
        <v>121</v>
      </c>
      <c r="B447" s="7">
        <v>0</v>
      </c>
      <c r="C447" s="7">
        <v>2</v>
      </c>
      <c r="D447" s="5" t="s">
        <v>728</v>
      </c>
      <c r="E447" s="3" t="s">
        <v>29</v>
      </c>
      <c r="F447" s="4">
        <v>21</v>
      </c>
      <c r="G447" s="3" t="s">
        <v>289</v>
      </c>
    </row>
    <row r="448" spans="1:7" x14ac:dyDescent="0.2">
      <c r="A448" s="5">
        <v>451</v>
      </c>
      <c r="B448" s="7">
        <v>0</v>
      </c>
      <c r="C448" s="7">
        <v>2</v>
      </c>
      <c r="D448" s="5" t="s">
        <v>729</v>
      </c>
      <c r="E448" s="3" t="s">
        <v>29</v>
      </c>
      <c r="F448" s="4">
        <v>36</v>
      </c>
      <c r="G448" s="3" t="s">
        <v>493</v>
      </c>
    </row>
    <row r="449" spans="1:7" x14ac:dyDescent="0.2">
      <c r="A449" s="5">
        <v>803</v>
      </c>
      <c r="B449" s="7">
        <v>1</v>
      </c>
      <c r="C449" s="7">
        <v>1</v>
      </c>
      <c r="D449" s="5" t="s">
        <v>730</v>
      </c>
      <c r="E449" s="3" t="s">
        <v>29</v>
      </c>
      <c r="F449" s="4">
        <v>11</v>
      </c>
      <c r="G449" s="3">
        <v>113760</v>
      </c>
    </row>
    <row r="450" spans="1:7" x14ac:dyDescent="0.2">
      <c r="A450" s="5">
        <v>877</v>
      </c>
      <c r="B450" s="7">
        <v>0</v>
      </c>
      <c r="C450" s="7">
        <v>3</v>
      </c>
      <c r="D450" s="5" t="s">
        <v>731</v>
      </c>
      <c r="E450" s="3" t="s">
        <v>29</v>
      </c>
      <c r="F450" s="4">
        <v>20</v>
      </c>
      <c r="G450" s="3">
        <v>7534</v>
      </c>
    </row>
    <row r="451" spans="1:7" x14ac:dyDescent="0.2">
      <c r="A451" s="5">
        <v>224</v>
      </c>
      <c r="B451" s="7">
        <v>0</v>
      </c>
      <c r="C451" s="7">
        <v>3</v>
      </c>
      <c r="D451" s="5" t="s">
        <v>732</v>
      </c>
      <c r="E451" s="3" t="s">
        <v>29</v>
      </c>
      <c r="G451" s="3">
        <v>349234</v>
      </c>
    </row>
    <row r="452" spans="1:7" x14ac:dyDescent="0.2">
      <c r="A452" s="5">
        <v>712</v>
      </c>
      <c r="B452" s="7">
        <v>0</v>
      </c>
      <c r="C452" s="7">
        <v>1</v>
      </c>
      <c r="D452" s="5" t="s">
        <v>733</v>
      </c>
      <c r="E452" s="3" t="s">
        <v>29</v>
      </c>
      <c r="G452" s="3">
        <v>113028</v>
      </c>
    </row>
    <row r="453" spans="1:7" x14ac:dyDescent="0.2">
      <c r="A453" s="5">
        <v>172</v>
      </c>
      <c r="B453" s="7">
        <v>0</v>
      </c>
      <c r="C453" s="7">
        <v>3</v>
      </c>
      <c r="D453" s="5" t="s">
        <v>734</v>
      </c>
      <c r="E453" s="3" t="s">
        <v>29</v>
      </c>
      <c r="F453" s="4">
        <v>4</v>
      </c>
      <c r="G453" s="3">
        <v>382652</v>
      </c>
    </row>
    <row r="454" spans="1:7" x14ac:dyDescent="0.2">
      <c r="A454" s="5">
        <v>652</v>
      </c>
      <c r="B454" s="7">
        <v>1</v>
      </c>
      <c r="C454" s="7">
        <v>2</v>
      </c>
      <c r="D454" s="5" t="s">
        <v>735</v>
      </c>
      <c r="E454" s="3" t="s">
        <v>32</v>
      </c>
      <c r="F454" s="4">
        <v>18</v>
      </c>
      <c r="G454" s="3">
        <v>231919</v>
      </c>
    </row>
    <row r="455" spans="1:7" x14ac:dyDescent="0.2">
      <c r="A455" s="5">
        <v>679</v>
      </c>
      <c r="B455" s="7">
        <v>0</v>
      </c>
      <c r="C455" s="7">
        <v>3</v>
      </c>
      <c r="D455" s="5" t="s">
        <v>736</v>
      </c>
      <c r="E455" s="3" t="s">
        <v>32</v>
      </c>
      <c r="F455" s="4">
        <v>43</v>
      </c>
      <c r="G455" s="3" t="s">
        <v>36</v>
      </c>
    </row>
    <row r="456" spans="1:7" x14ac:dyDescent="0.2">
      <c r="A456" s="5">
        <v>137</v>
      </c>
      <c r="B456" s="7">
        <v>1</v>
      </c>
      <c r="C456" s="7">
        <v>1</v>
      </c>
      <c r="D456" s="5" t="s">
        <v>737</v>
      </c>
      <c r="E456" s="3" t="s">
        <v>32</v>
      </c>
      <c r="F456" s="4">
        <v>19</v>
      </c>
      <c r="G456" s="3">
        <v>11752</v>
      </c>
    </row>
    <row r="457" spans="1:7" x14ac:dyDescent="0.2">
      <c r="A457" s="5">
        <v>107</v>
      </c>
      <c r="B457" s="7">
        <v>1</v>
      </c>
      <c r="C457" s="7">
        <v>3</v>
      </c>
      <c r="D457" s="5" t="s">
        <v>738</v>
      </c>
      <c r="E457" s="3" t="s">
        <v>32</v>
      </c>
      <c r="F457" s="4">
        <v>21</v>
      </c>
      <c r="G457" s="3">
        <v>343120</v>
      </c>
    </row>
    <row r="458" spans="1:7" x14ac:dyDescent="0.2">
      <c r="A458" s="5">
        <v>429</v>
      </c>
      <c r="B458" s="7">
        <v>0</v>
      </c>
      <c r="C458" s="7">
        <v>3</v>
      </c>
      <c r="D458" s="5" t="s">
        <v>739</v>
      </c>
      <c r="E458" s="3" t="s">
        <v>29</v>
      </c>
      <c r="G458" s="3">
        <v>364851</v>
      </c>
    </row>
    <row r="459" spans="1:7" x14ac:dyDescent="0.2">
      <c r="A459" s="5">
        <v>598</v>
      </c>
      <c r="B459" s="7">
        <v>0</v>
      </c>
      <c r="C459" s="7">
        <v>3</v>
      </c>
      <c r="D459" s="5" t="s">
        <v>740</v>
      </c>
      <c r="E459" s="3" t="s">
        <v>29</v>
      </c>
      <c r="F459" s="4">
        <v>49</v>
      </c>
      <c r="G459" s="3" t="s">
        <v>580</v>
      </c>
    </row>
    <row r="460" spans="1:7" x14ac:dyDescent="0.2">
      <c r="A460" s="5">
        <v>879</v>
      </c>
      <c r="B460" s="7">
        <v>0</v>
      </c>
      <c r="C460" s="7">
        <v>3</v>
      </c>
      <c r="D460" s="5" t="s">
        <v>741</v>
      </c>
      <c r="E460" s="3" t="s">
        <v>29</v>
      </c>
      <c r="G460" s="3">
        <v>349217</v>
      </c>
    </row>
    <row r="461" spans="1:7" x14ac:dyDescent="0.2">
      <c r="A461" s="5">
        <v>804</v>
      </c>
      <c r="B461" s="7">
        <v>1</v>
      </c>
      <c r="C461" s="7">
        <v>3</v>
      </c>
      <c r="D461" s="5" t="s">
        <v>742</v>
      </c>
      <c r="E461" s="3" t="s">
        <v>29</v>
      </c>
      <c r="F461" s="4">
        <v>0.42</v>
      </c>
      <c r="G461" s="3">
        <v>2625</v>
      </c>
    </row>
    <row r="462" spans="1:7" x14ac:dyDescent="0.2">
      <c r="A462" s="5">
        <v>135</v>
      </c>
      <c r="B462" s="7">
        <v>0</v>
      </c>
      <c r="C462" s="7">
        <v>2</v>
      </c>
      <c r="D462" s="5" t="s">
        <v>743</v>
      </c>
      <c r="E462" s="3" t="s">
        <v>29</v>
      </c>
      <c r="F462" s="4">
        <v>25</v>
      </c>
      <c r="G462" s="3" t="s">
        <v>744</v>
      </c>
    </row>
    <row r="463" spans="1:7" x14ac:dyDescent="0.2">
      <c r="A463" s="5">
        <v>163</v>
      </c>
      <c r="B463" s="7">
        <v>0</v>
      </c>
      <c r="C463" s="7">
        <v>3</v>
      </c>
      <c r="D463" s="5" t="s">
        <v>745</v>
      </c>
      <c r="E463" s="3" t="s">
        <v>29</v>
      </c>
      <c r="F463" s="4">
        <v>26</v>
      </c>
      <c r="G463" s="3">
        <v>347068</v>
      </c>
    </row>
    <row r="464" spans="1:7" x14ac:dyDescent="0.2">
      <c r="A464" s="5">
        <v>785</v>
      </c>
      <c r="B464" s="7">
        <v>0</v>
      </c>
      <c r="C464" s="7">
        <v>3</v>
      </c>
      <c r="D464" s="5" t="s">
        <v>746</v>
      </c>
      <c r="E464" s="3" t="s">
        <v>29</v>
      </c>
      <c r="F464" s="4">
        <v>25</v>
      </c>
      <c r="G464" s="3" t="s">
        <v>747</v>
      </c>
    </row>
    <row r="465" spans="1:7" x14ac:dyDescent="0.2">
      <c r="A465" s="5">
        <v>728</v>
      </c>
      <c r="B465" s="7">
        <v>1</v>
      </c>
      <c r="C465" s="7">
        <v>3</v>
      </c>
      <c r="D465" s="5" t="s">
        <v>748</v>
      </c>
      <c r="E465" s="3" t="s">
        <v>32</v>
      </c>
      <c r="G465" s="3">
        <v>36866</v>
      </c>
    </row>
    <row r="466" spans="1:7" x14ac:dyDescent="0.2">
      <c r="A466" s="5">
        <v>83</v>
      </c>
      <c r="B466" s="7">
        <v>1</v>
      </c>
      <c r="C466" s="7">
        <v>3</v>
      </c>
      <c r="D466" s="5" t="s">
        <v>749</v>
      </c>
      <c r="E466" s="3" t="s">
        <v>32</v>
      </c>
      <c r="G466" s="3">
        <v>330932</v>
      </c>
    </row>
    <row r="467" spans="1:7" x14ac:dyDescent="0.2">
      <c r="A467" s="5">
        <v>731</v>
      </c>
      <c r="B467" s="7">
        <v>1</v>
      </c>
      <c r="C467" s="7">
        <v>1</v>
      </c>
      <c r="D467" s="5" t="s">
        <v>750</v>
      </c>
      <c r="E467" s="3" t="s">
        <v>32</v>
      </c>
      <c r="F467" s="4">
        <v>29</v>
      </c>
      <c r="G467" s="3">
        <v>24160</v>
      </c>
    </row>
    <row r="468" spans="1:7" x14ac:dyDescent="0.2">
      <c r="A468" s="5">
        <v>295</v>
      </c>
      <c r="B468" s="7">
        <v>0</v>
      </c>
      <c r="C468" s="7">
        <v>3</v>
      </c>
      <c r="D468" s="5" t="s">
        <v>751</v>
      </c>
      <c r="E468" s="3" t="s">
        <v>29</v>
      </c>
      <c r="F468" s="4">
        <v>24</v>
      </c>
      <c r="G468" s="3">
        <v>349233</v>
      </c>
    </row>
    <row r="469" spans="1:7" x14ac:dyDescent="0.2">
      <c r="A469" s="5">
        <v>724</v>
      </c>
      <c r="B469" s="7">
        <v>0</v>
      </c>
      <c r="C469" s="7">
        <v>2</v>
      </c>
      <c r="D469" s="5" t="s">
        <v>752</v>
      </c>
      <c r="E469" s="3" t="s">
        <v>29</v>
      </c>
      <c r="F469" s="4">
        <v>50</v>
      </c>
      <c r="G469" s="3">
        <v>250643</v>
      </c>
    </row>
    <row r="470" spans="1:7" x14ac:dyDescent="0.2">
      <c r="A470" s="5">
        <v>32</v>
      </c>
      <c r="B470" s="7">
        <v>1</v>
      </c>
      <c r="C470" s="7">
        <v>1</v>
      </c>
      <c r="D470" s="5" t="s">
        <v>753</v>
      </c>
      <c r="E470" s="3" t="s">
        <v>32</v>
      </c>
      <c r="G470" s="3" t="s">
        <v>406</v>
      </c>
    </row>
    <row r="471" spans="1:7" x14ac:dyDescent="0.2">
      <c r="A471" s="5">
        <v>232</v>
      </c>
      <c r="B471" s="7">
        <v>0</v>
      </c>
      <c r="C471" s="7">
        <v>3</v>
      </c>
      <c r="D471" s="5" t="s">
        <v>754</v>
      </c>
      <c r="E471" s="3" t="s">
        <v>29</v>
      </c>
      <c r="F471" s="4">
        <v>29</v>
      </c>
      <c r="G471" s="3">
        <v>347067</v>
      </c>
    </row>
    <row r="472" spans="1:7" x14ac:dyDescent="0.2">
      <c r="A472" s="5">
        <v>156</v>
      </c>
      <c r="B472" s="7">
        <v>0</v>
      </c>
      <c r="C472" s="7">
        <v>1</v>
      </c>
      <c r="D472" s="5" t="s">
        <v>755</v>
      </c>
      <c r="E472" s="3" t="s">
        <v>29</v>
      </c>
      <c r="F472" s="4">
        <v>51</v>
      </c>
      <c r="G472" s="3" t="s">
        <v>756</v>
      </c>
    </row>
    <row r="473" spans="1:7" x14ac:dyDescent="0.2">
      <c r="A473" s="5">
        <v>353</v>
      </c>
      <c r="B473" s="7">
        <v>0</v>
      </c>
      <c r="C473" s="7">
        <v>3</v>
      </c>
      <c r="D473" s="5" t="s">
        <v>757</v>
      </c>
      <c r="E473" s="3" t="s">
        <v>29</v>
      </c>
      <c r="F473" s="4">
        <v>15</v>
      </c>
      <c r="G473" s="3">
        <v>2695</v>
      </c>
    </row>
    <row r="474" spans="1:7" x14ac:dyDescent="0.2">
      <c r="A474" s="5">
        <v>549</v>
      </c>
      <c r="B474" s="7">
        <v>0</v>
      </c>
      <c r="C474" s="7">
        <v>3</v>
      </c>
      <c r="D474" s="5" t="s">
        <v>758</v>
      </c>
      <c r="E474" s="3" t="s">
        <v>29</v>
      </c>
      <c r="F474" s="4">
        <v>33</v>
      </c>
      <c r="G474" s="3">
        <v>363291</v>
      </c>
    </row>
    <row r="475" spans="1:7" x14ac:dyDescent="0.2">
      <c r="A475" s="5">
        <v>839</v>
      </c>
      <c r="B475" s="7">
        <v>1</v>
      </c>
      <c r="C475" s="7">
        <v>3</v>
      </c>
      <c r="D475" s="5" t="s">
        <v>759</v>
      </c>
      <c r="E475" s="3" t="s">
        <v>29</v>
      </c>
      <c r="F475" s="4">
        <v>32</v>
      </c>
      <c r="G475" s="3">
        <v>1601</v>
      </c>
    </row>
    <row r="476" spans="1:7" x14ac:dyDescent="0.2">
      <c r="A476" s="5">
        <v>742</v>
      </c>
      <c r="B476" s="7">
        <v>0</v>
      </c>
      <c r="C476" s="7">
        <v>1</v>
      </c>
      <c r="D476" s="5" t="s">
        <v>760</v>
      </c>
      <c r="E476" s="3" t="s">
        <v>29</v>
      </c>
      <c r="F476" s="4">
        <v>36</v>
      </c>
      <c r="G476" s="3">
        <v>19877</v>
      </c>
    </row>
    <row r="477" spans="1:7" x14ac:dyDescent="0.2">
      <c r="A477" s="5">
        <v>337</v>
      </c>
      <c r="B477" s="7">
        <v>0</v>
      </c>
      <c r="C477" s="7">
        <v>1</v>
      </c>
      <c r="D477" s="5" t="s">
        <v>761</v>
      </c>
      <c r="E477" s="3" t="s">
        <v>29</v>
      </c>
      <c r="F477" s="4">
        <v>29</v>
      </c>
      <c r="G477" s="3">
        <v>113776</v>
      </c>
    </row>
    <row r="478" spans="1:7" x14ac:dyDescent="0.2">
      <c r="A478" s="5">
        <v>144</v>
      </c>
      <c r="B478" s="7">
        <v>0</v>
      </c>
      <c r="C478" s="7">
        <v>3</v>
      </c>
      <c r="D478" s="5" t="s">
        <v>762</v>
      </c>
      <c r="E478" s="3" t="s">
        <v>29</v>
      </c>
      <c r="F478" s="4">
        <v>19</v>
      </c>
      <c r="G478" s="3">
        <v>365222</v>
      </c>
    </row>
    <row r="479" spans="1:7" x14ac:dyDescent="0.2">
      <c r="A479" s="5">
        <v>608</v>
      </c>
      <c r="B479" s="7">
        <v>1</v>
      </c>
      <c r="C479" s="7">
        <v>1</v>
      </c>
      <c r="D479" s="5" t="s">
        <v>763</v>
      </c>
      <c r="E479" s="3" t="s">
        <v>29</v>
      </c>
      <c r="F479" s="4">
        <v>27</v>
      </c>
      <c r="G479" s="3">
        <v>113804</v>
      </c>
    </row>
    <row r="480" spans="1:7" x14ac:dyDescent="0.2">
      <c r="A480" s="5">
        <v>37</v>
      </c>
      <c r="B480" s="7">
        <v>1</v>
      </c>
      <c r="C480" s="7">
        <v>3</v>
      </c>
      <c r="D480" s="5" t="s">
        <v>764</v>
      </c>
      <c r="E480" s="3" t="s">
        <v>29</v>
      </c>
      <c r="G480" s="3">
        <v>2677</v>
      </c>
    </row>
    <row r="481" spans="1:7" x14ac:dyDescent="0.2">
      <c r="A481" s="5">
        <v>209</v>
      </c>
      <c r="B481" s="7">
        <v>1</v>
      </c>
      <c r="C481" s="7">
        <v>3</v>
      </c>
      <c r="D481" s="5" t="s">
        <v>765</v>
      </c>
      <c r="E481" s="3" t="s">
        <v>32</v>
      </c>
      <c r="F481" s="4">
        <v>16</v>
      </c>
      <c r="G481" s="3">
        <v>367231</v>
      </c>
    </row>
    <row r="482" spans="1:7" x14ac:dyDescent="0.2">
      <c r="A482" s="5">
        <v>339</v>
      </c>
      <c r="B482" s="7">
        <v>1</v>
      </c>
      <c r="C482" s="7">
        <v>3</v>
      </c>
      <c r="D482" s="5" t="s">
        <v>766</v>
      </c>
      <c r="E482" s="3" t="s">
        <v>29</v>
      </c>
      <c r="F482" s="4">
        <v>45</v>
      </c>
      <c r="G482" s="3">
        <v>7598</v>
      </c>
    </row>
    <row r="483" spans="1:7" x14ac:dyDescent="0.2">
      <c r="A483" s="5">
        <v>539</v>
      </c>
      <c r="B483" s="7">
        <v>0</v>
      </c>
      <c r="C483" s="7">
        <v>3</v>
      </c>
      <c r="D483" s="5" t="s">
        <v>767</v>
      </c>
      <c r="E483" s="3" t="s">
        <v>29</v>
      </c>
      <c r="G483" s="3">
        <v>364498</v>
      </c>
    </row>
    <row r="484" spans="1:7" x14ac:dyDescent="0.2">
      <c r="A484" s="5">
        <v>663</v>
      </c>
      <c r="B484" s="7">
        <v>0</v>
      </c>
      <c r="C484" s="7">
        <v>1</v>
      </c>
      <c r="D484" s="5" t="s">
        <v>768</v>
      </c>
      <c r="E484" s="3" t="s">
        <v>29</v>
      </c>
      <c r="F484" s="4">
        <v>47</v>
      </c>
      <c r="G484" s="3">
        <v>5727</v>
      </c>
    </row>
    <row r="485" spans="1:7" x14ac:dyDescent="0.2">
      <c r="A485" s="5">
        <v>117</v>
      </c>
      <c r="B485" s="7">
        <v>0</v>
      </c>
      <c r="C485" s="7">
        <v>3</v>
      </c>
      <c r="D485" s="5" t="s">
        <v>769</v>
      </c>
      <c r="E485" s="3" t="s">
        <v>29</v>
      </c>
      <c r="F485" s="4">
        <v>70.5</v>
      </c>
      <c r="G485" s="3">
        <v>370369</v>
      </c>
    </row>
    <row r="486" spans="1:7" x14ac:dyDescent="0.2">
      <c r="A486" s="5">
        <v>324</v>
      </c>
      <c r="B486" s="7">
        <v>1</v>
      </c>
      <c r="C486" s="7">
        <v>2</v>
      </c>
      <c r="D486" s="5" t="s">
        <v>770</v>
      </c>
      <c r="E486" s="3" t="s">
        <v>32</v>
      </c>
      <c r="F486" s="4">
        <v>22</v>
      </c>
      <c r="G486" s="3">
        <v>248738</v>
      </c>
    </row>
    <row r="487" spans="1:7" x14ac:dyDescent="0.2">
      <c r="A487" s="5">
        <v>39</v>
      </c>
      <c r="B487" s="7">
        <v>0</v>
      </c>
      <c r="C487" s="7">
        <v>3</v>
      </c>
      <c r="D487" s="5" t="s">
        <v>771</v>
      </c>
      <c r="E487" s="3" t="s">
        <v>32</v>
      </c>
      <c r="F487" s="4">
        <v>18</v>
      </c>
      <c r="G487" s="3">
        <v>345764</v>
      </c>
    </row>
    <row r="488" spans="1:7" x14ac:dyDescent="0.2">
      <c r="A488" s="5">
        <v>727</v>
      </c>
      <c r="B488" s="7">
        <v>1</v>
      </c>
      <c r="C488" s="7">
        <v>2</v>
      </c>
      <c r="D488" s="5" t="s">
        <v>772</v>
      </c>
      <c r="E488" s="3" t="s">
        <v>32</v>
      </c>
      <c r="F488" s="4">
        <v>30</v>
      </c>
      <c r="G488" s="3">
        <v>31027</v>
      </c>
    </row>
    <row r="489" spans="1:7" x14ac:dyDescent="0.2">
      <c r="A489" s="5">
        <v>560</v>
      </c>
      <c r="B489" s="7">
        <v>1</v>
      </c>
      <c r="C489" s="7">
        <v>3</v>
      </c>
      <c r="D489" s="5" t="s">
        <v>773</v>
      </c>
      <c r="E489" s="3" t="s">
        <v>32</v>
      </c>
      <c r="F489" s="4">
        <v>36</v>
      </c>
      <c r="G489" s="3">
        <v>345572</v>
      </c>
    </row>
    <row r="490" spans="1:7" x14ac:dyDescent="0.2">
      <c r="A490" s="5">
        <v>881</v>
      </c>
      <c r="B490" s="7">
        <v>1</v>
      </c>
      <c r="C490" s="7">
        <v>2</v>
      </c>
      <c r="D490" s="5" t="s">
        <v>774</v>
      </c>
      <c r="E490" s="3" t="s">
        <v>32</v>
      </c>
      <c r="F490" s="4">
        <v>25</v>
      </c>
      <c r="G490" s="3">
        <v>230433</v>
      </c>
    </row>
    <row r="491" spans="1:7" x14ac:dyDescent="0.2">
      <c r="A491" s="5">
        <v>729</v>
      </c>
      <c r="B491" s="7">
        <v>0</v>
      </c>
      <c r="C491" s="7">
        <v>2</v>
      </c>
      <c r="D491" s="5" t="s">
        <v>775</v>
      </c>
      <c r="E491" s="3" t="s">
        <v>29</v>
      </c>
      <c r="F491" s="4">
        <v>25</v>
      </c>
      <c r="G491" s="3">
        <v>236853</v>
      </c>
    </row>
    <row r="492" spans="1:7" x14ac:dyDescent="0.2">
      <c r="A492" s="5">
        <v>683</v>
      </c>
      <c r="B492" s="7">
        <v>0</v>
      </c>
      <c r="C492" s="7">
        <v>3</v>
      </c>
      <c r="D492" s="5" t="s">
        <v>776</v>
      </c>
      <c r="E492" s="3" t="s">
        <v>29</v>
      </c>
      <c r="F492" s="4">
        <v>20</v>
      </c>
      <c r="G492" s="3">
        <v>6563</v>
      </c>
    </row>
    <row r="493" spans="1:7" x14ac:dyDescent="0.2">
      <c r="A493" s="5">
        <v>220</v>
      </c>
      <c r="B493" s="7">
        <v>0</v>
      </c>
      <c r="C493" s="7">
        <v>2</v>
      </c>
      <c r="D493" s="5" t="s">
        <v>777</v>
      </c>
      <c r="E493" s="3" t="s">
        <v>29</v>
      </c>
      <c r="F493" s="4">
        <v>30</v>
      </c>
      <c r="G493" s="3" t="s">
        <v>778</v>
      </c>
    </row>
    <row r="494" spans="1:7" x14ac:dyDescent="0.2">
      <c r="A494" s="5">
        <v>592</v>
      </c>
      <c r="B494" s="7">
        <v>1</v>
      </c>
      <c r="C494" s="7">
        <v>1</v>
      </c>
      <c r="D494" s="5" t="s">
        <v>779</v>
      </c>
      <c r="E494" s="3" t="s">
        <v>32</v>
      </c>
      <c r="F494" s="4">
        <v>52</v>
      </c>
      <c r="G494" s="3">
        <v>36947</v>
      </c>
    </row>
    <row r="495" spans="1:7" x14ac:dyDescent="0.2">
      <c r="A495" s="5">
        <v>287</v>
      </c>
      <c r="B495" s="7">
        <v>1</v>
      </c>
      <c r="C495" s="7">
        <v>3</v>
      </c>
      <c r="D495" s="5" t="s">
        <v>780</v>
      </c>
      <c r="E495" s="3" t="s">
        <v>29</v>
      </c>
      <c r="F495" s="4">
        <v>30</v>
      </c>
      <c r="G495" s="3">
        <v>345774</v>
      </c>
    </row>
    <row r="496" spans="1:7" x14ac:dyDescent="0.2">
      <c r="A496" s="5">
        <v>159</v>
      </c>
      <c r="B496" s="7">
        <v>0</v>
      </c>
      <c r="C496" s="7">
        <v>3</v>
      </c>
      <c r="D496" s="5" t="s">
        <v>781</v>
      </c>
      <c r="E496" s="3" t="s">
        <v>29</v>
      </c>
      <c r="G496" s="3">
        <v>315037</v>
      </c>
    </row>
    <row r="497" spans="1:7" x14ac:dyDescent="0.2">
      <c r="A497" s="5">
        <v>890</v>
      </c>
      <c r="B497" s="7">
        <v>1</v>
      </c>
      <c r="C497" s="7">
        <v>1</v>
      </c>
      <c r="D497" s="5" t="s">
        <v>782</v>
      </c>
      <c r="E497" s="3" t="s">
        <v>29</v>
      </c>
      <c r="F497" s="4">
        <v>26</v>
      </c>
      <c r="G497" s="3">
        <v>111369</v>
      </c>
    </row>
    <row r="498" spans="1:7" x14ac:dyDescent="0.2">
      <c r="A498" s="5">
        <v>27</v>
      </c>
      <c r="B498" s="7">
        <v>0</v>
      </c>
      <c r="C498" s="7">
        <v>3</v>
      </c>
      <c r="D498" s="5" t="s">
        <v>783</v>
      </c>
      <c r="E498" s="3" t="s">
        <v>29</v>
      </c>
      <c r="G498" s="3">
        <v>2631</v>
      </c>
    </row>
    <row r="499" spans="1:7" x14ac:dyDescent="0.2">
      <c r="A499" s="5">
        <v>349</v>
      </c>
      <c r="B499" s="7">
        <v>1</v>
      </c>
      <c r="C499" s="7">
        <v>3</v>
      </c>
      <c r="D499" s="5" t="s">
        <v>784</v>
      </c>
      <c r="E499" s="3" t="s">
        <v>29</v>
      </c>
      <c r="F499" s="4">
        <v>3</v>
      </c>
      <c r="G499" s="3" t="s">
        <v>602</v>
      </c>
    </row>
    <row r="500" spans="1:7" x14ac:dyDescent="0.2">
      <c r="A500" s="5">
        <v>578</v>
      </c>
      <c r="B500" s="7">
        <v>1</v>
      </c>
      <c r="C500" s="7">
        <v>1</v>
      </c>
      <c r="D500" s="5" t="s">
        <v>785</v>
      </c>
      <c r="E500" s="3" t="s">
        <v>32</v>
      </c>
      <c r="F500" s="4">
        <v>39</v>
      </c>
      <c r="G500" s="3">
        <v>13507</v>
      </c>
    </row>
    <row r="501" spans="1:7" x14ac:dyDescent="0.2">
      <c r="A501" s="5">
        <v>290</v>
      </c>
      <c r="B501" s="7">
        <v>1</v>
      </c>
      <c r="C501" s="7">
        <v>3</v>
      </c>
      <c r="D501" s="5" t="s">
        <v>786</v>
      </c>
      <c r="E501" s="3" t="s">
        <v>32</v>
      </c>
      <c r="F501" s="4">
        <v>22</v>
      </c>
      <c r="G501" s="3">
        <v>370373</v>
      </c>
    </row>
    <row r="502" spans="1:7" x14ac:dyDescent="0.2">
      <c r="A502" s="5">
        <v>323</v>
      </c>
      <c r="B502" s="7">
        <v>1</v>
      </c>
      <c r="C502" s="7">
        <v>2</v>
      </c>
      <c r="D502" s="5" t="s">
        <v>787</v>
      </c>
      <c r="E502" s="3" t="s">
        <v>32</v>
      </c>
      <c r="F502" s="4">
        <v>30</v>
      </c>
      <c r="G502" s="3">
        <v>234818</v>
      </c>
    </row>
    <row r="503" spans="1:7" x14ac:dyDescent="0.2">
      <c r="A503" s="5">
        <v>603</v>
      </c>
      <c r="B503" s="7">
        <v>0</v>
      </c>
      <c r="C503" s="7">
        <v>1</v>
      </c>
      <c r="D503" s="5" t="s">
        <v>788</v>
      </c>
      <c r="E503" s="3" t="s">
        <v>29</v>
      </c>
      <c r="G503" s="3">
        <v>113796</v>
      </c>
    </row>
    <row r="504" spans="1:7" x14ac:dyDescent="0.2">
      <c r="A504" s="5">
        <v>261</v>
      </c>
      <c r="B504" s="7">
        <v>0</v>
      </c>
      <c r="C504" s="7">
        <v>3</v>
      </c>
      <c r="D504" s="5" t="s">
        <v>789</v>
      </c>
      <c r="E504" s="3" t="s">
        <v>29</v>
      </c>
      <c r="G504" s="3">
        <v>384461</v>
      </c>
    </row>
    <row r="505" spans="1:7" x14ac:dyDescent="0.2">
      <c r="A505" s="5">
        <v>262</v>
      </c>
      <c r="B505" s="7">
        <v>1</v>
      </c>
      <c r="C505" s="7">
        <v>3</v>
      </c>
      <c r="D505" s="5" t="s">
        <v>790</v>
      </c>
      <c r="E505" s="3" t="s">
        <v>29</v>
      </c>
      <c r="F505" s="4">
        <v>3</v>
      </c>
      <c r="G505" s="3">
        <v>347077</v>
      </c>
    </row>
    <row r="506" spans="1:7" x14ac:dyDescent="0.2">
      <c r="A506" s="5">
        <v>445</v>
      </c>
      <c r="B506" s="7">
        <v>1</v>
      </c>
      <c r="C506" s="7">
        <v>3</v>
      </c>
      <c r="D506" s="5" t="s">
        <v>791</v>
      </c>
      <c r="E506" s="3" t="s">
        <v>29</v>
      </c>
      <c r="G506" s="3">
        <v>65306</v>
      </c>
    </row>
    <row r="507" spans="1:7" x14ac:dyDescent="0.2">
      <c r="A507" s="5">
        <v>758</v>
      </c>
      <c r="B507" s="7">
        <v>0</v>
      </c>
      <c r="C507" s="7">
        <v>2</v>
      </c>
      <c r="D507" s="5" t="s">
        <v>792</v>
      </c>
      <c r="E507" s="3" t="s">
        <v>29</v>
      </c>
      <c r="F507" s="4">
        <v>18</v>
      </c>
      <c r="G507" s="3">
        <v>29108</v>
      </c>
    </row>
    <row r="508" spans="1:7" x14ac:dyDescent="0.2">
      <c r="A508" s="5">
        <v>331</v>
      </c>
      <c r="B508" s="7">
        <v>1</v>
      </c>
      <c r="C508" s="7">
        <v>3</v>
      </c>
      <c r="D508" s="5" t="s">
        <v>793</v>
      </c>
      <c r="E508" s="3" t="s">
        <v>32</v>
      </c>
      <c r="G508" s="3">
        <v>367226</v>
      </c>
    </row>
    <row r="509" spans="1:7" x14ac:dyDescent="0.2">
      <c r="A509" s="5">
        <v>509</v>
      </c>
      <c r="B509" s="7">
        <v>0</v>
      </c>
      <c r="C509" s="7">
        <v>3</v>
      </c>
      <c r="D509" s="5" t="s">
        <v>794</v>
      </c>
      <c r="E509" s="3" t="s">
        <v>29</v>
      </c>
      <c r="F509" s="4">
        <v>28</v>
      </c>
      <c r="G509" s="3" t="s">
        <v>795</v>
      </c>
    </row>
    <row r="510" spans="1:7" x14ac:dyDescent="0.2">
      <c r="A510" s="5">
        <v>439</v>
      </c>
      <c r="B510" s="7">
        <v>0</v>
      </c>
      <c r="C510" s="7">
        <v>1</v>
      </c>
      <c r="D510" s="5" t="s">
        <v>796</v>
      </c>
      <c r="E510" s="3" t="s">
        <v>29</v>
      </c>
      <c r="F510" s="4">
        <v>64</v>
      </c>
      <c r="G510" s="3">
        <v>19950</v>
      </c>
    </row>
    <row r="511" spans="1:7" x14ac:dyDescent="0.2">
      <c r="A511" s="5">
        <v>657</v>
      </c>
      <c r="B511" s="7">
        <v>0</v>
      </c>
      <c r="C511" s="7">
        <v>3</v>
      </c>
      <c r="D511" s="5" t="s">
        <v>797</v>
      </c>
      <c r="E511" s="3" t="s">
        <v>29</v>
      </c>
      <c r="G511" s="3">
        <v>349223</v>
      </c>
    </row>
    <row r="512" spans="1:7" x14ac:dyDescent="0.2">
      <c r="A512" s="5">
        <v>819</v>
      </c>
      <c r="B512" s="7">
        <v>0</v>
      </c>
      <c r="C512" s="7">
        <v>3</v>
      </c>
      <c r="D512" s="5" t="s">
        <v>798</v>
      </c>
      <c r="E512" s="3" t="s">
        <v>29</v>
      </c>
      <c r="F512" s="4">
        <v>43</v>
      </c>
      <c r="G512" s="3" t="s">
        <v>799</v>
      </c>
    </row>
    <row r="513" spans="1:7" x14ac:dyDescent="0.2">
      <c r="A513" s="5">
        <v>277</v>
      </c>
      <c r="B513" s="7">
        <v>0</v>
      </c>
      <c r="C513" s="7">
        <v>3</v>
      </c>
      <c r="D513" s="5" t="s">
        <v>800</v>
      </c>
      <c r="E513" s="3" t="s">
        <v>32</v>
      </c>
      <c r="F513" s="4">
        <v>45</v>
      </c>
      <c r="G513" s="3">
        <v>347073</v>
      </c>
    </row>
    <row r="514" spans="1:7" x14ac:dyDescent="0.2">
      <c r="A514" s="5">
        <v>273</v>
      </c>
      <c r="B514" s="7">
        <v>1</v>
      </c>
      <c r="C514" s="7">
        <v>2</v>
      </c>
      <c r="D514" s="5" t="s">
        <v>801</v>
      </c>
      <c r="E514" s="3" t="s">
        <v>32</v>
      </c>
      <c r="F514" s="4">
        <v>41</v>
      </c>
      <c r="G514" s="3">
        <v>250644</v>
      </c>
    </row>
    <row r="515" spans="1:7" x14ac:dyDescent="0.2">
      <c r="A515" s="5">
        <v>880</v>
      </c>
      <c r="B515" s="7">
        <v>1</v>
      </c>
      <c r="C515" s="7">
        <v>1</v>
      </c>
      <c r="D515" s="5" t="s">
        <v>802</v>
      </c>
      <c r="E515" s="3" t="s">
        <v>32</v>
      </c>
      <c r="F515" s="4">
        <v>56</v>
      </c>
      <c r="G515" s="3">
        <v>11767</v>
      </c>
    </row>
    <row r="516" spans="1:7" x14ac:dyDescent="0.2">
      <c r="A516" s="5">
        <v>168</v>
      </c>
      <c r="B516" s="7">
        <v>0</v>
      </c>
      <c r="C516" s="7">
        <v>3</v>
      </c>
      <c r="D516" s="5" t="s">
        <v>803</v>
      </c>
      <c r="E516" s="3" t="s">
        <v>32</v>
      </c>
      <c r="F516" s="4">
        <v>45</v>
      </c>
      <c r="G516" s="3">
        <v>347088</v>
      </c>
    </row>
    <row r="517" spans="1:7" x14ac:dyDescent="0.2">
      <c r="A517" s="5">
        <v>507</v>
      </c>
      <c r="B517" s="7">
        <v>1</v>
      </c>
      <c r="C517" s="7">
        <v>2</v>
      </c>
      <c r="D517" s="5" t="s">
        <v>804</v>
      </c>
      <c r="E517" s="3" t="s">
        <v>32</v>
      </c>
      <c r="F517" s="4">
        <v>33</v>
      </c>
      <c r="G517" s="3">
        <v>26360</v>
      </c>
    </row>
    <row r="518" spans="1:7" x14ac:dyDescent="0.2">
      <c r="A518" s="5">
        <v>361</v>
      </c>
      <c r="B518" s="7">
        <v>0</v>
      </c>
      <c r="C518" s="7">
        <v>3</v>
      </c>
      <c r="D518" s="5" t="s">
        <v>805</v>
      </c>
      <c r="E518" s="3" t="s">
        <v>29</v>
      </c>
      <c r="F518" s="4">
        <v>40</v>
      </c>
      <c r="G518" s="3">
        <v>347088</v>
      </c>
    </row>
    <row r="519" spans="1:7" x14ac:dyDescent="0.2">
      <c r="A519" s="5">
        <v>889</v>
      </c>
      <c r="B519" s="7">
        <v>0</v>
      </c>
      <c r="C519" s="7">
        <v>3</v>
      </c>
      <c r="D519" s="5" t="s">
        <v>806</v>
      </c>
      <c r="E519" s="3" t="s">
        <v>32</v>
      </c>
      <c r="G519" s="3" t="s">
        <v>675</v>
      </c>
    </row>
    <row r="520" spans="1:7" x14ac:dyDescent="0.2">
      <c r="A520" s="5">
        <v>642</v>
      </c>
      <c r="B520" s="7">
        <v>1</v>
      </c>
      <c r="C520" s="7">
        <v>1</v>
      </c>
      <c r="D520" s="5" t="s">
        <v>807</v>
      </c>
      <c r="E520" s="3" t="s">
        <v>32</v>
      </c>
      <c r="F520" s="4">
        <v>24</v>
      </c>
      <c r="G520" s="3" t="s">
        <v>456</v>
      </c>
    </row>
    <row r="521" spans="1:7" x14ac:dyDescent="0.2">
      <c r="A521" s="5">
        <v>352</v>
      </c>
      <c r="B521" s="7">
        <v>0</v>
      </c>
      <c r="C521" s="7">
        <v>1</v>
      </c>
      <c r="D521" s="5" t="s">
        <v>808</v>
      </c>
      <c r="E521" s="3" t="s">
        <v>29</v>
      </c>
      <c r="G521" s="3">
        <v>113510</v>
      </c>
    </row>
    <row r="522" spans="1:7" x14ac:dyDescent="0.2">
      <c r="A522" s="5">
        <v>535</v>
      </c>
      <c r="B522" s="7">
        <v>0</v>
      </c>
      <c r="C522" s="7">
        <v>3</v>
      </c>
      <c r="D522" s="5" t="s">
        <v>809</v>
      </c>
      <c r="E522" s="3" t="s">
        <v>32</v>
      </c>
      <c r="F522" s="4">
        <v>30</v>
      </c>
      <c r="G522" s="3">
        <v>315084</v>
      </c>
    </row>
    <row r="523" spans="1:7" x14ac:dyDescent="0.2">
      <c r="A523" s="5">
        <v>22</v>
      </c>
      <c r="B523" s="7">
        <v>1</v>
      </c>
      <c r="C523" s="7">
        <v>2</v>
      </c>
      <c r="D523" s="5" t="s">
        <v>810</v>
      </c>
      <c r="E523" s="3" t="s">
        <v>29</v>
      </c>
      <c r="F523" s="4">
        <v>34</v>
      </c>
      <c r="G523" s="3">
        <v>248698</v>
      </c>
    </row>
    <row r="524" spans="1:7" x14ac:dyDescent="0.2">
      <c r="A524" s="5">
        <v>706</v>
      </c>
      <c r="B524" s="7">
        <v>0</v>
      </c>
      <c r="C524" s="7">
        <v>2</v>
      </c>
      <c r="D524" s="5" t="s">
        <v>811</v>
      </c>
      <c r="E524" s="3" t="s">
        <v>29</v>
      </c>
      <c r="F524" s="4">
        <v>39</v>
      </c>
      <c r="G524" s="3">
        <v>250655</v>
      </c>
    </row>
    <row r="525" spans="1:7" x14ac:dyDescent="0.2">
      <c r="A525" s="5">
        <v>782</v>
      </c>
      <c r="B525" s="7">
        <v>1</v>
      </c>
      <c r="C525" s="7">
        <v>1</v>
      </c>
      <c r="D525" s="5" t="s">
        <v>812</v>
      </c>
      <c r="E525" s="3" t="s">
        <v>32</v>
      </c>
      <c r="F525" s="4">
        <v>17</v>
      </c>
      <c r="G525" s="3">
        <v>17474</v>
      </c>
    </row>
    <row r="526" spans="1:7" x14ac:dyDescent="0.2">
      <c r="A526" s="5">
        <v>632</v>
      </c>
      <c r="B526" s="7">
        <v>0</v>
      </c>
      <c r="C526" s="7">
        <v>3</v>
      </c>
      <c r="D526" s="5" t="s">
        <v>813</v>
      </c>
      <c r="E526" s="3" t="s">
        <v>29</v>
      </c>
      <c r="F526" s="4">
        <v>51</v>
      </c>
      <c r="G526" s="3">
        <v>347743</v>
      </c>
    </row>
    <row r="527" spans="1:7" x14ac:dyDescent="0.2">
      <c r="A527" s="5">
        <v>426</v>
      </c>
      <c r="B527" s="7">
        <v>0</v>
      </c>
      <c r="C527" s="7">
        <v>3</v>
      </c>
      <c r="D527" s="5" t="s">
        <v>814</v>
      </c>
      <c r="E527" s="3" t="s">
        <v>29</v>
      </c>
      <c r="G527" s="3" t="s">
        <v>815</v>
      </c>
    </row>
    <row r="528" spans="1:7" x14ac:dyDescent="0.2">
      <c r="A528" s="5">
        <v>234</v>
      </c>
      <c r="B528" s="7">
        <v>1</v>
      </c>
      <c r="C528" s="7">
        <v>3</v>
      </c>
      <c r="D528" s="5" t="s">
        <v>816</v>
      </c>
      <c r="E528" s="3" t="s">
        <v>32</v>
      </c>
      <c r="F528" s="4">
        <v>5</v>
      </c>
      <c r="G528" s="3">
        <v>347077</v>
      </c>
    </row>
    <row r="529" spans="1:7" x14ac:dyDescent="0.2">
      <c r="A529" s="5">
        <v>813</v>
      </c>
      <c r="B529" s="7">
        <v>0</v>
      </c>
      <c r="C529" s="7">
        <v>2</v>
      </c>
      <c r="D529" s="5" t="s">
        <v>817</v>
      </c>
      <c r="E529" s="3" t="s">
        <v>29</v>
      </c>
      <c r="F529" s="4">
        <v>35</v>
      </c>
      <c r="G529" s="3">
        <v>28206</v>
      </c>
    </row>
    <row r="530" spans="1:7" x14ac:dyDescent="0.2">
      <c r="A530" s="5">
        <v>776</v>
      </c>
      <c r="B530" s="7">
        <v>0</v>
      </c>
      <c r="C530" s="7">
        <v>3</v>
      </c>
      <c r="D530" s="5" t="s">
        <v>818</v>
      </c>
      <c r="E530" s="3" t="s">
        <v>29</v>
      </c>
      <c r="F530" s="4">
        <v>18</v>
      </c>
      <c r="G530" s="3">
        <v>347078</v>
      </c>
    </row>
    <row r="531" spans="1:7" x14ac:dyDescent="0.2">
      <c r="A531" s="5">
        <v>44</v>
      </c>
      <c r="B531" s="7">
        <v>1</v>
      </c>
      <c r="C531" s="7">
        <v>2</v>
      </c>
      <c r="D531" s="5" t="s">
        <v>819</v>
      </c>
      <c r="E531" s="3" t="s">
        <v>32</v>
      </c>
      <c r="F531" s="4">
        <v>3</v>
      </c>
      <c r="G531" s="3" t="s">
        <v>635</v>
      </c>
    </row>
    <row r="532" spans="1:7" x14ac:dyDescent="0.2">
      <c r="A532" s="5">
        <v>257</v>
      </c>
      <c r="B532" s="7">
        <v>1</v>
      </c>
      <c r="C532" s="7">
        <v>1</v>
      </c>
      <c r="D532" s="5" t="s">
        <v>820</v>
      </c>
      <c r="E532" s="3" t="s">
        <v>32</v>
      </c>
      <c r="G532" s="3" t="s">
        <v>821</v>
      </c>
    </row>
    <row r="533" spans="1:7" x14ac:dyDescent="0.2">
      <c r="A533" s="5">
        <v>95</v>
      </c>
      <c r="B533" s="7">
        <v>0</v>
      </c>
      <c r="C533" s="7">
        <v>3</v>
      </c>
      <c r="D533" s="5" t="s">
        <v>822</v>
      </c>
      <c r="E533" s="3" t="s">
        <v>29</v>
      </c>
      <c r="F533" s="4">
        <v>59</v>
      </c>
      <c r="G533" s="3">
        <v>364500</v>
      </c>
    </row>
    <row r="534" spans="1:7" x14ac:dyDescent="0.2">
      <c r="A534" s="5">
        <v>150</v>
      </c>
      <c r="B534" s="7">
        <v>0</v>
      </c>
      <c r="C534" s="7">
        <v>2</v>
      </c>
      <c r="D534" s="5" t="s">
        <v>823</v>
      </c>
      <c r="E534" s="3" t="s">
        <v>29</v>
      </c>
      <c r="F534" s="4">
        <v>42</v>
      </c>
      <c r="G534" s="3">
        <v>244310</v>
      </c>
    </row>
    <row r="535" spans="1:7" x14ac:dyDescent="0.2">
      <c r="A535" s="5">
        <v>483</v>
      </c>
      <c r="B535" s="7">
        <v>0</v>
      </c>
      <c r="C535" s="7">
        <v>3</v>
      </c>
      <c r="D535" s="5" t="s">
        <v>824</v>
      </c>
      <c r="E535" s="3" t="s">
        <v>29</v>
      </c>
      <c r="F535" s="4">
        <v>50</v>
      </c>
      <c r="G535" s="3" t="s">
        <v>825</v>
      </c>
    </row>
    <row r="536" spans="1:7" x14ac:dyDescent="0.2">
      <c r="A536" s="5">
        <v>335</v>
      </c>
      <c r="B536" s="7">
        <v>1</v>
      </c>
      <c r="C536" s="7">
        <v>1</v>
      </c>
      <c r="D536" s="5" t="s">
        <v>826</v>
      </c>
      <c r="E536" s="3" t="s">
        <v>32</v>
      </c>
      <c r="G536" s="3" t="s">
        <v>30</v>
      </c>
    </row>
    <row r="537" spans="1:7" x14ac:dyDescent="0.2">
      <c r="A537" s="5">
        <v>397</v>
      </c>
      <c r="B537" s="7">
        <v>0</v>
      </c>
      <c r="C537" s="7">
        <v>3</v>
      </c>
      <c r="D537" s="5" t="s">
        <v>827</v>
      </c>
      <c r="E537" s="3" t="s">
        <v>32</v>
      </c>
      <c r="F537" s="4">
        <v>31</v>
      </c>
      <c r="G537" s="3">
        <v>350407</v>
      </c>
    </row>
    <row r="538" spans="1:7" x14ac:dyDescent="0.2">
      <c r="A538" s="5">
        <v>281</v>
      </c>
      <c r="B538" s="7">
        <v>0</v>
      </c>
      <c r="C538" s="7">
        <v>3</v>
      </c>
      <c r="D538" s="5" t="s">
        <v>828</v>
      </c>
      <c r="E538" s="3" t="s">
        <v>29</v>
      </c>
      <c r="F538" s="4">
        <v>65</v>
      </c>
      <c r="G538" s="3">
        <v>336439</v>
      </c>
    </row>
    <row r="539" spans="1:7" x14ac:dyDescent="0.2">
      <c r="A539" s="5">
        <v>372</v>
      </c>
      <c r="B539" s="7">
        <v>0</v>
      </c>
      <c r="C539" s="7">
        <v>3</v>
      </c>
      <c r="D539" s="5" t="s">
        <v>829</v>
      </c>
      <c r="E539" s="3" t="s">
        <v>29</v>
      </c>
      <c r="F539" s="4">
        <v>18</v>
      </c>
      <c r="G539" s="3">
        <v>3101267</v>
      </c>
    </row>
    <row r="540" spans="1:7" x14ac:dyDescent="0.2">
      <c r="A540" s="5">
        <v>442</v>
      </c>
      <c r="B540" s="7">
        <v>0</v>
      </c>
      <c r="C540" s="7">
        <v>3</v>
      </c>
      <c r="D540" s="5" t="s">
        <v>830</v>
      </c>
      <c r="E540" s="3" t="s">
        <v>29</v>
      </c>
      <c r="F540" s="4">
        <v>20</v>
      </c>
      <c r="G540" s="3">
        <v>345769</v>
      </c>
    </row>
    <row r="541" spans="1:7" x14ac:dyDescent="0.2">
      <c r="A541" s="5">
        <v>359</v>
      </c>
      <c r="B541" s="7">
        <v>1</v>
      </c>
      <c r="C541" s="7">
        <v>3</v>
      </c>
      <c r="D541" s="5" t="s">
        <v>831</v>
      </c>
      <c r="E541" s="3" t="s">
        <v>32</v>
      </c>
      <c r="G541" s="3">
        <v>330931</v>
      </c>
    </row>
    <row r="542" spans="1:7" x14ac:dyDescent="0.2">
      <c r="A542" s="5">
        <v>362</v>
      </c>
      <c r="B542" s="7">
        <v>0</v>
      </c>
      <c r="C542" s="7">
        <v>2</v>
      </c>
      <c r="D542" s="5" t="s">
        <v>832</v>
      </c>
      <c r="E542" s="3" t="s">
        <v>29</v>
      </c>
      <c r="F542" s="4">
        <v>29</v>
      </c>
      <c r="G542" s="3" t="s">
        <v>833</v>
      </c>
    </row>
    <row r="543" spans="1:7" x14ac:dyDescent="0.2">
      <c r="A543" s="5">
        <v>388</v>
      </c>
      <c r="B543" s="7">
        <v>1</v>
      </c>
      <c r="C543" s="7">
        <v>2</v>
      </c>
      <c r="D543" s="5" t="s">
        <v>834</v>
      </c>
      <c r="E543" s="3" t="s">
        <v>32</v>
      </c>
      <c r="F543" s="4">
        <v>36</v>
      </c>
      <c r="G543" s="3">
        <v>27849</v>
      </c>
    </row>
    <row r="544" spans="1:7" x14ac:dyDescent="0.2">
      <c r="A544" s="5">
        <v>318</v>
      </c>
      <c r="B544" s="7">
        <v>0</v>
      </c>
      <c r="C544" s="7">
        <v>2</v>
      </c>
      <c r="D544" s="5" t="s">
        <v>835</v>
      </c>
      <c r="E544" s="3" t="s">
        <v>29</v>
      </c>
      <c r="F544" s="4">
        <v>54</v>
      </c>
      <c r="G544" s="3">
        <v>29011</v>
      </c>
    </row>
    <row r="545" spans="1:7" x14ac:dyDescent="0.2">
      <c r="A545" s="5">
        <v>619</v>
      </c>
      <c r="B545" s="7">
        <v>1</v>
      </c>
      <c r="C545" s="7">
        <v>2</v>
      </c>
      <c r="D545" s="5" t="s">
        <v>836</v>
      </c>
      <c r="E545" s="3" t="s">
        <v>32</v>
      </c>
      <c r="F545" s="4">
        <v>4</v>
      </c>
      <c r="G545" s="3">
        <v>230136</v>
      </c>
    </row>
    <row r="546" spans="1:7" x14ac:dyDescent="0.2">
      <c r="A546" s="5">
        <v>518</v>
      </c>
      <c r="B546" s="7">
        <v>0</v>
      </c>
      <c r="C546" s="7">
        <v>3</v>
      </c>
      <c r="D546" s="5" t="s">
        <v>837</v>
      </c>
      <c r="E546" s="3" t="s">
        <v>29</v>
      </c>
      <c r="G546" s="3">
        <v>371110</v>
      </c>
    </row>
    <row r="547" spans="1:7" x14ac:dyDescent="0.2">
      <c r="A547" s="5">
        <v>212</v>
      </c>
      <c r="B547" s="7">
        <v>1</v>
      </c>
      <c r="C547" s="7">
        <v>2</v>
      </c>
      <c r="D547" s="5" t="s">
        <v>838</v>
      </c>
      <c r="E547" s="3" t="s">
        <v>32</v>
      </c>
      <c r="F547" s="4">
        <v>35</v>
      </c>
      <c r="G547" s="3" t="s">
        <v>839</v>
      </c>
    </row>
    <row r="548" spans="1:7" x14ac:dyDescent="0.2">
      <c r="A548" s="5">
        <v>371</v>
      </c>
      <c r="B548" s="7">
        <v>1</v>
      </c>
      <c r="C548" s="7">
        <v>1</v>
      </c>
      <c r="D548" s="5" t="s">
        <v>840</v>
      </c>
      <c r="E548" s="3" t="s">
        <v>29</v>
      </c>
      <c r="F548" s="4">
        <v>25</v>
      </c>
      <c r="G548" s="3">
        <v>11765</v>
      </c>
    </row>
    <row r="549" spans="1:7" x14ac:dyDescent="0.2">
      <c r="A549" s="5">
        <v>71</v>
      </c>
      <c r="B549" s="7">
        <v>0</v>
      </c>
      <c r="C549" s="7">
        <v>2</v>
      </c>
      <c r="D549" s="5" t="s">
        <v>841</v>
      </c>
      <c r="E549" s="3" t="s">
        <v>29</v>
      </c>
      <c r="F549" s="4">
        <v>32</v>
      </c>
      <c r="G549" s="3" t="s">
        <v>842</v>
      </c>
    </row>
    <row r="550" spans="1:7" x14ac:dyDescent="0.2">
      <c r="A550" s="5">
        <v>827</v>
      </c>
      <c r="B550" s="7">
        <v>0</v>
      </c>
      <c r="C550" s="7">
        <v>3</v>
      </c>
      <c r="D550" s="5" t="s">
        <v>843</v>
      </c>
      <c r="E550" s="3" t="s">
        <v>29</v>
      </c>
      <c r="G550" s="3">
        <v>1601</v>
      </c>
    </row>
    <row r="551" spans="1:7" x14ac:dyDescent="0.2">
      <c r="A551" s="5">
        <v>54</v>
      </c>
      <c r="B551" s="7">
        <v>1</v>
      </c>
      <c r="C551" s="7">
        <v>2</v>
      </c>
      <c r="D551" s="5" t="s">
        <v>844</v>
      </c>
      <c r="E551" s="3" t="s">
        <v>32</v>
      </c>
      <c r="F551" s="4">
        <v>29</v>
      </c>
      <c r="G551" s="3">
        <v>2926</v>
      </c>
    </row>
    <row r="552" spans="1:7" x14ac:dyDescent="0.2">
      <c r="A552" s="5">
        <v>65</v>
      </c>
      <c r="B552" s="7">
        <v>0</v>
      </c>
      <c r="C552" s="7">
        <v>1</v>
      </c>
      <c r="D552" s="5" t="s">
        <v>845</v>
      </c>
      <c r="E552" s="3" t="s">
        <v>29</v>
      </c>
      <c r="G552" s="3" t="s">
        <v>846</v>
      </c>
    </row>
    <row r="553" spans="1:7" x14ac:dyDescent="0.2">
      <c r="A553" s="5">
        <v>583</v>
      </c>
      <c r="B553" s="7">
        <v>0</v>
      </c>
      <c r="C553" s="7">
        <v>2</v>
      </c>
      <c r="D553" s="5" t="s">
        <v>847</v>
      </c>
      <c r="E553" s="3" t="s">
        <v>29</v>
      </c>
      <c r="F553" s="4">
        <v>54</v>
      </c>
      <c r="G553" s="3">
        <v>28403</v>
      </c>
    </row>
    <row r="554" spans="1:7" x14ac:dyDescent="0.2">
      <c r="A554" s="5">
        <v>678</v>
      </c>
      <c r="B554" s="7">
        <v>1</v>
      </c>
      <c r="C554" s="7">
        <v>3</v>
      </c>
      <c r="D554" s="5" t="s">
        <v>848</v>
      </c>
      <c r="E554" s="3" t="s">
        <v>32</v>
      </c>
      <c r="F554" s="4">
        <v>18</v>
      </c>
      <c r="G554" s="3">
        <v>4138</v>
      </c>
    </row>
    <row r="555" spans="1:7" x14ac:dyDescent="0.2">
      <c r="A555" s="5">
        <v>499</v>
      </c>
      <c r="B555" s="7">
        <v>0</v>
      </c>
      <c r="C555" s="7">
        <v>1</v>
      </c>
      <c r="D555" s="5" t="s">
        <v>849</v>
      </c>
      <c r="E555" s="3" t="s">
        <v>32</v>
      </c>
      <c r="F555" s="4">
        <v>25</v>
      </c>
      <c r="G555" s="3">
        <v>113781</v>
      </c>
    </row>
    <row r="556" spans="1:7" x14ac:dyDescent="0.2">
      <c r="A556" s="5">
        <v>623</v>
      </c>
      <c r="B556" s="7">
        <v>1</v>
      </c>
      <c r="C556" s="7">
        <v>3</v>
      </c>
      <c r="D556" s="5" t="s">
        <v>850</v>
      </c>
      <c r="E556" s="3" t="s">
        <v>29</v>
      </c>
      <c r="F556" s="4">
        <v>20</v>
      </c>
      <c r="G556" s="3">
        <v>2653</v>
      </c>
    </row>
    <row r="557" spans="1:7" x14ac:dyDescent="0.2">
      <c r="A557" s="5">
        <v>87</v>
      </c>
      <c r="B557" s="7">
        <v>0</v>
      </c>
      <c r="C557" s="7">
        <v>3</v>
      </c>
      <c r="D557" s="5" t="s">
        <v>851</v>
      </c>
      <c r="E557" s="3" t="s">
        <v>29</v>
      </c>
      <c r="F557" s="4">
        <v>16</v>
      </c>
      <c r="G557" s="3" t="s">
        <v>222</v>
      </c>
    </row>
    <row r="558" spans="1:7" x14ac:dyDescent="0.2">
      <c r="A558" s="5">
        <v>84</v>
      </c>
      <c r="B558" s="7">
        <v>0</v>
      </c>
      <c r="C558" s="7">
        <v>1</v>
      </c>
      <c r="D558" s="5" t="s">
        <v>852</v>
      </c>
      <c r="E558" s="3" t="s">
        <v>29</v>
      </c>
      <c r="F558" s="4">
        <v>28</v>
      </c>
      <c r="G558" s="3">
        <v>113059</v>
      </c>
    </row>
    <row r="559" spans="1:7" x14ac:dyDescent="0.2">
      <c r="A559" s="5">
        <v>398</v>
      </c>
      <c r="B559" s="7">
        <v>0</v>
      </c>
      <c r="C559" s="7">
        <v>2</v>
      </c>
      <c r="D559" s="5" t="s">
        <v>853</v>
      </c>
      <c r="E559" s="3" t="s">
        <v>29</v>
      </c>
      <c r="F559" s="4">
        <v>46</v>
      </c>
      <c r="G559" s="3">
        <v>28403</v>
      </c>
    </row>
    <row r="560" spans="1:7" x14ac:dyDescent="0.2">
      <c r="A560" s="5">
        <v>210</v>
      </c>
      <c r="B560" s="7">
        <v>1</v>
      </c>
      <c r="C560" s="7">
        <v>1</v>
      </c>
      <c r="D560" s="5" t="s">
        <v>854</v>
      </c>
      <c r="E560" s="3" t="s">
        <v>29</v>
      </c>
      <c r="F560" s="4">
        <v>40</v>
      </c>
      <c r="G560" s="3">
        <v>112277</v>
      </c>
    </row>
    <row r="561" spans="1:7" x14ac:dyDescent="0.2">
      <c r="A561" s="5">
        <v>453</v>
      </c>
      <c r="B561" s="7">
        <v>0</v>
      </c>
      <c r="C561" s="7">
        <v>1</v>
      </c>
      <c r="D561" s="5" t="s">
        <v>855</v>
      </c>
      <c r="E561" s="3" t="s">
        <v>29</v>
      </c>
      <c r="F561" s="4">
        <v>30</v>
      </c>
      <c r="G561" s="3">
        <v>113051</v>
      </c>
    </row>
    <row r="562" spans="1:7" x14ac:dyDescent="0.2">
      <c r="A562" s="5">
        <v>440</v>
      </c>
      <c r="B562" s="7">
        <v>0</v>
      </c>
      <c r="C562" s="7">
        <v>2</v>
      </c>
      <c r="D562" s="5" t="s">
        <v>856</v>
      </c>
      <c r="E562" s="3" t="s">
        <v>29</v>
      </c>
      <c r="F562" s="4">
        <v>31</v>
      </c>
      <c r="G562" s="3" t="s">
        <v>857</v>
      </c>
    </row>
    <row r="563" spans="1:7" x14ac:dyDescent="0.2">
      <c r="A563" s="5">
        <v>96</v>
      </c>
      <c r="B563" s="7">
        <v>0</v>
      </c>
      <c r="C563" s="7">
        <v>3</v>
      </c>
      <c r="D563" s="5" t="s">
        <v>858</v>
      </c>
      <c r="E563" s="3" t="s">
        <v>29</v>
      </c>
      <c r="G563" s="3">
        <v>374910</v>
      </c>
    </row>
    <row r="564" spans="1:7" x14ac:dyDescent="0.2">
      <c r="A564" s="5">
        <v>670</v>
      </c>
      <c r="B564" s="7">
        <v>1</v>
      </c>
      <c r="C564" s="7">
        <v>1</v>
      </c>
      <c r="D564" s="5" t="s">
        <v>859</v>
      </c>
      <c r="E564" s="3" t="s">
        <v>32</v>
      </c>
      <c r="G564" s="3">
        <v>19996</v>
      </c>
    </row>
    <row r="565" spans="1:7" x14ac:dyDescent="0.2">
      <c r="A565" s="5">
        <v>40</v>
      </c>
      <c r="B565" s="7">
        <v>1</v>
      </c>
      <c r="C565" s="7">
        <v>3</v>
      </c>
      <c r="D565" s="5" t="s">
        <v>860</v>
      </c>
      <c r="E565" s="3" t="s">
        <v>32</v>
      </c>
      <c r="F565" s="4">
        <v>14</v>
      </c>
      <c r="G565" s="3">
        <v>2651</v>
      </c>
    </row>
    <row r="566" spans="1:7" x14ac:dyDescent="0.2">
      <c r="A566" s="5">
        <v>690</v>
      </c>
      <c r="B566" s="7">
        <v>1</v>
      </c>
      <c r="C566" s="7">
        <v>1</v>
      </c>
      <c r="D566" s="5" t="s">
        <v>861</v>
      </c>
      <c r="E566" s="3" t="s">
        <v>32</v>
      </c>
      <c r="F566" s="4">
        <v>15</v>
      </c>
      <c r="G566" s="3">
        <v>24160</v>
      </c>
    </row>
    <row r="567" spans="1:7" x14ac:dyDescent="0.2">
      <c r="A567" s="5">
        <v>288</v>
      </c>
      <c r="B567" s="7">
        <v>0</v>
      </c>
      <c r="C567" s="7">
        <v>3</v>
      </c>
      <c r="D567" s="5" t="s">
        <v>862</v>
      </c>
      <c r="E567" s="3" t="s">
        <v>29</v>
      </c>
      <c r="F567" s="4">
        <v>22</v>
      </c>
      <c r="G567" s="3">
        <v>349206</v>
      </c>
    </row>
    <row r="568" spans="1:7" x14ac:dyDescent="0.2">
      <c r="A568" s="5">
        <v>853</v>
      </c>
      <c r="B568" s="7">
        <v>0</v>
      </c>
      <c r="C568" s="7">
        <v>3</v>
      </c>
      <c r="D568" s="5" t="s">
        <v>863</v>
      </c>
      <c r="E568" s="3" t="s">
        <v>32</v>
      </c>
      <c r="F568" s="4">
        <v>9</v>
      </c>
      <c r="G568" s="3">
        <v>2678</v>
      </c>
    </row>
    <row r="569" spans="1:7" x14ac:dyDescent="0.2">
      <c r="A569" s="5">
        <v>722</v>
      </c>
      <c r="B569" s="7">
        <v>0</v>
      </c>
      <c r="C569" s="7">
        <v>3</v>
      </c>
      <c r="D569" s="5" t="s">
        <v>864</v>
      </c>
      <c r="E569" s="3" t="s">
        <v>29</v>
      </c>
      <c r="F569" s="4">
        <v>17</v>
      </c>
      <c r="G569" s="3">
        <v>350048</v>
      </c>
    </row>
    <row r="570" spans="1:7" x14ac:dyDescent="0.2">
      <c r="A570" s="5">
        <v>780</v>
      </c>
      <c r="B570" s="7">
        <v>1</v>
      </c>
      <c r="C570" s="7">
        <v>1</v>
      </c>
      <c r="D570" s="5" t="s">
        <v>865</v>
      </c>
      <c r="E570" s="3" t="s">
        <v>32</v>
      </c>
      <c r="F570" s="4">
        <v>43</v>
      </c>
      <c r="G570" s="3">
        <v>24160</v>
      </c>
    </row>
    <row r="571" spans="1:7" x14ac:dyDescent="0.2">
      <c r="A571" s="5">
        <v>829</v>
      </c>
      <c r="B571" s="7">
        <v>1</v>
      </c>
      <c r="C571" s="7">
        <v>3</v>
      </c>
      <c r="D571" s="5" t="s">
        <v>866</v>
      </c>
      <c r="E571" s="3" t="s">
        <v>29</v>
      </c>
      <c r="G571" s="3">
        <v>367228</v>
      </c>
    </row>
    <row r="572" spans="1:7" x14ac:dyDescent="0.2">
      <c r="A572" s="5">
        <v>270</v>
      </c>
      <c r="B572" s="7">
        <v>1</v>
      </c>
      <c r="C572" s="7">
        <v>1</v>
      </c>
      <c r="D572" s="5" t="s">
        <v>867</v>
      </c>
      <c r="E572" s="3" t="s">
        <v>32</v>
      </c>
      <c r="F572" s="4">
        <v>35</v>
      </c>
      <c r="G572" s="3" t="s">
        <v>425</v>
      </c>
    </row>
    <row r="573" spans="1:7" x14ac:dyDescent="0.2">
      <c r="A573" s="5">
        <v>432</v>
      </c>
      <c r="B573" s="7">
        <v>1</v>
      </c>
      <c r="C573" s="7">
        <v>3</v>
      </c>
      <c r="D573" s="5" t="s">
        <v>868</v>
      </c>
      <c r="E573" s="3" t="s">
        <v>32</v>
      </c>
      <c r="G573" s="3">
        <v>376564</v>
      </c>
    </row>
    <row r="574" spans="1:7" x14ac:dyDescent="0.2">
      <c r="A574" s="5">
        <v>181</v>
      </c>
      <c r="B574" s="7">
        <v>0</v>
      </c>
      <c r="C574" s="7">
        <v>3</v>
      </c>
      <c r="D574" s="5" t="s">
        <v>869</v>
      </c>
      <c r="E574" s="3" t="s">
        <v>32</v>
      </c>
      <c r="G574" s="3" t="s">
        <v>216</v>
      </c>
    </row>
    <row r="575" spans="1:7" x14ac:dyDescent="0.2">
      <c r="A575" s="5">
        <v>570</v>
      </c>
      <c r="B575" s="7">
        <v>1</v>
      </c>
      <c r="C575" s="7">
        <v>3</v>
      </c>
      <c r="D575" s="5" t="s">
        <v>870</v>
      </c>
      <c r="E575" s="3" t="s">
        <v>29</v>
      </c>
      <c r="F575" s="4">
        <v>32</v>
      </c>
      <c r="G575" s="3">
        <v>350417</v>
      </c>
    </row>
    <row r="576" spans="1:7" x14ac:dyDescent="0.2">
      <c r="A576" s="5">
        <v>448</v>
      </c>
      <c r="B576" s="7">
        <v>1</v>
      </c>
      <c r="C576" s="7">
        <v>1</v>
      </c>
      <c r="D576" s="5" t="s">
        <v>871</v>
      </c>
      <c r="E576" s="3" t="s">
        <v>29</v>
      </c>
      <c r="F576" s="4">
        <v>34</v>
      </c>
      <c r="G576" s="3">
        <v>113794</v>
      </c>
    </row>
    <row r="577" spans="1:7" x14ac:dyDescent="0.2">
      <c r="A577" s="5">
        <v>125</v>
      </c>
      <c r="B577" s="7">
        <v>0</v>
      </c>
      <c r="C577" s="7">
        <v>1</v>
      </c>
      <c r="D577" s="5" t="s">
        <v>872</v>
      </c>
      <c r="E577" s="3" t="s">
        <v>29</v>
      </c>
      <c r="F577" s="4">
        <v>54</v>
      </c>
      <c r="G577" s="3">
        <v>35281</v>
      </c>
    </row>
    <row r="578" spans="1:7" x14ac:dyDescent="0.2">
      <c r="A578" s="5">
        <v>446</v>
      </c>
      <c r="B578" s="7">
        <v>1</v>
      </c>
      <c r="C578" s="7">
        <v>1</v>
      </c>
      <c r="D578" s="5" t="s">
        <v>873</v>
      </c>
      <c r="E578" s="3" t="s">
        <v>29</v>
      </c>
      <c r="F578" s="4">
        <v>4</v>
      </c>
      <c r="G578" s="3">
        <v>33638</v>
      </c>
    </row>
    <row r="579" spans="1:7" x14ac:dyDescent="0.2">
      <c r="A579" s="5">
        <v>873</v>
      </c>
      <c r="B579" s="7">
        <v>0</v>
      </c>
      <c r="C579" s="7">
        <v>1</v>
      </c>
      <c r="D579" s="5" t="s">
        <v>874</v>
      </c>
      <c r="E579" s="3" t="s">
        <v>29</v>
      </c>
      <c r="F579" s="4">
        <v>33</v>
      </c>
      <c r="G579" s="3">
        <v>695</v>
      </c>
    </row>
    <row r="580" spans="1:7" x14ac:dyDescent="0.2">
      <c r="A580" s="5">
        <v>12</v>
      </c>
      <c r="B580" s="7">
        <v>1</v>
      </c>
      <c r="C580" s="7">
        <v>1</v>
      </c>
      <c r="D580" s="5" t="s">
        <v>875</v>
      </c>
      <c r="E580" s="3" t="s">
        <v>32</v>
      </c>
      <c r="F580" s="4">
        <v>58</v>
      </c>
      <c r="G580" s="3">
        <v>113783</v>
      </c>
    </row>
    <row r="581" spans="1:7" x14ac:dyDescent="0.2">
      <c r="A581" s="5">
        <v>745</v>
      </c>
      <c r="B581" s="7">
        <v>1</v>
      </c>
      <c r="C581" s="7">
        <v>3</v>
      </c>
      <c r="D581" s="5" t="s">
        <v>876</v>
      </c>
      <c r="E581" s="3" t="s">
        <v>29</v>
      </c>
      <c r="F581" s="4">
        <v>31</v>
      </c>
      <c r="G581" s="3" t="s">
        <v>877</v>
      </c>
    </row>
    <row r="582" spans="1:7" x14ac:dyDescent="0.2">
      <c r="A582" s="5">
        <v>562</v>
      </c>
      <c r="B582" s="7">
        <v>0</v>
      </c>
      <c r="C582" s="7">
        <v>3</v>
      </c>
      <c r="D582" s="5" t="s">
        <v>878</v>
      </c>
      <c r="E582" s="3" t="s">
        <v>29</v>
      </c>
      <c r="F582" s="4">
        <v>40</v>
      </c>
      <c r="G582" s="3">
        <v>349251</v>
      </c>
    </row>
    <row r="583" spans="1:7" x14ac:dyDescent="0.2">
      <c r="A583" s="5">
        <v>579</v>
      </c>
      <c r="B583" s="7">
        <v>0</v>
      </c>
      <c r="C583" s="7">
        <v>3</v>
      </c>
      <c r="D583" s="5" t="s">
        <v>879</v>
      </c>
      <c r="E583" s="3" t="s">
        <v>32</v>
      </c>
      <c r="G583" s="3">
        <v>2689</v>
      </c>
    </row>
    <row r="584" spans="1:7" x14ac:dyDescent="0.2">
      <c r="A584" s="5">
        <v>354</v>
      </c>
      <c r="B584" s="7">
        <v>0</v>
      </c>
      <c r="C584" s="7">
        <v>3</v>
      </c>
      <c r="D584" s="5" t="s">
        <v>880</v>
      </c>
      <c r="E584" s="3" t="s">
        <v>29</v>
      </c>
      <c r="F584" s="4">
        <v>25</v>
      </c>
      <c r="G584" s="3">
        <v>349237</v>
      </c>
    </row>
    <row r="585" spans="1:7" x14ac:dyDescent="0.2">
      <c r="A585" s="5">
        <v>646</v>
      </c>
      <c r="B585" s="7">
        <v>1</v>
      </c>
      <c r="C585" s="7">
        <v>1</v>
      </c>
      <c r="D585" s="5" t="s">
        <v>881</v>
      </c>
      <c r="E585" s="3" t="s">
        <v>29</v>
      </c>
      <c r="F585" s="4">
        <v>48</v>
      </c>
      <c r="G585" s="3" t="s">
        <v>882</v>
      </c>
    </row>
    <row r="586" spans="1:7" x14ac:dyDescent="0.2">
      <c r="A586" s="5">
        <v>703</v>
      </c>
      <c r="B586" s="7">
        <v>0</v>
      </c>
      <c r="C586" s="7">
        <v>3</v>
      </c>
      <c r="D586" s="5" t="s">
        <v>883</v>
      </c>
      <c r="E586" s="3" t="s">
        <v>32</v>
      </c>
      <c r="F586" s="4">
        <v>18</v>
      </c>
      <c r="G586" s="3">
        <v>2691</v>
      </c>
    </row>
    <row r="587" spans="1:7" x14ac:dyDescent="0.2">
      <c r="A587" s="5">
        <v>624</v>
      </c>
      <c r="B587" s="7">
        <v>0</v>
      </c>
      <c r="C587" s="7">
        <v>3</v>
      </c>
      <c r="D587" s="5" t="s">
        <v>884</v>
      </c>
      <c r="E587" s="3" t="s">
        <v>29</v>
      </c>
      <c r="F587" s="4">
        <v>21</v>
      </c>
      <c r="G587" s="3">
        <v>350029</v>
      </c>
    </row>
    <row r="588" spans="1:7" x14ac:dyDescent="0.2">
      <c r="A588" s="5">
        <v>711</v>
      </c>
      <c r="B588" s="7">
        <v>1</v>
      </c>
      <c r="C588" s="7">
        <v>1</v>
      </c>
      <c r="D588" s="5" t="s">
        <v>885</v>
      </c>
      <c r="E588" s="3" t="s">
        <v>32</v>
      </c>
      <c r="F588" s="4">
        <v>24</v>
      </c>
      <c r="G588" s="3" t="s">
        <v>886</v>
      </c>
    </row>
    <row r="589" spans="1:7" x14ac:dyDescent="0.2">
      <c r="A589" s="5">
        <v>414</v>
      </c>
      <c r="B589" s="7">
        <v>0</v>
      </c>
      <c r="C589" s="7">
        <v>2</v>
      </c>
      <c r="D589" s="5" t="s">
        <v>887</v>
      </c>
      <c r="E589" s="3" t="s">
        <v>29</v>
      </c>
      <c r="G589" s="3">
        <v>239853</v>
      </c>
    </row>
    <row r="590" spans="1:7" x14ac:dyDescent="0.2">
      <c r="A590" s="5">
        <v>565</v>
      </c>
      <c r="B590" s="7">
        <v>0</v>
      </c>
      <c r="C590" s="7">
        <v>3</v>
      </c>
      <c r="D590" s="5" t="s">
        <v>888</v>
      </c>
      <c r="E590" s="3" t="s">
        <v>32</v>
      </c>
      <c r="G590" s="3" t="s">
        <v>889</v>
      </c>
    </row>
    <row r="591" spans="1:7" x14ac:dyDescent="0.2">
      <c r="A591" s="5">
        <v>822</v>
      </c>
      <c r="B591" s="7">
        <v>1</v>
      </c>
      <c r="C591" s="7">
        <v>3</v>
      </c>
      <c r="D591" s="5" t="s">
        <v>890</v>
      </c>
      <c r="E591" s="3" t="s">
        <v>29</v>
      </c>
      <c r="F591" s="4">
        <v>27</v>
      </c>
      <c r="G591" s="3">
        <v>315098</v>
      </c>
    </row>
    <row r="592" spans="1:7" x14ac:dyDescent="0.2">
      <c r="A592" s="5">
        <v>303</v>
      </c>
      <c r="B592" s="7">
        <v>0</v>
      </c>
      <c r="C592" s="7">
        <v>3</v>
      </c>
      <c r="D592" s="5" t="s">
        <v>891</v>
      </c>
      <c r="E592" s="3" t="s">
        <v>29</v>
      </c>
      <c r="F592" s="4">
        <v>19</v>
      </c>
      <c r="G592" s="3" t="s">
        <v>580</v>
      </c>
    </row>
    <row r="593" spans="1:7" x14ac:dyDescent="0.2">
      <c r="A593" s="5">
        <v>333</v>
      </c>
      <c r="B593" s="7">
        <v>0</v>
      </c>
      <c r="C593" s="7">
        <v>1</v>
      </c>
      <c r="D593" s="5" t="s">
        <v>892</v>
      </c>
      <c r="E593" s="3" t="s">
        <v>29</v>
      </c>
      <c r="F593" s="4">
        <v>38</v>
      </c>
      <c r="G593" s="3" t="s">
        <v>439</v>
      </c>
    </row>
    <row r="594" spans="1:7" x14ac:dyDescent="0.2">
      <c r="A594" s="5">
        <v>111</v>
      </c>
      <c r="B594" s="7">
        <v>0</v>
      </c>
      <c r="C594" s="7">
        <v>1</v>
      </c>
      <c r="D594" s="5" t="s">
        <v>893</v>
      </c>
      <c r="E594" s="3" t="s">
        <v>29</v>
      </c>
      <c r="F594" s="4">
        <v>47</v>
      </c>
      <c r="G594" s="3">
        <v>110465</v>
      </c>
    </row>
    <row r="595" spans="1:7" x14ac:dyDescent="0.2">
      <c r="A595" s="5">
        <v>425</v>
      </c>
      <c r="B595" s="7">
        <v>0</v>
      </c>
      <c r="C595" s="7">
        <v>3</v>
      </c>
      <c r="D595" s="5" t="s">
        <v>894</v>
      </c>
      <c r="E595" s="3" t="s">
        <v>29</v>
      </c>
      <c r="F595" s="4">
        <v>18</v>
      </c>
      <c r="G595" s="3">
        <v>370129</v>
      </c>
    </row>
    <row r="596" spans="1:7" x14ac:dyDescent="0.2">
      <c r="A596" s="5">
        <v>773</v>
      </c>
      <c r="B596" s="7">
        <v>0</v>
      </c>
      <c r="C596" s="7">
        <v>2</v>
      </c>
      <c r="D596" s="5" t="s">
        <v>895</v>
      </c>
      <c r="E596" s="3" t="s">
        <v>32</v>
      </c>
      <c r="F596" s="4">
        <v>57</v>
      </c>
      <c r="G596" s="3" t="s">
        <v>187</v>
      </c>
    </row>
    <row r="597" spans="1:7" x14ac:dyDescent="0.2">
      <c r="A597" s="5">
        <v>395</v>
      </c>
      <c r="B597" s="7">
        <v>1</v>
      </c>
      <c r="C597" s="7">
        <v>3</v>
      </c>
      <c r="D597" s="5" t="s">
        <v>896</v>
      </c>
      <c r="E597" s="3" t="s">
        <v>32</v>
      </c>
      <c r="F597" s="4">
        <v>24</v>
      </c>
      <c r="G597" s="3" t="s">
        <v>897</v>
      </c>
    </row>
    <row r="598" spans="1:7" x14ac:dyDescent="0.2">
      <c r="A598" s="5">
        <v>467</v>
      </c>
      <c r="B598" s="7">
        <v>0</v>
      </c>
      <c r="C598" s="7">
        <v>2</v>
      </c>
      <c r="D598" s="5" t="s">
        <v>898</v>
      </c>
      <c r="E598" s="3" t="s">
        <v>29</v>
      </c>
      <c r="G598" s="3">
        <v>239853</v>
      </c>
    </row>
    <row r="599" spans="1:7" x14ac:dyDescent="0.2">
      <c r="A599" s="5">
        <v>566</v>
      </c>
      <c r="B599" s="7">
        <v>0</v>
      </c>
      <c r="C599" s="7">
        <v>3</v>
      </c>
      <c r="D599" s="5" t="s">
        <v>899</v>
      </c>
      <c r="E599" s="3" t="s">
        <v>29</v>
      </c>
      <c r="F599" s="4">
        <v>24</v>
      </c>
      <c r="G599" s="3" t="s">
        <v>539</v>
      </c>
    </row>
    <row r="600" spans="1:7" x14ac:dyDescent="0.2">
      <c r="A600" s="5">
        <v>769</v>
      </c>
      <c r="B600" s="7">
        <v>0</v>
      </c>
      <c r="C600" s="7">
        <v>3</v>
      </c>
      <c r="D600" s="5" t="s">
        <v>900</v>
      </c>
      <c r="E600" s="3" t="s">
        <v>29</v>
      </c>
      <c r="G600" s="3">
        <v>371110</v>
      </c>
    </row>
    <row r="601" spans="1:7" x14ac:dyDescent="0.2">
      <c r="A601" s="5">
        <v>634</v>
      </c>
      <c r="B601" s="7">
        <v>0</v>
      </c>
      <c r="C601" s="7">
        <v>1</v>
      </c>
      <c r="D601" s="5" t="s">
        <v>901</v>
      </c>
      <c r="E601" s="3" t="s">
        <v>29</v>
      </c>
      <c r="G601" s="3">
        <v>112052</v>
      </c>
    </row>
    <row r="602" spans="1:7" x14ac:dyDescent="0.2">
      <c r="A602" s="5">
        <v>203</v>
      </c>
      <c r="B602" s="7">
        <v>0</v>
      </c>
      <c r="C602" s="7">
        <v>3</v>
      </c>
      <c r="D602" s="5" t="s">
        <v>902</v>
      </c>
      <c r="E602" s="3" t="s">
        <v>29</v>
      </c>
      <c r="F602" s="4">
        <v>34</v>
      </c>
      <c r="G602" s="3">
        <v>3101264</v>
      </c>
    </row>
    <row r="603" spans="1:7" x14ac:dyDescent="0.2">
      <c r="A603" s="5">
        <v>685</v>
      </c>
      <c r="B603" s="7">
        <v>0</v>
      </c>
      <c r="C603" s="7">
        <v>2</v>
      </c>
      <c r="D603" s="5" t="s">
        <v>903</v>
      </c>
      <c r="E603" s="3" t="s">
        <v>29</v>
      </c>
      <c r="F603" s="4">
        <v>60</v>
      </c>
      <c r="G603" s="3">
        <v>29750</v>
      </c>
    </row>
    <row r="604" spans="1:7" x14ac:dyDescent="0.2">
      <c r="A604" s="5">
        <v>34</v>
      </c>
      <c r="B604" s="7">
        <v>0</v>
      </c>
      <c r="C604" s="7">
        <v>2</v>
      </c>
      <c r="D604" s="5" t="s">
        <v>904</v>
      </c>
      <c r="E604" s="3" t="s">
        <v>29</v>
      </c>
      <c r="F604" s="4">
        <v>66</v>
      </c>
      <c r="G604" s="3" t="s">
        <v>905</v>
      </c>
    </row>
    <row r="605" spans="1:7" x14ac:dyDescent="0.2">
      <c r="A605" s="5">
        <v>513</v>
      </c>
      <c r="B605" s="7">
        <v>1</v>
      </c>
      <c r="C605" s="7">
        <v>1</v>
      </c>
      <c r="D605" s="5" t="s">
        <v>906</v>
      </c>
      <c r="E605" s="3" t="s">
        <v>29</v>
      </c>
      <c r="F605" s="4">
        <v>36</v>
      </c>
      <c r="G605" s="3" t="s">
        <v>907</v>
      </c>
    </row>
    <row r="606" spans="1:7" x14ac:dyDescent="0.2">
      <c r="A606" s="5">
        <v>806</v>
      </c>
      <c r="B606" s="7">
        <v>0</v>
      </c>
      <c r="C606" s="7">
        <v>3</v>
      </c>
      <c r="D606" s="5" t="s">
        <v>908</v>
      </c>
      <c r="E606" s="3" t="s">
        <v>29</v>
      </c>
      <c r="F606" s="4">
        <v>31</v>
      </c>
      <c r="G606" s="3">
        <v>347063</v>
      </c>
    </row>
    <row r="607" spans="1:7" x14ac:dyDescent="0.2">
      <c r="A607" s="5">
        <v>720</v>
      </c>
      <c r="B607" s="7">
        <v>0</v>
      </c>
      <c r="C607" s="7">
        <v>3</v>
      </c>
      <c r="D607" s="5" t="s">
        <v>909</v>
      </c>
      <c r="E607" s="3" t="s">
        <v>29</v>
      </c>
      <c r="F607" s="4">
        <v>33</v>
      </c>
      <c r="G607" s="3">
        <v>347062</v>
      </c>
    </row>
    <row r="608" spans="1:7" x14ac:dyDescent="0.2">
      <c r="A608" s="5">
        <v>327</v>
      </c>
      <c r="B608" s="7">
        <v>0</v>
      </c>
      <c r="C608" s="7">
        <v>3</v>
      </c>
      <c r="D608" s="5" t="s">
        <v>910</v>
      </c>
      <c r="E608" s="3" t="s">
        <v>29</v>
      </c>
      <c r="F608" s="4">
        <v>61</v>
      </c>
      <c r="G608" s="3">
        <v>345364</v>
      </c>
    </row>
    <row r="609" spans="1:7" x14ac:dyDescent="0.2">
      <c r="A609" s="5">
        <v>3</v>
      </c>
      <c r="B609" s="7">
        <v>1</v>
      </c>
      <c r="C609" s="7">
        <v>3</v>
      </c>
      <c r="D609" s="5" t="s">
        <v>911</v>
      </c>
      <c r="E609" s="3" t="s">
        <v>32</v>
      </c>
      <c r="F609" s="4">
        <v>26</v>
      </c>
      <c r="G609" s="3" t="s">
        <v>912</v>
      </c>
    </row>
    <row r="610" spans="1:7" x14ac:dyDescent="0.2">
      <c r="A610" s="5">
        <v>174</v>
      </c>
      <c r="B610" s="7">
        <v>0</v>
      </c>
      <c r="C610" s="7">
        <v>3</v>
      </c>
      <c r="D610" s="5" t="s">
        <v>913</v>
      </c>
      <c r="E610" s="3" t="s">
        <v>29</v>
      </c>
      <c r="F610" s="4">
        <v>21</v>
      </c>
      <c r="G610" s="3" t="s">
        <v>914</v>
      </c>
    </row>
    <row r="611" spans="1:7" x14ac:dyDescent="0.2">
      <c r="A611" s="5">
        <v>106</v>
      </c>
      <c r="B611" s="7">
        <v>0</v>
      </c>
      <c r="C611" s="7">
        <v>3</v>
      </c>
      <c r="D611" s="5" t="s">
        <v>915</v>
      </c>
      <c r="E611" s="3" t="s">
        <v>29</v>
      </c>
      <c r="F611" s="4">
        <v>28</v>
      </c>
      <c r="G611" s="3">
        <v>349207</v>
      </c>
    </row>
    <row r="612" spans="1:7" x14ac:dyDescent="0.2">
      <c r="A612" s="5">
        <v>47</v>
      </c>
      <c r="B612" s="7">
        <v>0</v>
      </c>
      <c r="C612" s="7">
        <v>3</v>
      </c>
      <c r="D612" s="5" t="s">
        <v>916</v>
      </c>
      <c r="E612" s="3" t="s">
        <v>29</v>
      </c>
      <c r="G612" s="3">
        <v>370371</v>
      </c>
    </row>
    <row r="613" spans="1:7" x14ac:dyDescent="0.2">
      <c r="A613" s="5">
        <v>229</v>
      </c>
      <c r="B613" s="7">
        <v>0</v>
      </c>
      <c r="C613" s="7">
        <v>2</v>
      </c>
      <c r="D613" s="5" t="s">
        <v>917</v>
      </c>
      <c r="E613" s="3" t="s">
        <v>29</v>
      </c>
      <c r="F613" s="4">
        <v>18</v>
      </c>
      <c r="G613" s="3">
        <v>236171</v>
      </c>
    </row>
    <row r="614" spans="1:7" x14ac:dyDescent="0.2">
      <c r="A614" s="5">
        <v>790</v>
      </c>
      <c r="B614" s="7">
        <v>0</v>
      </c>
      <c r="C614" s="7">
        <v>1</v>
      </c>
      <c r="D614" s="5" t="s">
        <v>918</v>
      </c>
      <c r="E614" s="3" t="s">
        <v>29</v>
      </c>
      <c r="F614" s="4">
        <v>46</v>
      </c>
      <c r="G614" s="3" t="s">
        <v>605</v>
      </c>
    </row>
    <row r="615" spans="1:7" x14ac:dyDescent="0.2">
      <c r="A615" s="5">
        <v>169</v>
      </c>
      <c r="B615" s="7">
        <v>0</v>
      </c>
      <c r="C615" s="7">
        <v>1</v>
      </c>
      <c r="D615" s="5" t="s">
        <v>919</v>
      </c>
      <c r="E615" s="3" t="s">
        <v>29</v>
      </c>
      <c r="G615" s="3" t="s">
        <v>920</v>
      </c>
    </row>
    <row r="616" spans="1:7" x14ac:dyDescent="0.2">
      <c r="A616" s="5">
        <v>837</v>
      </c>
      <c r="B616" s="7">
        <v>0</v>
      </c>
      <c r="C616" s="7">
        <v>3</v>
      </c>
      <c r="D616" s="5" t="s">
        <v>921</v>
      </c>
      <c r="E616" s="3" t="s">
        <v>29</v>
      </c>
      <c r="F616" s="4">
        <v>21</v>
      </c>
      <c r="G616" s="3">
        <v>315097</v>
      </c>
    </row>
    <row r="617" spans="1:7" x14ac:dyDescent="0.2">
      <c r="A617" s="5">
        <v>692</v>
      </c>
      <c r="B617" s="7">
        <v>1</v>
      </c>
      <c r="C617" s="7">
        <v>3</v>
      </c>
      <c r="D617" s="5" t="s">
        <v>922</v>
      </c>
      <c r="E617" s="3" t="s">
        <v>32</v>
      </c>
      <c r="F617" s="4">
        <v>4</v>
      </c>
      <c r="G617" s="3">
        <v>349256</v>
      </c>
    </row>
    <row r="618" spans="1:7" x14ac:dyDescent="0.2">
      <c r="A618" s="5">
        <v>284</v>
      </c>
      <c r="B618" s="7">
        <v>1</v>
      </c>
      <c r="C618" s="7">
        <v>3</v>
      </c>
      <c r="D618" s="5" t="s">
        <v>923</v>
      </c>
      <c r="E618" s="3" t="s">
        <v>29</v>
      </c>
      <c r="F618" s="4">
        <v>19</v>
      </c>
      <c r="G618" s="3" t="s">
        <v>924</v>
      </c>
    </row>
    <row r="619" spans="1:7" x14ac:dyDescent="0.2">
      <c r="A619" s="5">
        <v>236</v>
      </c>
      <c r="B619" s="7">
        <v>0</v>
      </c>
      <c r="C619" s="7">
        <v>3</v>
      </c>
      <c r="D619" s="5" t="s">
        <v>925</v>
      </c>
      <c r="E619" s="3" t="s">
        <v>32</v>
      </c>
      <c r="G619" s="3" t="s">
        <v>926</v>
      </c>
    </row>
    <row r="620" spans="1:7" x14ac:dyDescent="0.2">
      <c r="A620" s="5">
        <v>701</v>
      </c>
      <c r="B620" s="7">
        <v>1</v>
      </c>
      <c r="C620" s="7">
        <v>1</v>
      </c>
      <c r="D620" s="5" t="s">
        <v>927</v>
      </c>
      <c r="E620" s="3" t="s">
        <v>32</v>
      </c>
      <c r="F620" s="4">
        <v>18</v>
      </c>
      <c r="G620" s="3" t="s">
        <v>347</v>
      </c>
    </row>
    <row r="621" spans="1:7" x14ac:dyDescent="0.2">
      <c r="A621" s="5">
        <v>391</v>
      </c>
      <c r="B621" s="7">
        <v>1</v>
      </c>
      <c r="C621" s="7">
        <v>1</v>
      </c>
      <c r="D621" s="5" t="s">
        <v>928</v>
      </c>
      <c r="E621" s="3" t="s">
        <v>29</v>
      </c>
      <c r="F621" s="4">
        <v>36</v>
      </c>
      <c r="G621" s="3">
        <v>113760</v>
      </c>
    </row>
    <row r="622" spans="1:7" x14ac:dyDescent="0.2">
      <c r="A622" s="5">
        <v>198</v>
      </c>
      <c r="B622" s="7">
        <v>0</v>
      </c>
      <c r="C622" s="7">
        <v>3</v>
      </c>
      <c r="D622" s="5" t="s">
        <v>929</v>
      </c>
      <c r="E622" s="3" t="s">
        <v>29</v>
      </c>
      <c r="F622" s="4">
        <v>42</v>
      </c>
      <c r="G622" s="3">
        <v>4579</v>
      </c>
    </row>
    <row r="623" spans="1:7" x14ac:dyDescent="0.2">
      <c r="A623" s="5">
        <v>504</v>
      </c>
      <c r="B623" s="7">
        <v>0</v>
      </c>
      <c r="C623" s="7">
        <v>3</v>
      </c>
      <c r="D623" s="5" t="s">
        <v>930</v>
      </c>
      <c r="E623" s="3" t="s">
        <v>32</v>
      </c>
      <c r="F623" s="4">
        <v>37</v>
      </c>
      <c r="G623" s="3">
        <v>4135</v>
      </c>
    </row>
    <row r="624" spans="1:7" x14ac:dyDescent="0.2">
      <c r="A624" s="5">
        <v>293</v>
      </c>
      <c r="B624" s="7">
        <v>0</v>
      </c>
      <c r="C624" s="7">
        <v>2</v>
      </c>
      <c r="D624" s="5" t="s">
        <v>931</v>
      </c>
      <c r="E624" s="3" t="s">
        <v>29</v>
      </c>
      <c r="F624" s="4">
        <v>36</v>
      </c>
      <c r="G624" s="3" t="s">
        <v>932</v>
      </c>
    </row>
    <row r="625" spans="1:7" x14ac:dyDescent="0.2">
      <c r="A625" s="5">
        <v>863</v>
      </c>
      <c r="B625" s="7">
        <v>1</v>
      </c>
      <c r="C625" s="7">
        <v>1</v>
      </c>
      <c r="D625" s="5" t="s">
        <v>933</v>
      </c>
      <c r="E625" s="3" t="s">
        <v>32</v>
      </c>
      <c r="F625" s="4">
        <v>48</v>
      </c>
      <c r="G625" s="3">
        <v>17466</v>
      </c>
    </row>
    <row r="626" spans="1:7" x14ac:dyDescent="0.2">
      <c r="A626" s="5">
        <v>628</v>
      </c>
      <c r="B626" s="7">
        <v>1</v>
      </c>
      <c r="C626" s="7">
        <v>1</v>
      </c>
      <c r="D626" s="5" t="s">
        <v>934</v>
      </c>
      <c r="E626" s="3" t="s">
        <v>32</v>
      </c>
      <c r="F626" s="4">
        <v>21</v>
      </c>
      <c r="G626" s="3">
        <v>13502</v>
      </c>
    </row>
    <row r="627" spans="1:7" x14ac:dyDescent="0.2">
      <c r="A627" s="5">
        <v>655</v>
      </c>
      <c r="B627" s="7">
        <v>0</v>
      </c>
      <c r="C627" s="7">
        <v>3</v>
      </c>
      <c r="D627" s="5" t="s">
        <v>935</v>
      </c>
      <c r="E627" s="3" t="s">
        <v>32</v>
      </c>
      <c r="F627" s="4">
        <v>18</v>
      </c>
      <c r="G627" s="3">
        <v>365226</v>
      </c>
    </row>
    <row r="628" spans="1:7" x14ac:dyDescent="0.2">
      <c r="A628" s="5">
        <v>346</v>
      </c>
      <c r="B628" s="7">
        <v>1</v>
      </c>
      <c r="C628" s="7">
        <v>2</v>
      </c>
      <c r="D628" s="5" t="s">
        <v>936</v>
      </c>
      <c r="E628" s="3" t="s">
        <v>32</v>
      </c>
      <c r="F628" s="4">
        <v>24</v>
      </c>
      <c r="G628" s="3">
        <v>248733</v>
      </c>
    </row>
    <row r="629" spans="1:7" x14ac:dyDescent="0.2">
      <c r="A629" s="5">
        <v>237</v>
      </c>
      <c r="B629" s="7">
        <v>0</v>
      </c>
      <c r="C629" s="7">
        <v>2</v>
      </c>
      <c r="D629" s="5" t="s">
        <v>937</v>
      </c>
      <c r="E629" s="3" t="s">
        <v>29</v>
      </c>
      <c r="F629" s="4">
        <v>44</v>
      </c>
      <c r="G629" s="3">
        <v>26707</v>
      </c>
    </row>
    <row r="630" spans="1:7" x14ac:dyDescent="0.2">
      <c r="A630" s="5">
        <v>830</v>
      </c>
      <c r="B630" s="7">
        <v>1</v>
      </c>
      <c r="C630" s="7">
        <v>1</v>
      </c>
      <c r="D630" s="5" t="s">
        <v>938</v>
      </c>
      <c r="E630" s="3" t="s">
        <v>32</v>
      </c>
      <c r="F630" s="4">
        <v>62</v>
      </c>
      <c r="G630" s="3">
        <v>113572</v>
      </c>
    </row>
    <row r="631" spans="1:7" x14ac:dyDescent="0.2">
      <c r="A631" s="5">
        <v>11</v>
      </c>
      <c r="B631" s="7">
        <v>1</v>
      </c>
      <c r="C631" s="7">
        <v>3</v>
      </c>
      <c r="D631" s="5" t="s">
        <v>939</v>
      </c>
      <c r="E631" s="3" t="s">
        <v>32</v>
      </c>
      <c r="F631" s="4">
        <v>4</v>
      </c>
      <c r="G631" s="3" t="s">
        <v>897</v>
      </c>
    </row>
    <row r="632" spans="1:7" x14ac:dyDescent="0.2">
      <c r="A632" s="5">
        <v>886</v>
      </c>
      <c r="B632" s="7">
        <v>0</v>
      </c>
      <c r="C632" s="7">
        <v>3</v>
      </c>
      <c r="D632" s="5" t="s">
        <v>940</v>
      </c>
      <c r="E632" s="3" t="s">
        <v>32</v>
      </c>
      <c r="F632" s="4">
        <v>39</v>
      </c>
      <c r="G632" s="3">
        <v>382652</v>
      </c>
    </row>
    <row r="633" spans="1:7" x14ac:dyDescent="0.2">
      <c r="A633" s="5">
        <v>134</v>
      </c>
      <c r="B633" s="7">
        <v>1</v>
      </c>
      <c r="C633" s="7">
        <v>2</v>
      </c>
      <c r="D633" s="5" t="s">
        <v>941</v>
      </c>
      <c r="E633" s="3" t="s">
        <v>32</v>
      </c>
      <c r="F633" s="4">
        <v>29</v>
      </c>
      <c r="G633" s="3">
        <v>228414</v>
      </c>
    </row>
    <row r="634" spans="1:7" x14ac:dyDescent="0.2">
      <c r="A634" s="5">
        <v>544</v>
      </c>
      <c r="B634" s="7">
        <v>1</v>
      </c>
      <c r="C634" s="7">
        <v>2</v>
      </c>
      <c r="D634" s="5" t="s">
        <v>942</v>
      </c>
      <c r="E634" s="3" t="s">
        <v>29</v>
      </c>
      <c r="F634" s="4">
        <v>32</v>
      </c>
      <c r="G634" s="3">
        <v>2908</v>
      </c>
    </row>
    <row r="635" spans="1:7" x14ac:dyDescent="0.2">
      <c r="A635" s="5">
        <v>230</v>
      </c>
      <c r="B635" s="7">
        <v>0</v>
      </c>
      <c r="C635" s="7">
        <v>3</v>
      </c>
      <c r="D635" s="5" t="s">
        <v>943</v>
      </c>
      <c r="E635" s="3" t="s">
        <v>32</v>
      </c>
      <c r="G635" s="3">
        <v>4133</v>
      </c>
    </row>
    <row r="636" spans="1:7" x14ac:dyDescent="0.2">
      <c r="A636" s="5">
        <v>768</v>
      </c>
      <c r="B636" s="7">
        <v>0</v>
      </c>
      <c r="C636" s="7">
        <v>3</v>
      </c>
      <c r="D636" s="5" t="s">
        <v>944</v>
      </c>
      <c r="E636" s="3" t="s">
        <v>32</v>
      </c>
      <c r="F636" s="4">
        <v>30.5</v>
      </c>
      <c r="G636" s="3">
        <v>364850</v>
      </c>
    </row>
    <row r="637" spans="1:7" x14ac:dyDescent="0.2">
      <c r="A637" s="5">
        <v>23</v>
      </c>
      <c r="B637" s="7">
        <v>1</v>
      </c>
      <c r="C637" s="7">
        <v>3</v>
      </c>
      <c r="D637" s="5" t="s">
        <v>945</v>
      </c>
      <c r="E637" s="3" t="s">
        <v>32</v>
      </c>
      <c r="F637" s="4">
        <v>15</v>
      </c>
      <c r="G637" s="3">
        <v>330923</v>
      </c>
    </row>
    <row r="638" spans="1:7" x14ac:dyDescent="0.2">
      <c r="A638" s="5">
        <v>315</v>
      </c>
      <c r="B638" s="7">
        <v>0</v>
      </c>
      <c r="C638" s="7">
        <v>2</v>
      </c>
      <c r="D638" s="5" t="s">
        <v>946</v>
      </c>
      <c r="E638" s="3" t="s">
        <v>29</v>
      </c>
      <c r="F638" s="4">
        <v>43</v>
      </c>
      <c r="G638" s="3" t="s">
        <v>621</v>
      </c>
    </row>
    <row r="639" spans="1:7" x14ac:dyDescent="0.2">
      <c r="A639" s="5">
        <v>233</v>
      </c>
      <c r="B639" s="7">
        <v>0</v>
      </c>
      <c r="C639" s="7">
        <v>2</v>
      </c>
      <c r="D639" s="5" t="s">
        <v>947</v>
      </c>
      <c r="E639" s="3" t="s">
        <v>29</v>
      </c>
      <c r="F639" s="4">
        <v>59</v>
      </c>
      <c r="G639" s="3">
        <v>237442</v>
      </c>
    </row>
    <row r="640" spans="1:7" x14ac:dyDescent="0.2">
      <c r="A640" s="5">
        <v>369</v>
      </c>
      <c r="B640" s="7">
        <v>1</v>
      </c>
      <c r="C640" s="7">
        <v>3</v>
      </c>
      <c r="D640" s="5" t="s">
        <v>948</v>
      </c>
      <c r="E640" s="3" t="s">
        <v>32</v>
      </c>
      <c r="G640" s="3">
        <v>14313</v>
      </c>
    </row>
    <row r="641" spans="1:7" x14ac:dyDescent="0.2">
      <c r="A641" s="5">
        <v>540</v>
      </c>
      <c r="B641" s="7">
        <v>1</v>
      </c>
      <c r="C641" s="7">
        <v>1</v>
      </c>
      <c r="D641" s="5" t="s">
        <v>949</v>
      </c>
      <c r="E641" s="3" t="s">
        <v>32</v>
      </c>
      <c r="F641" s="4">
        <v>22</v>
      </c>
      <c r="G641" s="3">
        <v>13568</v>
      </c>
    </row>
    <row r="642" spans="1:7" x14ac:dyDescent="0.2">
      <c r="A642" s="5">
        <v>547</v>
      </c>
      <c r="B642" s="7">
        <v>1</v>
      </c>
      <c r="C642" s="7">
        <v>2</v>
      </c>
      <c r="D642" s="5" t="s">
        <v>950</v>
      </c>
      <c r="E642" s="3" t="s">
        <v>32</v>
      </c>
      <c r="F642" s="4">
        <v>19</v>
      </c>
      <c r="G642" s="3">
        <v>2908</v>
      </c>
    </row>
    <row r="643" spans="1:7" x14ac:dyDescent="0.2">
      <c r="A643" s="5">
        <v>116</v>
      </c>
      <c r="B643" s="7">
        <v>0</v>
      </c>
      <c r="C643" s="7">
        <v>3</v>
      </c>
      <c r="D643" s="5" t="s">
        <v>951</v>
      </c>
      <c r="E643" s="3" t="s">
        <v>29</v>
      </c>
      <c r="F643" s="4">
        <v>21</v>
      </c>
      <c r="G643" s="3" t="s">
        <v>952</v>
      </c>
    </row>
    <row r="644" spans="1:7" x14ac:dyDescent="0.2">
      <c r="A644" s="5">
        <v>357</v>
      </c>
      <c r="B644" s="7">
        <v>1</v>
      </c>
      <c r="C644" s="7">
        <v>1</v>
      </c>
      <c r="D644" s="5" t="s">
        <v>953</v>
      </c>
      <c r="E644" s="3" t="s">
        <v>32</v>
      </c>
      <c r="F644" s="4">
        <v>22</v>
      </c>
      <c r="G644" s="3">
        <v>113505</v>
      </c>
    </row>
    <row r="645" spans="1:7" x14ac:dyDescent="0.2">
      <c r="A645" s="5">
        <v>888</v>
      </c>
      <c r="B645" s="7">
        <v>1</v>
      </c>
      <c r="C645" s="7">
        <v>1</v>
      </c>
      <c r="D645" s="5" t="s">
        <v>954</v>
      </c>
      <c r="E645" s="3" t="s">
        <v>32</v>
      </c>
      <c r="F645" s="4">
        <v>19</v>
      </c>
      <c r="G645" s="3">
        <v>112053</v>
      </c>
    </row>
    <row r="646" spans="1:7" x14ac:dyDescent="0.2">
      <c r="A646" s="5">
        <v>306</v>
      </c>
      <c r="B646" s="7">
        <v>1</v>
      </c>
      <c r="C646" s="7">
        <v>1</v>
      </c>
      <c r="D646" s="5" t="s">
        <v>955</v>
      </c>
      <c r="E646" s="3" t="s">
        <v>29</v>
      </c>
      <c r="F646" s="4">
        <v>0.92</v>
      </c>
      <c r="G646" s="3">
        <v>113781</v>
      </c>
    </row>
    <row r="647" spans="1:7" x14ac:dyDescent="0.2">
      <c r="A647" s="5">
        <v>417</v>
      </c>
      <c r="B647" s="7">
        <v>1</v>
      </c>
      <c r="C647" s="7">
        <v>2</v>
      </c>
      <c r="D647" s="5" t="s">
        <v>956</v>
      </c>
      <c r="E647" s="3" t="s">
        <v>32</v>
      </c>
      <c r="F647" s="4">
        <v>34</v>
      </c>
      <c r="G647" s="3">
        <v>28220</v>
      </c>
    </row>
    <row r="648" spans="1:7" x14ac:dyDescent="0.2">
      <c r="A648" s="5">
        <v>595</v>
      </c>
      <c r="B648" s="7">
        <v>0</v>
      </c>
      <c r="C648" s="7">
        <v>2</v>
      </c>
      <c r="D648" s="5" t="s">
        <v>957</v>
      </c>
      <c r="E648" s="3" t="s">
        <v>29</v>
      </c>
      <c r="F648" s="4">
        <v>37</v>
      </c>
      <c r="G648" s="3" t="s">
        <v>958</v>
      </c>
    </row>
    <row r="649" spans="1:7" x14ac:dyDescent="0.2">
      <c r="A649" s="5">
        <v>864</v>
      </c>
      <c r="B649" s="7">
        <v>0</v>
      </c>
      <c r="C649" s="7">
        <v>3</v>
      </c>
      <c r="D649" s="5" t="s">
        <v>959</v>
      </c>
      <c r="E649" s="3" t="s">
        <v>32</v>
      </c>
      <c r="G649" s="3" t="s">
        <v>216</v>
      </c>
    </row>
    <row r="650" spans="1:7" x14ac:dyDescent="0.2">
      <c r="A650" s="5">
        <v>250</v>
      </c>
      <c r="B650" s="7">
        <v>0</v>
      </c>
      <c r="C650" s="7">
        <v>2</v>
      </c>
      <c r="D650" s="5" t="s">
        <v>960</v>
      </c>
      <c r="E650" s="3" t="s">
        <v>29</v>
      </c>
      <c r="F650" s="4">
        <v>54</v>
      </c>
      <c r="G650" s="3">
        <v>244252</v>
      </c>
    </row>
    <row r="651" spans="1:7" x14ac:dyDescent="0.2">
      <c r="A651" s="5">
        <v>475</v>
      </c>
      <c r="B651" s="7">
        <v>0</v>
      </c>
      <c r="C651" s="7">
        <v>3</v>
      </c>
      <c r="D651" s="5" t="s">
        <v>961</v>
      </c>
      <c r="E651" s="3" t="s">
        <v>32</v>
      </c>
      <c r="F651" s="4">
        <v>22</v>
      </c>
      <c r="G651" s="3">
        <v>7553</v>
      </c>
    </row>
    <row r="652" spans="1:7" x14ac:dyDescent="0.2">
      <c r="A652" s="5">
        <v>291</v>
      </c>
      <c r="B652" s="7">
        <v>1</v>
      </c>
      <c r="C652" s="7">
        <v>1</v>
      </c>
      <c r="D652" s="5" t="s">
        <v>962</v>
      </c>
      <c r="E652" s="3" t="s">
        <v>32</v>
      </c>
      <c r="F652" s="4">
        <v>26</v>
      </c>
      <c r="G652" s="3">
        <v>19877</v>
      </c>
    </row>
    <row r="653" spans="1:7" x14ac:dyDescent="0.2">
      <c r="A653" s="5">
        <v>594</v>
      </c>
      <c r="B653" s="7">
        <v>0</v>
      </c>
      <c r="C653" s="7">
        <v>3</v>
      </c>
      <c r="D653" s="5" t="s">
        <v>963</v>
      </c>
      <c r="E653" s="3" t="s">
        <v>32</v>
      </c>
      <c r="G653" s="3">
        <v>364848</v>
      </c>
    </row>
    <row r="654" spans="1:7" x14ac:dyDescent="0.2">
      <c r="A654" s="5">
        <v>840</v>
      </c>
      <c r="B654" s="7">
        <v>1</v>
      </c>
      <c r="C654" s="7">
        <v>1</v>
      </c>
      <c r="D654" s="5" t="s">
        <v>964</v>
      </c>
      <c r="E654" s="3" t="s">
        <v>29</v>
      </c>
      <c r="G654" s="3">
        <v>11774</v>
      </c>
    </row>
    <row r="655" spans="1:7" x14ac:dyDescent="0.2">
      <c r="A655" s="5">
        <v>786</v>
      </c>
      <c r="B655" s="7">
        <v>0</v>
      </c>
      <c r="C655" s="7">
        <v>3</v>
      </c>
      <c r="D655" s="5" t="s">
        <v>965</v>
      </c>
      <c r="E655" s="3" t="s">
        <v>29</v>
      </c>
      <c r="F655" s="4">
        <v>25</v>
      </c>
      <c r="G655" s="3">
        <v>374887</v>
      </c>
    </row>
    <row r="656" spans="1:7" x14ac:dyDescent="0.2">
      <c r="A656" s="5">
        <v>781</v>
      </c>
      <c r="B656" s="7">
        <v>1</v>
      </c>
      <c r="C656" s="7">
        <v>3</v>
      </c>
      <c r="D656" s="5" t="s">
        <v>966</v>
      </c>
      <c r="E656" s="3" t="s">
        <v>32</v>
      </c>
      <c r="F656" s="4">
        <v>13</v>
      </c>
      <c r="G656" s="3">
        <v>2687</v>
      </c>
    </row>
    <row r="657" spans="1:7" x14ac:dyDescent="0.2">
      <c r="A657" s="5">
        <v>175</v>
      </c>
      <c r="B657" s="7">
        <v>0</v>
      </c>
      <c r="C657" s="7">
        <v>1</v>
      </c>
      <c r="D657" s="5" t="s">
        <v>967</v>
      </c>
      <c r="E657" s="3" t="s">
        <v>29</v>
      </c>
      <c r="F657" s="4">
        <v>56</v>
      </c>
      <c r="G657" s="3">
        <v>17764</v>
      </c>
    </row>
    <row r="658" spans="1:7" x14ac:dyDescent="0.2">
      <c r="A658" s="5">
        <v>271</v>
      </c>
      <c r="B658" s="7">
        <v>0</v>
      </c>
      <c r="C658" s="7">
        <v>1</v>
      </c>
      <c r="D658" s="5" t="s">
        <v>968</v>
      </c>
      <c r="E658" s="3" t="s">
        <v>29</v>
      </c>
      <c r="G658" s="3">
        <v>113798</v>
      </c>
    </row>
    <row r="659" spans="1:7" x14ac:dyDescent="0.2">
      <c r="A659" s="5">
        <v>157</v>
      </c>
      <c r="B659" s="7">
        <v>1</v>
      </c>
      <c r="C659" s="7">
        <v>3</v>
      </c>
      <c r="D659" s="5" t="s">
        <v>969</v>
      </c>
      <c r="E659" s="3" t="s">
        <v>32</v>
      </c>
      <c r="F659" s="4">
        <v>16</v>
      </c>
      <c r="G659" s="3">
        <v>35851</v>
      </c>
    </row>
    <row r="660" spans="1:7" x14ac:dyDescent="0.2">
      <c r="A660" s="5">
        <v>312</v>
      </c>
      <c r="B660" s="7">
        <v>1</v>
      </c>
      <c r="C660" s="7">
        <v>1</v>
      </c>
      <c r="D660" s="5" t="s">
        <v>970</v>
      </c>
      <c r="E660" s="3" t="s">
        <v>32</v>
      </c>
      <c r="F660" s="4">
        <v>18</v>
      </c>
      <c r="G660" s="3" t="s">
        <v>337</v>
      </c>
    </row>
    <row r="661" spans="1:7" x14ac:dyDescent="0.2">
      <c r="A661" s="5">
        <v>470</v>
      </c>
      <c r="B661" s="7">
        <v>1</v>
      </c>
      <c r="C661" s="7">
        <v>3</v>
      </c>
      <c r="D661" s="5" t="s">
        <v>971</v>
      </c>
      <c r="E661" s="3" t="s">
        <v>32</v>
      </c>
      <c r="F661" s="4">
        <v>0.75</v>
      </c>
      <c r="G661" s="3">
        <v>2666</v>
      </c>
    </row>
    <row r="662" spans="1:7" x14ac:dyDescent="0.2">
      <c r="A662" s="5">
        <v>751</v>
      </c>
      <c r="B662" s="7">
        <v>1</v>
      </c>
      <c r="C662" s="7">
        <v>2</v>
      </c>
      <c r="D662" s="5" t="s">
        <v>972</v>
      </c>
      <c r="E662" s="3" t="s">
        <v>32</v>
      </c>
      <c r="F662" s="4">
        <v>4</v>
      </c>
      <c r="G662" s="3">
        <v>29103</v>
      </c>
    </row>
    <row r="663" spans="1:7" x14ac:dyDescent="0.2">
      <c r="A663" s="5">
        <v>643</v>
      </c>
      <c r="B663" s="7">
        <v>0</v>
      </c>
      <c r="C663" s="7">
        <v>3</v>
      </c>
      <c r="D663" s="5" t="s">
        <v>973</v>
      </c>
      <c r="E663" s="3" t="s">
        <v>32</v>
      </c>
      <c r="F663" s="4">
        <v>2</v>
      </c>
      <c r="G663" s="3">
        <v>347088</v>
      </c>
    </row>
    <row r="664" spans="1:7" x14ac:dyDescent="0.2">
      <c r="A664" s="5">
        <v>294</v>
      </c>
      <c r="B664" s="7">
        <v>0</v>
      </c>
      <c r="C664" s="7">
        <v>3</v>
      </c>
      <c r="D664" s="5" t="s">
        <v>974</v>
      </c>
      <c r="E664" s="3" t="s">
        <v>32</v>
      </c>
      <c r="F664" s="4">
        <v>24</v>
      </c>
      <c r="G664" s="3">
        <v>349236</v>
      </c>
    </row>
    <row r="665" spans="1:7" x14ac:dyDescent="0.2">
      <c r="A665" s="5">
        <v>666</v>
      </c>
      <c r="B665" s="7">
        <v>0</v>
      </c>
      <c r="C665" s="7">
        <v>2</v>
      </c>
      <c r="D665" s="5" t="s">
        <v>975</v>
      </c>
      <c r="E665" s="3" t="s">
        <v>29</v>
      </c>
      <c r="F665" s="4">
        <v>32</v>
      </c>
      <c r="G665" s="3" t="s">
        <v>289</v>
      </c>
    </row>
    <row r="666" spans="1:7" x14ac:dyDescent="0.2">
      <c r="A666" s="5">
        <v>422</v>
      </c>
      <c r="B666" s="7">
        <v>0</v>
      </c>
      <c r="C666" s="7">
        <v>3</v>
      </c>
      <c r="D666" s="5" t="s">
        <v>976</v>
      </c>
      <c r="E666" s="3" t="s">
        <v>29</v>
      </c>
      <c r="F666" s="4">
        <v>21</v>
      </c>
      <c r="G666" s="3" t="s">
        <v>977</v>
      </c>
    </row>
    <row r="667" spans="1:7" x14ac:dyDescent="0.2">
      <c r="A667" s="5">
        <v>494</v>
      </c>
      <c r="B667" s="7">
        <v>0</v>
      </c>
      <c r="C667" s="7">
        <v>1</v>
      </c>
      <c r="D667" s="5" t="s">
        <v>978</v>
      </c>
      <c r="E667" s="3" t="s">
        <v>29</v>
      </c>
      <c r="F667" s="4">
        <v>71</v>
      </c>
      <c r="G667" s="3" t="s">
        <v>979</v>
      </c>
    </row>
    <row r="668" spans="1:7" x14ac:dyDescent="0.2">
      <c r="A668" s="5">
        <v>182</v>
      </c>
      <c r="B668" s="7">
        <v>0</v>
      </c>
      <c r="C668" s="7">
        <v>2</v>
      </c>
      <c r="D668" s="5" t="s">
        <v>980</v>
      </c>
      <c r="E668" s="3" t="s">
        <v>29</v>
      </c>
      <c r="G668" s="3" t="s">
        <v>981</v>
      </c>
    </row>
    <row r="669" spans="1:7" x14ac:dyDescent="0.2">
      <c r="A669" s="5">
        <v>383</v>
      </c>
      <c r="B669" s="7">
        <v>0</v>
      </c>
      <c r="C669" s="7">
        <v>3</v>
      </c>
      <c r="D669" s="5" t="s">
        <v>982</v>
      </c>
      <c r="E669" s="3" t="s">
        <v>29</v>
      </c>
      <c r="F669" s="4">
        <v>32</v>
      </c>
      <c r="G669" s="3" t="s">
        <v>983</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404F7-8204-3F4F-ACD6-334BDC566C19}">
  <dimension ref="A1:C669"/>
  <sheetViews>
    <sheetView workbookViewId="0">
      <selection activeCell="D8" sqref="D8"/>
    </sheetView>
  </sheetViews>
  <sheetFormatPr baseColWidth="10" defaultColWidth="11" defaultRowHeight="16" x14ac:dyDescent="0.2"/>
  <cols>
    <col min="1" max="1" width="13.5" style="5" bestFit="1" customWidth="1"/>
    <col min="2" max="3" width="10.6640625" style="7" bestFit="1" customWidth="1"/>
  </cols>
  <sheetData>
    <row r="1" spans="1:3" x14ac:dyDescent="0.2">
      <c r="A1" s="5" t="s">
        <v>12</v>
      </c>
      <c r="B1" s="7" t="s">
        <v>73</v>
      </c>
      <c r="C1" s="7" t="s">
        <v>75</v>
      </c>
    </row>
    <row r="2" spans="1:3" x14ac:dyDescent="0.2">
      <c r="A2" s="5">
        <v>661</v>
      </c>
      <c r="B2" s="7">
        <v>2</v>
      </c>
      <c r="C2" s="7">
        <v>0</v>
      </c>
    </row>
    <row r="3" spans="1:3" x14ac:dyDescent="0.2">
      <c r="A3" s="5">
        <v>45</v>
      </c>
      <c r="B3" s="7">
        <v>0</v>
      </c>
      <c r="C3" s="7">
        <v>0</v>
      </c>
    </row>
    <row r="4" spans="1:3" x14ac:dyDescent="0.2">
      <c r="A4" s="5">
        <v>620</v>
      </c>
      <c r="B4" s="7">
        <v>0</v>
      </c>
      <c r="C4" s="7">
        <v>0</v>
      </c>
    </row>
    <row r="5" spans="1:3" x14ac:dyDescent="0.2">
      <c r="A5" s="5">
        <v>231</v>
      </c>
      <c r="B5" s="7">
        <v>1</v>
      </c>
      <c r="C5" s="7">
        <v>0</v>
      </c>
    </row>
    <row r="6" spans="1:3" x14ac:dyDescent="0.2">
      <c r="A6" s="5">
        <v>60</v>
      </c>
      <c r="B6" s="7">
        <v>5</v>
      </c>
      <c r="C6" s="7">
        <v>2</v>
      </c>
    </row>
    <row r="7" spans="1:3" x14ac:dyDescent="0.2">
      <c r="A7" s="5">
        <v>319</v>
      </c>
      <c r="B7" s="7">
        <v>0</v>
      </c>
      <c r="C7" s="7">
        <v>2</v>
      </c>
    </row>
    <row r="8" spans="1:3" x14ac:dyDescent="0.2">
      <c r="A8" s="5">
        <v>684</v>
      </c>
      <c r="B8" s="7">
        <v>5</v>
      </c>
      <c r="C8" s="7">
        <v>2</v>
      </c>
    </row>
    <row r="9" spans="1:3" x14ac:dyDescent="0.2">
      <c r="A9" s="5">
        <v>842</v>
      </c>
      <c r="B9" s="7">
        <v>0</v>
      </c>
      <c r="C9" s="7">
        <v>0</v>
      </c>
    </row>
    <row r="10" spans="1:3" x14ac:dyDescent="0.2">
      <c r="A10" s="5">
        <v>94</v>
      </c>
      <c r="B10" s="7">
        <v>1</v>
      </c>
      <c r="C10" s="7">
        <v>2</v>
      </c>
    </row>
    <row r="11" spans="1:3" x14ac:dyDescent="0.2">
      <c r="A11" s="5">
        <v>63</v>
      </c>
      <c r="B11" s="7">
        <v>1</v>
      </c>
      <c r="C11" s="7">
        <v>0</v>
      </c>
    </row>
    <row r="12" spans="1:3" x14ac:dyDescent="0.2">
      <c r="A12" s="5">
        <v>367</v>
      </c>
      <c r="B12" s="7">
        <v>1</v>
      </c>
      <c r="C12" s="7">
        <v>0</v>
      </c>
    </row>
    <row r="13" spans="1:3" x14ac:dyDescent="0.2">
      <c r="A13" s="5">
        <v>581</v>
      </c>
      <c r="B13" s="7">
        <v>1</v>
      </c>
      <c r="C13" s="7">
        <v>1</v>
      </c>
    </row>
    <row r="14" spans="1:3" x14ac:dyDescent="0.2">
      <c r="A14" s="5">
        <v>752</v>
      </c>
      <c r="B14" s="7">
        <v>0</v>
      </c>
      <c r="C14" s="7">
        <v>1</v>
      </c>
    </row>
    <row r="15" spans="1:3" x14ac:dyDescent="0.2">
      <c r="A15" s="5">
        <v>282</v>
      </c>
      <c r="B15" s="7">
        <v>0</v>
      </c>
      <c r="C15" s="7">
        <v>0</v>
      </c>
    </row>
    <row r="16" spans="1:3" x14ac:dyDescent="0.2">
      <c r="A16" s="5">
        <v>573</v>
      </c>
      <c r="B16" s="7">
        <v>0</v>
      </c>
      <c r="C16" s="7">
        <v>0</v>
      </c>
    </row>
    <row r="17" spans="1:3" x14ac:dyDescent="0.2">
      <c r="A17" s="5">
        <v>204</v>
      </c>
      <c r="B17" s="7">
        <v>0</v>
      </c>
      <c r="C17" s="7">
        <v>0</v>
      </c>
    </row>
    <row r="18" spans="1:3" x14ac:dyDescent="0.2">
      <c r="A18" s="5">
        <v>122</v>
      </c>
      <c r="B18" s="7">
        <v>0</v>
      </c>
      <c r="C18" s="7">
        <v>0</v>
      </c>
    </row>
    <row r="19" spans="1:3" x14ac:dyDescent="0.2">
      <c r="A19" s="5">
        <v>384</v>
      </c>
      <c r="B19" s="7">
        <v>1</v>
      </c>
      <c r="C19" s="7">
        <v>0</v>
      </c>
    </row>
    <row r="20" spans="1:3" x14ac:dyDescent="0.2">
      <c r="A20" s="5">
        <v>342</v>
      </c>
      <c r="B20" s="7">
        <v>3</v>
      </c>
      <c r="C20" s="7">
        <v>2</v>
      </c>
    </row>
    <row r="21" spans="1:3" x14ac:dyDescent="0.2">
      <c r="A21" s="5">
        <v>449</v>
      </c>
      <c r="B21" s="7">
        <v>2</v>
      </c>
      <c r="C21" s="7">
        <v>1</v>
      </c>
    </row>
    <row r="22" spans="1:3" x14ac:dyDescent="0.2">
      <c r="A22" s="5">
        <v>650</v>
      </c>
      <c r="B22" s="7">
        <v>0</v>
      </c>
      <c r="C22" s="7">
        <v>0</v>
      </c>
    </row>
    <row r="23" spans="1:3" x14ac:dyDescent="0.2">
      <c r="A23" s="5">
        <v>735</v>
      </c>
      <c r="B23" s="7">
        <v>0</v>
      </c>
      <c r="C23" s="7">
        <v>0</v>
      </c>
    </row>
    <row r="24" spans="1:3" x14ac:dyDescent="0.2">
      <c r="A24" s="5">
        <v>861</v>
      </c>
      <c r="B24" s="7">
        <v>2</v>
      </c>
      <c r="C24" s="7">
        <v>0</v>
      </c>
    </row>
    <row r="25" spans="1:3" x14ac:dyDescent="0.2">
      <c r="A25" s="5">
        <v>554</v>
      </c>
      <c r="B25" s="7">
        <v>0</v>
      </c>
      <c r="C25" s="7">
        <v>0</v>
      </c>
    </row>
    <row r="26" spans="1:3" x14ac:dyDescent="0.2">
      <c r="A26" s="5">
        <v>533</v>
      </c>
      <c r="B26" s="7">
        <v>1</v>
      </c>
      <c r="C26" s="7">
        <v>1</v>
      </c>
    </row>
    <row r="27" spans="1:3" x14ac:dyDescent="0.2">
      <c r="A27" s="5">
        <v>130</v>
      </c>
      <c r="B27" s="7">
        <v>0</v>
      </c>
      <c r="C27" s="7">
        <v>0</v>
      </c>
    </row>
    <row r="28" spans="1:3" x14ac:dyDescent="0.2">
      <c r="A28" s="5">
        <v>508</v>
      </c>
      <c r="B28" s="7">
        <v>0</v>
      </c>
      <c r="C28" s="7">
        <v>0</v>
      </c>
    </row>
    <row r="29" spans="1:3" x14ac:dyDescent="0.2">
      <c r="A29" s="5">
        <v>254</v>
      </c>
      <c r="B29" s="7">
        <v>1</v>
      </c>
      <c r="C29" s="7">
        <v>0</v>
      </c>
    </row>
    <row r="30" spans="1:3" x14ac:dyDescent="0.2">
      <c r="A30" s="5">
        <v>843</v>
      </c>
      <c r="B30" s="7">
        <v>0</v>
      </c>
      <c r="C30" s="7">
        <v>0</v>
      </c>
    </row>
    <row r="31" spans="1:3" x14ac:dyDescent="0.2">
      <c r="A31" s="5">
        <v>380</v>
      </c>
      <c r="B31" s="7">
        <v>0</v>
      </c>
      <c r="C31" s="7">
        <v>0</v>
      </c>
    </row>
    <row r="32" spans="1:3" x14ac:dyDescent="0.2">
      <c r="A32" s="5">
        <v>325</v>
      </c>
      <c r="B32" s="7">
        <v>8</v>
      </c>
      <c r="C32" s="7">
        <v>2</v>
      </c>
    </row>
    <row r="33" spans="1:3" x14ac:dyDescent="0.2">
      <c r="A33" s="5">
        <v>89</v>
      </c>
      <c r="B33" s="7">
        <v>3</v>
      </c>
      <c r="C33" s="7">
        <v>2</v>
      </c>
    </row>
    <row r="34" spans="1:3" x14ac:dyDescent="0.2">
      <c r="A34" s="5">
        <v>50</v>
      </c>
      <c r="B34" s="7">
        <v>1</v>
      </c>
      <c r="C34" s="7">
        <v>0</v>
      </c>
    </row>
    <row r="35" spans="1:3" x14ac:dyDescent="0.2">
      <c r="A35" s="5">
        <v>788</v>
      </c>
      <c r="B35" s="7">
        <v>4</v>
      </c>
      <c r="C35" s="7">
        <v>1</v>
      </c>
    </row>
    <row r="36" spans="1:3" x14ac:dyDescent="0.2">
      <c r="A36" s="5">
        <v>170</v>
      </c>
      <c r="B36" s="7">
        <v>0</v>
      </c>
      <c r="C36" s="7">
        <v>0</v>
      </c>
    </row>
    <row r="37" spans="1:3" x14ac:dyDescent="0.2">
      <c r="A37" s="5">
        <v>737</v>
      </c>
      <c r="B37" s="7">
        <v>1</v>
      </c>
      <c r="C37" s="7">
        <v>3</v>
      </c>
    </row>
    <row r="38" spans="1:3" x14ac:dyDescent="0.2">
      <c r="A38" s="5">
        <v>355</v>
      </c>
      <c r="B38" s="7">
        <v>0</v>
      </c>
      <c r="C38" s="7">
        <v>0</v>
      </c>
    </row>
    <row r="39" spans="1:3" x14ac:dyDescent="0.2">
      <c r="A39" s="5">
        <v>844</v>
      </c>
      <c r="B39" s="7">
        <v>0</v>
      </c>
      <c r="C39" s="7">
        <v>0</v>
      </c>
    </row>
    <row r="40" spans="1:3" x14ac:dyDescent="0.2">
      <c r="A40" s="5">
        <v>225</v>
      </c>
      <c r="B40" s="7">
        <v>1</v>
      </c>
      <c r="C40" s="7">
        <v>0</v>
      </c>
    </row>
    <row r="41" spans="1:3" x14ac:dyDescent="0.2">
      <c r="A41" s="5">
        <v>244</v>
      </c>
      <c r="B41" s="7">
        <v>0</v>
      </c>
      <c r="C41" s="7">
        <v>0</v>
      </c>
    </row>
    <row r="42" spans="1:3" x14ac:dyDescent="0.2">
      <c r="A42" s="5">
        <v>841</v>
      </c>
      <c r="B42" s="7">
        <v>0</v>
      </c>
      <c r="C42" s="7">
        <v>0</v>
      </c>
    </row>
    <row r="43" spans="1:3" x14ac:dyDescent="0.2">
      <c r="A43" s="5">
        <v>308</v>
      </c>
      <c r="B43" s="7">
        <v>1</v>
      </c>
      <c r="C43" s="7">
        <v>0</v>
      </c>
    </row>
    <row r="44" spans="1:3" x14ac:dyDescent="0.2">
      <c r="A44" s="5">
        <v>696</v>
      </c>
      <c r="B44" s="7">
        <v>0</v>
      </c>
      <c r="C44" s="7">
        <v>0</v>
      </c>
    </row>
    <row r="45" spans="1:3" x14ac:dyDescent="0.2">
      <c r="A45" s="5">
        <v>379</v>
      </c>
      <c r="B45" s="7">
        <v>0</v>
      </c>
      <c r="C45" s="7">
        <v>0</v>
      </c>
    </row>
    <row r="46" spans="1:3" x14ac:dyDescent="0.2">
      <c r="A46" s="5">
        <v>154</v>
      </c>
      <c r="B46" s="7">
        <v>0</v>
      </c>
      <c r="C46" s="7">
        <v>2</v>
      </c>
    </row>
    <row r="47" spans="1:3" x14ac:dyDescent="0.2">
      <c r="A47" s="5">
        <v>402</v>
      </c>
      <c r="B47" s="7">
        <v>0</v>
      </c>
      <c r="C47" s="7">
        <v>0</v>
      </c>
    </row>
    <row r="48" spans="1:3" x14ac:dyDescent="0.2">
      <c r="A48" s="5">
        <v>286</v>
      </c>
      <c r="B48" s="7">
        <v>0</v>
      </c>
      <c r="C48" s="7">
        <v>0</v>
      </c>
    </row>
    <row r="49" spans="1:3" x14ac:dyDescent="0.2">
      <c r="A49" s="5">
        <v>883</v>
      </c>
      <c r="B49" s="7">
        <v>0</v>
      </c>
      <c r="C49" s="7">
        <v>0</v>
      </c>
    </row>
    <row r="50" spans="1:3" x14ac:dyDescent="0.2">
      <c r="A50" s="5">
        <v>849</v>
      </c>
      <c r="B50" s="7">
        <v>0</v>
      </c>
      <c r="C50" s="7">
        <v>1</v>
      </c>
    </row>
    <row r="51" spans="1:3" x14ac:dyDescent="0.2">
      <c r="A51" s="5">
        <v>72</v>
      </c>
      <c r="B51" s="7">
        <v>5</v>
      </c>
      <c r="C51" s="7">
        <v>2</v>
      </c>
    </row>
    <row r="52" spans="1:3" x14ac:dyDescent="0.2">
      <c r="A52" s="5">
        <v>131</v>
      </c>
      <c r="B52" s="7">
        <v>0</v>
      </c>
      <c r="C52" s="7">
        <v>0</v>
      </c>
    </row>
    <row r="53" spans="1:3" x14ac:dyDescent="0.2">
      <c r="A53" s="5">
        <v>826</v>
      </c>
      <c r="B53" s="7">
        <v>0</v>
      </c>
      <c r="C53" s="7">
        <v>0</v>
      </c>
    </row>
    <row r="54" spans="1:3" x14ac:dyDescent="0.2">
      <c r="A54" s="5">
        <v>854</v>
      </c>
      <c r="B54" s="7">
        <v>0</v>
      </c>
      <c r="C54" s="7">
        <v>1</v>
      </c>
    </row>
    <row r="55" spans="1:3" x14ac:dyDescent="0.2">
      <c r="A55" s="5">
        <v>146</v>
      </c>
      <c r="B55" s="7">
        <v>1</v>
      </c>
      <c r="C55" s="7">
        <v>1</v>
      </c>
    </row>
    <row r="56" spans="1:3" x14ac:dyDescent="0.2">
      <c r="A56" s="5">
        <v>726</v>
      </c>
      <c r="B56" s="7">
        <v>0</v>
      </c>
      <c r="C56" s="7">
        <v>0</v>
      </c>
    </row>
    <row r="57" spans="1:3" x14ac:dyDescent="0.2">
      <c r="A57" s="5">
        <v>253</v>
      </c>
      <c r="B57" s="7">
        <v>0</v>
      </c>
      <c r="C57" s="7">
        <v>0</v>
      </c>
    </row>
    <row r="58" spans="1:3" x14ac:dyDescent="0.2">
      <c r="A58" s="5">
        <v>195</v>
      </c>
      <c r="B58" s="7">
        <v>0</v>
      </c>
      <c r="C58" s="7">
        <v>0</v>
      </c>
    </row>
    <row r="59" spans="1:3" x14ac:dyDescent="0.2">
      <c r="A59" s="5">
        <v>748</v>
      </c>
      <c r="B59" s="7">
        <v>0</v>
      </c>
      <c r="C59" s="7">
        <v>0</v>
      </c>
    </row>
    <row r="60" spans="1:3" x14ac:dyDescent="0.2">
      <c r="A60" s="5">
        <v>192</v>
      </c>
      <c r="B60" s="7">
        <v>0</v>
      </c>
      <c r="C60" s="7">
        <v>0</v>
      </c>
    </row>
    <row r="61" spans="1:3" x14ac:dyDescent="0.2">
      <c r="A61" s="5">
        <v>297</v>
      </c>
      <c r="B61" s="7">
        <v>0</v>
      </c>
      <c r="C61" s="7">
        <v>0</v>
      </c>
    </row>
    <row r="62" spans="1:3" x14ac:dyDescent="0.2">
      <c r="A62" s="5">
        <v>648</v>
      </c>
      <c r="B62" s="7">
        <v>0</v>
      </c>
      <c r="C62" s="7">
        <v>0</v>
      </c>
    </row>
    <row r="63" spans="1:3" x14ac:dyDescent="0.2">
      <c r="A63" s="5">
        <v>832</v>
      </c>
      <c r="B63" s="7">
        <v>1</v>
      </c>
      <c r="C63" s="7">
        <v>1</v>
      </c>
    </row>
    <row r="64" spans="1:3" x14ac:dyDescent="0.2">
      <c r="A64" s="5">
        <v>431</v>
      </c>
      <c r="B64" s="7">
        <v>0</v>
      </c>
      <c r="C64" s="7">
        <v>0</v>
      </c>
    </row>
    <row r="65" spans="1:3" x14ac:dyDescent="0.2">
      <c r="A65" s="5">
        <v>328</v>
      </c>
      <c r="B65" s="7">
        <v>0</v>
      </c>
      <c r="C65" s="7">
        <v>0</v>
      </c>
    </row>
    <row r="66" spans="1:3" x14ac:dyDescent="0.2">
      <c r="A66" s="5">
        <v>268</v>
      </c>
      <c r="B66" s="7">
        <v>1</v>
      </c>
      <c r="C66" s="7">
        <v>0</v>
      </c>
    </row>
    <row r="67" spans="1:3" x14ac:dyDescent="0.2">
      <c r="A67" s="5">
        <v>478</v>
      </c>
      <c r="B67" s="7">
        <v>1</v>
      </c>
      <c r="C67" s="7">
        <v>0</v>
      </c>
    </row>
    <row r="68" spans="1:3" x14ac:dyDescent="0.2">
      <c r="A68" s="5">
        <v>341</v>
      </c>
      <c r="B68" s="7">
        <v>1</v>
      </c>
      <c r="C68" s="7">
        <v>1</v>
      </c>
    </row>
    <row r="69" spans="1:3" x14ac:dyDescent="0.2">
      <c r="A69" s="5">
        <v>443</v>
      </c>
      <c r="B69" s="7">
        <v>1</v>
      </c>
      <c r="C69" s="7">
        <v>0</v>
      </c>
    </row>
    <row r="70" spans="1:3" x14ac:dyDescent="0.2">
      <c r="A70" s="5">
        <v>674</v>
      </c>
      <c r="B70" s="7">
        <v>0</v>
      </c>
      <c r="C70" s="7">
        <v>0</v>
      </c>
    </row>
    <row r="71" spans="1:3" x14ac:dyDescent="0.2">
      <c r="A71" s="5">
        <v>78</v>
      </c>
      <c r="B71" s="7">
        <v>0</v>
      </c>
      <c r="C71" s="7">
        <v>0</v>
      </c>
    </row>
    <row r="72" spans="1:3" x14ac:dyDescent="0.2">
      <c r="A72" s="5">
        <v>377</v>
      </c>
      <c r="B72" s="7">
        <v>0</v>
      </c>
      <c r="C72" s="7">
        <v>0</v>
      </c>
    </row>
    <row r="73" spans="1:3" x14ac:dyDescent="0.2">
      <c r="A73" s="5">
        <v>358</v>
      </c>
      <c r="B73" s="7">
        <v>0</v>
      </c>
      <c r="C73" s="7">
        <v>0</v>
      </c>
    </row>
    <row r="74" spans="1:3" x14ac:dyDescent="0.2">
      <c r="A74" s="5">
        <v>52</v>
      </c>
      <c r="B74" s="7">
        <v>0</v>
      </c>
      <c r="C74" s="7">
        <v>0</v>
      </c>
    </row>
    <row r="75" spans="1:3" x14ac:dyDescent="0.2">
      <c r="A75" s="5">
        <v>817</v>
      </c>
      <c r="B75" s="7">
        <v>0</v>
      </c>
      <c r="C75" s="7">
        <v>0</v>
      </c>
    </row>
    <row r="76" spans="1:3" x14ac:dyDescent="0.2">
      <c r="A76" s="5">
        <v>564</v>
      </c>
      <c r="B76" s="7">
        <v>0</v>
      </c>
      <c r="C76" s="7">
        <v>0</v>
      </c>
    </row>
    <row r="77" spans="1:3" x14ac:dyDescent="0.2">
      <c r="A77" s="5">
        <v>348</v>
      </c>
      <c r="B77" s="7">
        <v>1</v>
      </c>
      <c r="C77" s="7">
        <v>0</v>
      </c>
    </row>
    <row r="78" spans="1:3" x14ac:dyDescent="0.2">
      <c r="A78" s="5">
        <v>708</v>
      </c>
      <c r="B78" s="7">
        <v>0</v>
      </c>
      <c r="C78" s="7">
        <v>0</v>
      </c>
    </row>
    <row r="79" spans="1:3" x14ac:dyDescent="0.2">
      <c r="A79" s="5">
        <v>127</v>
      </c>
      <c r="B79" s="7">
        <v>0</v>
      </c>
      <c r="C79" s="7">
        <v>0</v>
      </c>
    </row>
    <row r="80" spans="1:3" x14ac:dyDescent="0.2">
      <c r="A80" s="5">
        <v>615</v>
      </c>
      <c r="B80" s="7">
        <v>0</v>
      </c>
      <c r="C80" s="7">
        <v>0</v>
      </c>
    </row>
    <row r="81" spans="1:3" x14ac:dyDescent="0.2">
      <c r="A81" s="5">
        <v>474</v>
      </c>
      <c r="B81" s="7">
        <v>0</v>
      </c>
      <c r="C81" s="7">
        <v>0</v>
      </c>
    </row>
    <row r="82" spans="1:3" x14ac:dyDescent="0.2">
      <c r="A82" s="5">
        <v>528</v>
      </c>
      <c r="B82" s="7">
        <v>0</v>
      </c>
      <c r="C82" s="7">
        <v>0</v>
      </c>
    </row>
    <row r="83" spans="1:3" x14ac:dyDescent="0.2">
      <c r="A83" s="5">
        <v>275</v>
      </c>
      <c r="B83" s="7">
        <v>0</v>
      </c>
      <c r="C83" s="7">
        <v>0</v>
      </c>
    </row>
    <row r="84" spans="1:3" x14ac:dyDescent="0.2">
      <c r="A84" s="5">
        <v>155</v>
      </c>
      <c r="B84" s="7">
        <v>0</v>
      </c>
      <c r="C84" s="7">
        <v>0</v>
      </c>
    </row>
    <row r="85" spans="1:3" x14ac:dyDescent="0.2">
      <c r="A85" s="5">
        <v>162</v>
      </c>
      <c r="B85" s="7">
        <v>0</v>
      </c>
      <c r="C85" s="7">
        <v>0</v>
      </c>
    </row>
    <row r="86" spans="1:3" x14ac:dyDescent="0.2">
      <c r="A86" s="5">
        <v>525</v>
      </c>
      <c r="B86" s="7">
        <v>0</v>
      </c>
      <c r="C86" s="7">
        <v>0</v>
      </c>
    </row>
    <row r="87" spans="1:3" x14ac:dyDescent="0.2">
      <c r="A87" s="5">
        <v>386</v>
      </c>
      <c r="B87" s="7">
        <v>0</v>
      </c>
      <c r="C87" s="7">
        <v>0</v>
      </c>
    </row>
    <row r="88" spans="1:3" x14ac:dyDescent="0.2">
      <c r="A88" s="5">
        <v>378</v>
      </c>
      <c r="B88" s="7">
        <v>0</v>
      </c>
      <c r="C88" s="7">
        <v>2</v>
      </c>
    </row>
    <row r="89" spans="1:3" x14ac:dyDescent="0.2">
      <c r="A89" s="5">
        <v>709</v>
      </c>
      <c r="B89" s="7">
        <v>0</v>
      </c>
      <c r="C89" s="7">
        <v>0</v>
      </c>
    </row>
    <row r="90" spans="1:3" x14ac:dyDescent="0.2">
      <c r="A90" s="5">
        <v>314</v>
      </c>
      <c r="B90" s="7">
        <v>0</v>
      </c>
      <c r="C90" s="7">
        <v>0</v>
      </c>
    </row>
    <row r="91" spans="1:3" x14ac:dyDescent="0.2">
      <c r="A91" s="5">
        <v>221</v>
      </c>
      <c r="B91" s="7">
        <v>0</v>
      </c>
      <c r="C91" s="7">
        <v>0</v>
      </c>
    </row>
    <row r="92" spans="1:3" x14ac:dyDescent="0.2">
      <c r="A92" s="5">
        <v>801</v>
      </c>
      <c r="B92" s="7">
        <v>0</v>
      </c>
      <c r="C92" s="7">
        <v>0</v>
      </c>
    </row>
    <row r="93" spans="1:3" x14ac:dyDescent="0.2">
      <c r="A93" s="5">
        <v>599</v>
      </c>
      <c r="B93" s="7">
        <v>0</v>
      </c>
      <c r="C93" s="7">
        <v>0</v>
      </c>
    </row>
    <row r="94" spans="1:3" x14ac:dyDescent="0.2">
      <c r="A94" s="5">
        <v>760</v>
      </c>
      <c r="B94" s="7">
        <v>0</v>
      </c>
      <c r="C94" s="7">
        <v>0</v>
      </c>
    </row>
    <row r="95" spans="1:3" x14ac:dyDescent="0.2">
      <c r="A95" s="5">
        <v>614</v>
      </c>
      <c r="B95" s="7">
        <v>0</v>
      </c>
      <c r="C95" s="7">
        <v>0</v>
      </c>
    </row>
    <row r="96" spans="1:3" x14ac:dyDescent="0.2">
      <c r="A96" s="5">
        <v>77</v>
      </c>
      <c r="B96" s="7">
        <v>0</v>
      </c>
      <c r="C96" s="7">
        <v>0</v>
      </c>
    </row>
    <row r="97" spans="1:3" x14ac:dyDescent="0.2">
      <c r="A97" s="5">
        <v>675</v>
      </c>
      <c r="B97" s="7">
        <v>0</v>
      </c>
      <c r="C97" s="7">
        <v>0</v>
      </c>
    </row>
    <row r="98" spans="1:3" x14ac:dyDescent="0.2">
      <c r="A98" s="5">
        <v>521</v>
      </c>
      <c r="B98" s="7">
        <v>0</v>
      </c>
      <c r="C98" s="7">
        <v>0</v>
      </c>
    </row>
    <row r="99" spans="1:3" x14ac:dyDescent="0.2">
      <c r="A99" s="5">
        <v>488</v>
      </c>
      <c r="B99" s="7">
        <v>0</v>
      </c>
      <c r="C99" s="7">
        <v>0</v>
      </c>
    </row>
    <row r="100" spans="1:3" x14ac:dyDescent="0.2">
      <c r="A100" s="5">
        <v>476</v>
      </c>
      <c r="B100" s="7">
        <v>0</v>
      </c>
      <c r="C100" s="7">
        <v>0</v>
      </c>
    </row>
    <row r="101" spans="1:3" x14ac:dyDescent="0.2">
      <c r="A101" s="5">
        <v>415</v>
      </c>
      <c r="B101" s="7">
        <v>0</v>
      </c>
      <c r="C101" s="7">
        <v>0</v>
      </c>
    </row>
    <row r="102" spans="1:3" x14ac:dyDescent="0.2">
      <c r="A102" s="5">
        <v>317</v>
      </c>
      <c r="B102" s="7">
        <v>1</v>
      </c>
      <c r="C102" s="7">
        <v>0</v>
      </c>
    </row>
    <row r="103" spans="1:3" x14ac:dyDescent="0.2">
      <c r="A103" s="5">
        <v>115</v>
      </c>
      <c r="B103" s="7">
        <v>0</v>
      </c>
      <c r="C103" s="7">
        <v>0</v>
      </c>
    </row>
    <row r="104" spans="1:3" x14ac:dyDescent="0.2">
      <c r="A104" s="5">
        <v>103</v>
      </c>
      <c r="B104" s="7">
        <v>0</v>
      </c>
      <c r="C104" s="7">
        <v>1</v>
      </c>
    </row>
    <row r="105" spans="1:3" x14ac:dyDescent="0.2">
      <c r="A105" s="5">
        <v>774</v>
      </c>
      <c r="B105" s="7">
        <v>0</v>
      </c>
      <c r="C105" s="7">
        <v>0</v>
      </c>
    </row>
    <row r="106" spans="1:3" x14ac:dyDescent="0.2">
      <c r="A106" s="5">
        <v>857</v>
      </c>
      <c r="B106" s="7">
        <v>1</v>
      </c>
      <c r="C106" s="7">
        <v>1</v>
      </c>
    </row>
    <row r="107" spans="1:3" x14ac:dyDescent="0.2">
      <c r="A107" s="5">
        <v>276</v>
      </c>
      <c r="B107" s="7">
        <v>1</v>
      </c>
      <c r="C107" s="7">
        <v>0</v>
      </c>
    </row>
    <row r="108" spans="1:3" x14ac:dyDescent="0.2">
      <c r="A108" s="5">
        <v>460</v>
      </c>
      <c r="B108" s="7">
        <v>0</v>
      </c>
      <c r="C108" s="7">
        <v>0</v>
      </c>
    </row>
    <row r="109" spans="1:3" x14ac:dyDescent="0.2">
      <c r="A109" s="5">
        <v>471</v>
      </c>
      <c r="B109" s="7">
        <v>0</v>
      </c>
      <c r="C109" s="7">
        <v>0</v>
      </c>
    </row>
    <row r="110" spans="1:3" x14ac:dyDescent="0.2">
      <c r="A110" s="5">
        <v>553</v>
      </c>
      <c r="B110" s="7">
        <v>0</v>
      </c>
      <c r="C110" s="7">
        <v>0</v>
      </c>
    </row>
    <row r="111" spans="1:3" x14ac:dyDescent="0.2">
      <c r="A111" s="5">
        <v>772</v>
      </c>
      <c r="B111" s="7">
        <v>0</v>
      </c>
      <c r="C111" s="7">
        <v>0</v>
      </c>
    </row>
    <row r="112" spans="1:3" x14ac:dyDescent="0.2">
      <c r="A112" s="5">
        <v>463</v>
      </c>
      <c r="B112" s="7">
        <v>0</v>
      </c>
      <c r="C112" s="7">
        <v>0</v>
      </c>
    </row>
    <row r="113" spans="1:3" x14ac:dyDescent="0.2">
      <c r="A113" s="5">
        <v>882</v>
      </c>
      <c r="B113" s="7">
        <v>0</v>
      </c>
      <c r="C113" s="7">
        <v>0</v>
      </c>
    </row>
    <row r="114" spans="1:3" x14ac:dyDescent="0.2">
      <c r="A114" s="5">
        <v>302</v>
      </c>
      <c r="B114" s="7">
        <v>2</v>
      </c>
      <c r="C114" s="7">
        <v>0</v>
      </c>
    </row>
    <row r="115" spans="1:3" x14ac:dyDescent="0.2">
      <c r="A115" s="5">
        <v>795</v>
      </c>
      <c r="B115" s="7">
        <v>0</v>
      </c>
      <c r="C115" s="7">
        <v>0</v>
      </c>
    </row>
    <row r="116" spans="1:3" x14ac:dyDescent="0.2">
      <c r="A116" s="5">
        <v>807</v>
      </c>
      <c r="B116" s="7">
        <v>0</v>
      </c>
      <c r="C116" s="7">
        <v>0</v>
      </c>
    </row>
    <row r="117" spans="1:3" x14ac:dyDescent="0.2">
      <c r="A117" s="5">
        <v>777</v>
      </c>
      <c r="B117" s="7">
        <v>0</v>
      </c>
      <c r="C117" s="7">
        <v>0</v>
      </c>
    </row>
    <row r="118" spans="1:3" x14ac:dyDescent="0.2">
      <c r="A118" s="5">
        <v>814</v>
      </c>
      <c r="B118" s="7">
        <v>4</v>
      </c>
      <c r="C118" s="7">
        <v>2</v>
      </c>
    </row>
    <row r="119" spans="1:3" x14ac:dyDescent="0.2">
      <c r="A119" s="5">
        <v>763</v>
      </c>
      <c r="B119" s="7">
        <v>0</v>
      </c>
      <c r="C119" s="7">
        <v>0</v>
      </c>
    </row>
    <row r="120" spans="1:3" x14ac:dyDescent="0.2">
      <c r="A120" s="5">
        <v>248</v>
      </c>
      <c r="B120" s="7">
        <v>0</v>
      </c>
      <c r="C120" s="7">
        <v>2</v>
      </c>
    </row>
    <row r="121" spans="1:3" x14ac:dyDescent="0.2">
      <c r="A121" s="5">
        <v>80</v>
      </c>
      <c r="B121" s="7">
        <v>0</v>
      </c>
      <c r="C121" s="7">
        <v>0</v>
      </c>
    </row>
    <row r="122" spans="1:3" x14ac:dyDescent="0.2">
      <c r="A122" s="5">
        <v>584</v>
      </c>
      <c r="B122" s="7">
        <v>0</v>
      </c>
      <c r="C122" s="7">
        <v>0</v>
      </c>
    </row>
    <row r="123" spans="1:3" x14ac:dyDescent="0.2">
      <c r="A123" s="5">
        <v>147</v>
      </c>
      <c r="B123" s="7">
        <v>0</v>
      </c>
      <c r="C123" s="7">
        <v>0</v>
      </c>
    </row>
    <row r="124" spans="1:3" x14ac:dyDescent="0.2">
      <c r="A124" s="5">
        <v>251</v>
      </c>
      <c r="B124" s="7">
        <v>0</v>
      </c>
      <c r="C124" s="7">
        <v>0</v>
      </c>
    </row>
    <row r="125" spans="1:3" x14ac:dyDescent="0.2">
      <c r="A125" s="5">
        <v>280</v>
      </c>
      <c r="B125" s="7">
        <v>1</v>
      </c>
      <c r="C125" s="7">
        <v>1</v>
      </c>
    </row>
    <row r="126" spans="1:3" x14ac:dyDescent="0.2">
      <c r="A126" s="5">
        <v>454</v>
      </c>
      <c r="B126" s="7">
        <v>1</v>
      </c>
      <c r="C126" s="7">
        <v>0</v>
      </c>
    </row>
    <row r="127" spans="1:3" x14ac:dyDescent="0.2">
      <c r="A127" s="5">
        <v>574</v>
      </c>
      <c r="B127" s="7">
        <v>0</v>
      </c>
      <c r="C127" s="7">
        <v>0</v>
      </c>
    </row>
    <row r="128" spans="1:3" x14ac:dyDescent="0.2">
      <c r="A128" s="5">
        <v>4</v>
      </c>
      <c r="B128" s="7">
        <v>1</v>
      </c>
      <c r="C128" s="7">
        <v>0</v>
      </c>
    </row>
    <row r="129" spans="1:3" x14ac:dyDescent="0.2">
      <c r="A129" s="5">
        <v>514</v>
      </c>
      <c r="B129" s="7">
        <v>1</v>
      </c>
      <c r="C129" s="7">
        <v>0</v>
      </c>
    </row>
    <row r="130" spans="1:3" x14ac:dyDescent="0.2">
      <c r="A130" s="5">
        <v>743</v>
      </c>
      <c r="B130" s="7">
        <v>2</v>
      </c>
      <c r="C130" s="7">
        <v>2</v>
      </c>
    </row>
    <row r="131" spans="1:3" x14ac:dyDescent="0.2">
      <c r="A131" s="5">
        <v>62</v>
      </c>
      <c r="B131" s="7">
        <v>0</v>
      </c>
      <c r="C131" s="7">
        <v>0</v>
      </c>
    </row>
    <row r="132" spans="1:3" x14ac:dyDescent="0.2">
      <c r="A132" s="5">
        <v>527</v>
      </c>
      <c r="B132" s="7">
        <v>0</v>
      </c>
      <c r="C132" s="7">
        <v>0</v>
      </c>
    </row>
    <row r="133" spans="1:3" x14ac:dyDescent="0.2">
      <c r="A133" s="5">
        <v>139</v>
      </c>
      <c r="B133" s="7">
        <v>0</v>
      </c>
      <c r="C133" s="7">
        <v>0</v>
      </c>
    </row>
    <row r="134" spans="1:3" x14ac:dyDescent="0.2">
      <c r="A134" s="5">
        <v>101</v>
      </c>
      <c r="B134" s="7">
        <v>0</v>
      </c>
      <c r="C134" s="7">
        <v>0</v>
      </c>
    </row>
    <row r="135" spans="1:3" x14ac:dyDescent="0.2">
      <c r="A135" s="5">
        <v>775</v>
      </c>
      <c r="B135" s="7">
        <v>1</v>
      </c>
      <c r="C135" s="7">
        <v>3</v>
      </c>
    </row>
    <row r="136" spans="1:3" x14ac:dyDescent="0.2">
      <c r="A136" s="5">
        <v>695</v>
      </c>
      <c r="B136" s="7">
        <v>0</v>
      </c>
      <c r="C136" s="7">
        <v>0</v>
      </c>
    </row>
    <row r="137" spans="1:3" x14ac:dyDescent="0.2">
      <c r="A137" s="5">
        <v>515</v>
      </c>
      <c r="B137" s="7">
        <v>0</v>
      </c>
      <c r="C137" s="7">
        <v>0</v>
      </c>
    </row>
    <row r="138" spans="1:3" x14ac:dyDescent="0.2">
      <c r="A138" s="5">
        <v>558</v>
      </c>
      <c r="B138" s="7">
        <v>0</v>
      </c>
      <c r="C138" s="7">
        <v>0</v>
      </c>
    </row>
    <row r="139" spans="1:3" x14ac:dyDescent="0.2">
      <c r="A139" s="5">
        <v>630</v>
      </c>
      <c r="B139" s="7">
        <v>0</v>
      </c>
      <c r="C139" s="7">
        <v>0</v>
      </c>
    </row>
    <row r="140" spans="1:3" x14ac:dyDescent="0.2">
      <c r="A140" s="5">
        <v>766</v>
      </c>
      <c r="B140" s="7">
        <v>1</v>
      </c>
      <c r="C140" s="7">
        <v>0</v>
      </c>
    </row>
    <row r="141" spans="1:3" x14ac:dyDescent="0.2">
      <c r="A141" s="5">
        <v>740</v>
      </c>
      <c r="B141" s="7">
        <v>0</v>
      </c>
      <c r="C141" s="7">
        <v>0</v>
      </c>
    </row>
    <row r="142" spans="1:3" x14ac:dyDescent="0.2">
      <c r="A142" s="5">
        <v>761</v>
      </c>
      <c r="B142" s="7">
        <v>0</v>
      </c>
      <c r="C142" s="7">
        <v>0</v>
      </c>
    </row>
    <row r="143" spans="1:3" x14ac:dyDescent="0.2">
      <c r="A143" s="5">
        <v>364</v>
      </c>
      <c r="B143" s="7">
        <v>0</v>
      </c>
      <c r="C143" s="7">
        <v>0</v>
      </c>
    </row>
    <row r="144" spans="1:3" x14ac:dyDescent="0.2">
      <c r="A144" s="5">
        <v>845</v>
      </c>
      <c r="B144" s="7">
        <v>0</v>
      </c>
      <c r="C144" s="7">
        <v>0</v>
      </c>
    </row>
    <row r="145" spans="1:3" x14ac:dyDescent="0.2">
      <c r="A145" s="5">
        <v>411</v>
      </c>
      <c r="B145" s="7">
        <v>0</v>
      </c>
      <c r="C145" s="7">
        <v>0</v>
      </c>
    </row>
    <row r="146" spans="1:3" x14ac:dyDescent="0.2">
      <c r="A146" s="5">
        <v>76</v>
      </c>
      <c r="B146" s="7">
        <v>0</v>
      </c>
      <c r="C146" s="7">
        <v>0</v>
      </c>
    </row>
    <row r="147" spans="1:3" x14ac:dyDescent="0.2">
      <c r="A147" s="5">
        <v>219</v>
      </c>
      <c r="B147" s="7">
        <v>0</v>
      </c>
      <c r="C147" s="7">
        <v>0</v>
      </c>
    </row>
    <row r="148" spans="1:3" x14ac:dyDescent="0.2">
      <c r="A148" s="5">
        <v>501</v>
      </c>
      <c r="B148" s="7">
        <v>0</v>
      </c>
      <c r="C148" s="7">
        <v>0</v>
      </c>
    </row>
    <row r="149" spans="1:3" x14ac:dyDescent="0.2">
      <c r="A149" s="5">
        <v>26</v>
      </c>
      <c r="B149" s="7">
        <v>1</v>
      </c>
      <c r="C149" s="7">
        <v>5</v>
      </c>
    </row>
    <row r="150" spans="1:3" x14ac:dyDescent="0.2">
      <c r="A150" s="5">
        <v>546</v>
      </c>
      <c r="B150" s="7">
        <v>0</v>
      </c>
      <c r="C150" s="7">
        <v>0</v>
      </c>
    </row>
    <row r="151" spans="1:3" x14ac:dyDescent="0.2">
      <c r="A151" s="5">
        <v>698</v>
      </c>
      <c r="B151" s="7">
        <v>0</v>
      </c>
      <c r="C151" s="7">
        <v>0</v>
      </c>
    </row>
    <row r="152" spans="1:3" x14ac:dyDescent="0.2">
      <c r="A152" s="5">
        <v>91</v>
      </c>
      <c r="B152" s="7">
        <v>0</v>
      </c>
      <c r="C152" s="7">
        <v>0</v>
      </c>
    </row>
    <row r="153" spans="1:3" x14ac:dyDescent="0.2">
      <c r="A153" s="5">
        <v>821</v>
      </c>
      <c r="B153" s="7">
        <v>1</v>
      </c>
      <c r="C153" s="7">
        <v>1</v>
      </c>
    </row>
    <row r="154" spans="1:3" x14ac:dyDescent="0.2">
      <c r="A154" s="5">
        <v>667</v>
      </c>
      <c r="B154" s="7">
        <v>0</v>
      </c>
      <c r="C154" s="7">
        <v>0</v>
      </c>
    </row>
    <row r="155" spans="1:3" x14ac:dyDescent="0.2">
      <c r="A155" s="5">
        <v>158</v>
      </c>
      <c r="B155" s="7">
        <v>0</v>
      </c>
      <c r="C155" s="7">
        <v>0</v>
      </c>
    </row>
    <row r="156" spans="1:3" x14ac:dyDescent="0.2">
      <c r="A156" s="5">
        <v>713</v>
      </c>
      <c r="B156" s="7">
        <v>1</v>
      </c>
      <c r="C156" s="7">
        <v>0</v>
      </c>
    </row>
    <row r="157" spans="1:3" x14ac:dyDescent="0.2">
      <c r="A157" s="5">
        <v>430</v>
      </c>
      <c r="B157" s="7">
        <v>0</v>
      </c>
      <c r="C157" s="7">
        <v>0</v>
      </c>
    </row>
    <row r="158" spans="1:3" x14ac:dyDescent="0.2">
      <c r="A158" s="5">
        <v>492</v>
      </c>
      <c r="B158" s="7">
        <v>0</v>
      </c>
      <c r="C158" s="7">
        <v>0</v>
      </c>
    </row>
    <row r="159" spans="1:3" x14ac:dyDescent="0.2">
      <c r="A159" s="5">
        <v>516</v>
      </c>
      <c r="B159" s="7">
        <v>0</v>
      </c>
      <c r="C159" s="7">
        <v>0</v>
      </c>
    </row>
    <row r="160" spans="1:3" x14ac:dyDescent="0.2">
      <c r="A160" s="5">
        <v>831</v>
      </c>
      <c r="B160" s="7">
        <v>1</v>
      </c>
      <c r="C160" s="7">
        <v>0</v>
      </c>
    </row>
    <row r="161" spans="1:3" x14ac:dyDescent="0.2">
      <c r="A161" s="5">
        <v>438</v>
      </c>
      <c r="B161" s="7">
        <v>2</v>
      </c>
      <c r="C161" s="7">
        <v>3</v>
      </c>
    </row>
    <row r="162" spans="1:3" x14ac:dyDescent="0.2">
      <c r="A162" s="5">
        <v>217</v>
      </c>
      <c r="B162" s="7">
        <v>0</v>
      </c>
      <c r="C162" s="7">
        <v>0</v>
      </c>
    </row>
    <row r="163" spans="1:3" x14ac:dyDescent="0.2">
      <c r="A163" s="5">
        <v>506</v>
      </c>
      <c r="B163" s="7">
        <v>1</v>
      </c>
      <c r="C163" s="7">
        <v>0</v>
      </c>
    </row>
    <row r="164" spans="1:3" x14ac:dyDescent="0.2">
      <c r="A164" s="5">
        <v>673</v>
      </c>
      <c r="B164" s="7">
        <v>0</v>
      </c>
      <c r="C164" s="7">
        <v>0</v>
      </c>
    </row>
    <row r="165" spans="1:3" x14ac:dyDescent="0.2">
      <c r="A165" s="5">
        <v>29</v>
      </c>
      <c r="B165" s="7">
        <v>0</v>
      </c>
      <c r="C165" s="7">
        <v>0</v>
      </c>
    </row>
    <row r="166" spans="1:3" x14ac:dyDescent="0.2">
      <c r="A166" s="5">
        <v>867</v>
      </c>
      <c r="B166" s="7">
        <v>1</v>
      </c>
      <c r="C166" s="7">
        <v>0</v>
      </c>
    </row>
    <row r="167" spans="1:3" x14ac:dyDescent="0.2">
      <c r="A167" s="5">
        <v>714</v>
      </c>
      <c r="B167" s="7">
        <v>0</v>
      </c>
      <c r="C167" s="7">
        <v>0</v>
      </c>
    </row>
    <row r="168" spans="1:3" x14ac:dyDescent="0.2">
      <c r="A168" s="5">
        <v>767</v>
      </c>
      <c r="B168" s="7">
        <v>0</v>
      </c>
      <c r="C168" s="7">
        <v>0</v>
      </c>
    </row>
    <row r="169" spans="1:3" x14ac:dyDescent="0.2">
      <c r="A169" s="5">
        <v>640</v>
      </c>
      <c r="B169" s="7">
        <v>1</v>
      </c>
      <c r="C169" s="7">
        <v>0</v>
      </c>
    </row>
    <row r="170" spans="1:3" x14ac:dyDescent="0.2">
      <c r="A170" s="5">
        <v>548</v>
      </c>
      <c r="B170" s="7">
        <v>0</v>
      </c>
      <c r="C170" s="7">
        <v>0</v>
      </c>
    </row>
    <row r="171" spans="1:3" x14ac:dyDescent="0.2">
      <c r="A171" s="5">
        <v>627</v>
      </c>
      <c r="B171" s="7">
        <v>0</v>
      </c>
      <c r="C171" s="7">
        <v>0</v>
      </c>
    </row>
    <row r="172" spans="1:3" x14ac:dyDescent="0.2">
      <c r="A172" s="5">
        <v>848</v>
      </c>
      <c r="B172" s="7">
        <v>0</v>
      </c>
      <c r="C172" s="7">
        <v>0</v>
      </c>
    </row>
    <row r="173" spans="1:3" x14ac:dyDescent="0.2">
      <c r="A173" s="5">
        <v>421</v>
      </c>
      <c r="B173" s="7">
        <v>0</v>
      </c>
      <c r="C173" s="7">
        <v>0</v>
      </c>
    </row>
    <row r="174" spans="1:3" x14ac:dyDescent="0.2">
      <c r="A174" s="5">
        <v>119</v>
      </c>
      <c r="B174" s="7">
        <v>0</v>
      </c>
      <c r="C174" s="7">
        <v>1</v>
      </c>
    </row>
    <row r="175" spans="1:3" x14ac:dyDescent="0.2">
      <c r="A175" s="5">
        <v>8</v>
      </c>
      <c r="B175" s="7">
        <v>3</v>
      </c>
      <c r="C175" s="7">
        <v>1</v>
      </c>
    </row>
    <row r="176" spans="1:3" x14ac:dyDescent="0.2">
      <c r="A176" s="5">
        <v>600</v>
      </c>
      <c r="B176" s="7">
        <v>1</v>
      </c>
      <c r="C176" s="7">
        <v>0</v>
      </c>
    </row>
    <row r="177" spans="1:3" x14ac:dyDescent="0.2">
      <c r="A177" s="5">
        <v>691</v>
      </c>
      <c r="B177" s="7">
        <v>1</v>
      </c>
      <c r="C177" s="7">
        <v>0</v>
      </c>
    </row>
    <row r="178" spans="1:3" x14ac:dyDescent="0.2">
      <c r="A178" s="5">
        <v>588</v>
      </c>
      <c r="B178" s="7">
        <v>1</v>
      </c>
      <c r="C178" s="7">
        <v>1</v>
      </c>
    </row>
    <row r="179" spans="1:3" x14ac:dyDescent="0.2">
      <c r="A179" s="5">
        <v>486</v>
      </c>
      <c r="B179" s="7">
        <v>3</v>
      </c>
      <c r="C179" s="7">
        <v>1</v>
      </c>
    </row>
    <row r="180" spans="1:3" x14ac:dyDescent="0.2">
      <c r="A180" s="5">
        <v>464</v>
      </c>
      <c r="B180" s="7">
        <v>0</v>
      </c>
      <c r="C180" s="7">
        <v>0</v>
      </c>
    </row>
    <row r="181" spans="1:3" x14ac:dyDescent="0.2">
      <c r="A181" s="5">
        <v>356</v>
      </c>
      <c r="B181" s="7">
        <v>0</v>
      </c>
      <c r="C181" s="7">
        <v>0</v>
      </c>
    </row>
    <row r="182" spans="1:3" x14ac:dyDescent="0.2">
      <c r="A182" s="5">
        <v>799</v>
      </c>
      <c r="B182" s="7">
        <v>0</v>
      </c>
      <c r="C182" s="7">
        <v>0</v>
      </c>
    </row>
    <row r="183" spans="1:3" x14ac:dyDescent="0.2">
      <c r="A183" s="5">
        <v>654</v>
      </c>
      <c r="B183" s="7">
        <v>0</v>
      </c>
      <c r="C183" s="7">
        <v>0</v>
      </c>
    </row>
    <row r="184" spans="1:3" x14ac:dyDescent="0.2">
      <c r="A184" s="5">
        <v>517</v>
      </c>
      <c r="B184" s="7">
        <v>0</v>
      </c>
      <c r="C184" s="7">
        <v>0</v>
      </c>
    </row>
    <row r="185" spans="1:3" x14ac:dyDescent="0.2">
      <c r="A185" s="5">
        <v>196</v>
      </c>
      <c r="B185" s="7">
        <v>0</v>
      </c>
      <c r="C185" s="7">
        <v>0</v>
      </c>
    </row>
    <row r="186" spans="1:3" x14ac:dyDescent="0.2">
      <c r="A186" s="5">
        <v>846</v>
      </c>
      <c r="B186" s="7">
        <v>0</v>
      </c>
      <c r="C186" s="7">
        <v>0</v>
      </c>
    </row>
    <row r="187" spans="1:3" x14ac:dyDescent="0.2">
      <c r="A187" s="5">
        <v>227</v>
      </c>
      <c r="B187" s="7">
        <v>0</v>
      </c>
      <c r="C187" s="7">
        <v>0</v>
      </c>
    </row>
    <row r="188" spans="1:3" x14ac:dyDescent="0.2">
      <c r="A188" s="5">
        <v>658</v>
      </c>
      <c r="B188" s="7">
        <v>1</v>
      </c>
      <c r="C188" s="7">
        <v>1</v>
      </c>
    </row>
    <row r="189" spans="1:3" x14ac:dyDescent="0.2">
      <c r="A189" s="5">
        <v>17</v>
      </c>
      <c r="B189" s="7">
        <v>4</v>
      </c>
      <c r="C189" s="7">
        <v>1</v>
      </c>
    </row>
    <row r="190" spans="1:3" x14ac:dyDescent="0.2">
      <c r="A190" s="5">
        <v>215</v>
      </c>
      <c r="B190" s="7">
        <v>1</v>
      </c>
      <c r="C190" s="7">
        <v>0</v>
      </c>
    </row>
    <row r="191" spans="1:3" x14ac:dyDescent="0.2">
      <c r="A191" s="5">
        <v>487</v>
      </c>
      <c r="B191" s="7">
        <v>1</v>
      </c>
      <c r="C191" s="7">
        <v>0</v>
      </c>
    </row>
    <row r="192" spans="1:3" x14ac:dyDescent="0.2">
      <c r="A192" s="5">
        <v>847</v>
      </c>
      <c r="B192" s="7">
        <v>8</v>
      </c>
      <c r="C192" s="7">
        <v>2</v>
      </c>
    </row>
    <row r="193" spans="1:3" x14ac:dyDescent="0.2">
      <c r="A193" s="5">
        <v>569</v>
      </c>
      <c r="B193" s="7">
        <v>0</v>
      </c>
      <c r="C193" s="7">
        <v>0</v>
      </c>
    </row>
    <row r="194" spans="1:3" x14ac:dyDescent="0.2">
      <c r="A194" s="5">
        <v>693</v>
      </c>
      <c r="B194" s="7">
        <v>0</v>
      </c>
      <c r="C194" s="7">
        <v>0</v>
      </c>
    </row>
    <row r="195" spans="1:3" x14ac:dyDescent="0.2">
      <c r="A195" s="5">
        <v>859</v>
      </c>
      <c r="B195" s="7">
        <v>0</v>
      </c>
      <c r="C195" s="7">
        <v>3</v>
      </c>
    </row>
    <row r="196" spans="1:3" x14ac:dyDescent="0.2">
      <c r="A196" s="5">
        <v>238</v>
      </c>
      <c r="B196" s="7">
        <v>0</v>
      </c>
      <c r="C196" s="7">
        <v>2</v>
      </c>
    </row>
    <row r="197" spans="1:3" x14ac:dyDescent="0.2">
      <c r="A197" s="5">
        <v>850</v>
      </c>
      <c r="B197" s="7">
        <v>1</v>
      </c>
      <c r="C197" s="7">
        <v>0</v>
      </c>
    </row>
    <row r="198" spans="1:3" x14ac:dyDescent="0.2">
      <c r="A198" s="5">
        <v>750</v>
      </c>
      <c r="B198" s="7">
        <v>0</v>
      </c>
      <c r="C198" s="7">
        <v>0</v>
      </c>
    </row>
    <row r="199" spans="1:3" x14ac:dyDescent="0.2">
      <c r="A199" s="5">
        <v>329</v>
      </c>
      <c r="B199" s="7">
        <v>1</v>
      </c>
      <c r="C199" s="7">
        <v>1</v>
      </c>
    </row>
    <row r="200" spans="1:3" x14ac:dyDescent="0.2">
      <c r="A200" s="5">
        <v>326</v>
      </c>
      <c r="B200" s="7">
        <v>0</v>
      </c>
      <c r="C200" s="7">
        <v>0</v>
      </c>
    </row>
    <row r="201" spans="1:3" x14ac:dyDescent="0.2">
      <c r="A201" s="5">
        <v>126</v>
      </c>
      <c r="B201" s="7">
        <v>1</v>
      </c>
      <c r="C201" s="7">
        <v>0</v>
      </c>
    </row>
    <row r="202" spans="1:3" x14ac:dyDescent="0.2">
      <c r="A202" s="5">
        <v>586</v>
      </c>
      <c r="B202" s="7">
        <v>0</v>
      </c>
      <c r="C202" s="7">
        <v>2</v>
      </c>
    </row>
    <row r="203" spans="1:3" x14ac:dyDescent="0.2">
      <c r="A203" s="5">
        <v>132</v>
      </c>
      <c r="B203" s="7">
        <v>0</v>
      </c>
      <c r="C203" s="7">
        <v>0</v>
      </c>
    </row>
    <row r="204" spans="1:3" x14ac:dyDescent="0.2">
      <c r="A204" s="5">
        <v>166</v>
      </c>
      <c r="B204" s="7">
        <v>0</v>
      </c>
      <c r="C204" s="7">
        <v>2</v>
      </c>
    </row>
    <row r="205" spans="1:3" x14ac:dyDescent="0.2">
      <c r="A205" s="5">
        <v>884</v>
      </c>
      <c r="B205" s="7">
        <v>0</v>
      </c>
      <c r="C205" s="7">
        <v>0</v>
      </c>
    </row>
    <row r="206" spans="1:3" x14ac:dyDescent="0.2">
      <c r="A206" s="5">
        <v>543</v>
      </c>
      <c r="B206" s="7">
        <v>4</v>
      </c>
      <c r="C206" s="7">
        <v>2</v>
      </c>
    </row>
    <row r="207" spans="1:3" x14ac:dyDescent="0.2">
      <c r="A207" s="5">
        <v>811</v>
      </c>
      <c r="B207" s="7">
        <v>0</v>
      </c>
      <c r="C207" s="7">
        <v>0</v>
      </c>
    </row>
    <row r="208" spans="1:3" x14ac:dyDescent="0.2">
      <c r="A208" s="5">
        <v>113</v>
      </c>
      <c r="B208" s="7">
        <v>0</v>
      </c>
      <c r="C208" s="7">
        <v>0</v>
      </c>
    </row>
    <row r="209" spans="1:3" x14ac:dyDescent="0.2">
      <c r="A209" s="5">
        <v>240</v>
      </c>
      <c r="B209" s="7">
        <v>0</v>
      </c>
      <c r="C209" s="7">
        <v>0</v>
      </c>
    </row>
    <row r="210" spans="1:3" x14ac:dyDescent="0.2">
      <c r="A210" s="5">
        <v>610</v>
      </c>
      <c r="B210" s="7">
        <v>0</v>
      </c>
      <c r="C210" s="7">
        <v>0</v>
      </c>
    </row>
    <row r="211" spans="1:3" x14ac:dyDescent="0.2">
      <c r="A211" s="5">
        <v>7</v>
      </c>
      <c r="B211" s="7">
        <v>0</v>
      </c>
      <c r="C211" s="7">
        <v>0</v>
      </c>
    </row>
    <row r="212" spans="1:3" x14ac:dyDescent="0.2">
      <c r="A212" s="5">
        <v>55</v>
      </c>
      <c r="B212" s="7">
        <v>0</v>
      </c>
      <c r="C212" s="7">
        <v>1</v>
      </c>
    </row>
    <row r="213" spans="1:3" x14ac:dyDescent="0.2">
      <c r="A213" s="5">
        <v>723</v>
      </c>
      <c r="B213" s="7">
        <v>0</v>
      </c>
      <c r="C213" s="7">
        <v>0</v>
      </c>
    </row>
    <row r="214" spans="1:3" x14ac:dyDescent="0.2">
      <c r="A214" s="5">
        <v>167</v>
      </c>
      <c r="B214" s="7">
        <v>0</v>
      </c>
      <c r="C214" s="7">
        <v>1</v>
      </c>
    </row>
    <row r="215" spans="1:3" x14ac:dyDescent="0.2">
      <c r="A215" s="5">
        <v>85</v>
      </c>
      <c r="B215" s="7">
        <v>0</v>
      </c>
      <c r="C215" s="7">
        <v>0</v>
      </c>
    </row>
    <row r="216" spans="1:3" x14ac:dyDescent="0.2">
      <c r="A216" s="5">
        <v>265</v>
      </c>
      <c r="B216" s="7">
        <v>0</v>
      </c>
      <c r="C216" s="7">
        <v>0</v>
      </c>
    </row>
    <row r="217" spans="1:3" x14ac:dyDescent="0.2">
      <c r="A217" s="5">
        <v>405</v>
      </c>
      <c r="B217" s="7">
        <v>0</v>
      </c>
      <c r="C217" s="7">
        <v>0</v>
      </c>
    </row>
    <row r="218" spans="1:3" x14ac:dyDescent="0.2">
      <c r="A218" s="5">
        <v>35</v>
      </c>
      <c r="B218" s="7">
        <v>1</v>
      </c>
      <c r="C218" s="7">
        <v>0</v>
      </c>
    </row>
    <row r="219" spans="1:3" x14ac:dyDescent="0.2">
      <c r="A219" s="5">
        <v>502</v>
      </c>
      <c r="B219" s="7">
        <v>0</v>
      </c>
      <c r="C219" s="7">
        <v>0</v>
      </c>
    </row>
    <row r="220" spans="1:3" x14ac:dyDescent="0.2">
      <c r="A220" s="5">
        <v>638</v>
      </c>
      <c r="B220" s="7">
        <v>1</v>
      </c>
      <c r="C220" s="7">
        <v>1</v>
      </c>
    </row>
    <row r="221" spans="1:3" x14ac:dyDescent="0.2">
      <c r="A221" s="5">
        <v>129</v>
      </c>
      <c r="B221" s="7">
        <v>1</v>
      </c>
      <c r="C221" s="7">
        <v>1</v>
      </c>
    </row>
    <row r="222" spans="1:3" x14ac:dyDescent="0.2">
      <c r="A222" s="5">
        <v>334</v>
      </c>
      <c r="B222" s="7">
        <v>2</v>
      </c>
      <c r="C222" s="7">
        <v>0</v>
      </c>
    </row>
    <row r="223" spans="1:3" x14ac:dyDescent="0.2">
      <c r="A223" s="5">
        <v>10</v>
      </c>
      <c r="B223" s="7">
        <v>1</v>
      </c>
      <c r="C223" s="7">
        <v>0</v>
      </c>
    </row>
    <row r="224" spans="1:3" x14ac:dyDescent="0.2">
      <c r="A224" s="5">
        <v>370</v>
      </c>
      <c r="B224" s="7">
        <v>0</v>
      </c>
      <c r="C224" s="7">
        <v>0</v>
      </c>
    </row>
    <row r="225" spans="1:3" x14ac:dyDescent="0.2">
      <c r="A225" s="5">
        <v>744</v>
      </c>
      <c r="B225" s="7">
        <v>1</v>
      </c>
      <c r="C225" s="7">
        <v>0</v>
      </c>
    </row>
    <row r="226" spans="1:3" x14ac:dyDescent="0.2">
      <c r="A226" s="5">
        <v>67</v>
      </c>
      <c r="B226" s="7">
        <v>0</v>
      </c>
      <c r="C226" s="7">
        <v>0</v>
      </c>
    </row>
    <row r="227" spans="1:3" x14ac:dyDescent="0.2">
      <c r="A227" s="5">
        <v>746</v>
      </c>
      <c r="B227" s="7">
        <v>1</v>
      </c>
      <c r="C227" s="7">
        <v>1</v>
      </c>
    </row>
    <row r="228" spans="1:3" x14ac:dyDescent="0.2">
      <c r="A228" s="5">
        <v>810</v>
      </c>
      <c r="B228" s="7">
        <v>1</v>
      </c>
      <c r="C228" s="7">
        <v>0</v>
      </c>
    </row>
    <row r="229" spans="1:3" x14ac:dyDescent="0.2">
      <c r="A229" s="5">
        <v>605</v>
      </c>
      <c r="B229" s="7">
        <v>0</v>
      </c>
      <c r="C229" s="7">
        <v>0</v>
      </c>
    </row>
    <row r="230" spans="1:3" x14ac:dyDescent="0.2">
      <c r="A230" s="5">
        <v>757</v>
      </c>
      <c r="B230" s="7">
        <v>0</v>
      </c>
      <c r="C230" s="7">
        <v>0</v>
      </c>
    </row>
    <row r="231" spans="1:3" x14ac:dyDescent="0.2">
      <c r="A231" s="5">
        <v>756</v>
      </c>
      <c r="B231" s="7">
        <v>1</v>
      </c>
      <c r="C231" s="7">
        <v>1</v>
      </c>
    </row>
    <row r="232" spans="1:3" x14ac:dyDescent="0.2">
      <c r="A232" s="5">
        <v>860</v>
      </c>
      <c r="B232" s="7">
        <v>0</v>
      </c>
      <c r="C232" s="7">
        <v>0</v>
      </c>
    </row>
    <row r="233" spans="1:3" x14ac:dyDescent="0.2">
      <c r="A233" s="5">
        <v>794</v>
      </c>
      <c r="B233" s="7">
        <v>0</v>
      </c>
      <c r="C233" s="7">
        <v>0</v>
      </c>
    </row>
    <row r="234" spans="1:3" x14ac:dyDescent="0.2">
      <c r="A234" s="5">
        <v>201</v>
      </c>
      <c r="B234" s="7">
        <v>0</v>
      </c>
      <c r="C234" s="7">
        <v>0</v>
      </c>
    </row>
    <row r="235" spans="1:3" x14ac:dyDescent="0.2">
      <c r="A235" s="5">
        <v>556</v>
      </c>
      <c r="B235" s="7">
        <v>0</v>
      </c>
      <c r="C235" s="7">
        <v>0</v>
      </c>
    </row>
    <row r="236" spans="1:3" x14ac:dyDescent="0.2">
      <c r="A236" s="5">
        <v>796</v>
      </c>
      <c r="B236" s="7">
        <v>0</v>
      </c>
      <c r="C236" s="7">
        <v>0</v>
      </c>
    </row>
    <row r="237" spans="1:3" x14ac:dyDescent="0.2">
      <c r="A237" s="5">
        <v>559</v>
      </c>
      <c r="B237" s="7">
        <v>1</v>
      </c>
      <c r="C237" s="7">
        <v>1</v>
      </c>
    </row>
    <row r="238" spans="1:3" x14ac:dyDescent="0.2">
      <c r="A238" s="5">
        <v>263</v>
      </c>
      <c r="B238" s="7">
        <v>1</v>
      </c>
      <c r="C238" s="7">
        <v>1</v>
      </c>
    </row>
    <row r="239" spans="1:3" x14ac:dyDescent="0.2">
      <c r="A239" s="5">
        <v>239</v>
      </c>
      <c r="B239" s="7">
        <v>0</v>
      </c>
      <c r="C239" s="7">
        <v>0</v>
      </c>
    </row>
    <row r="240" spans="1:3" x14ac:dyDescent="0.2">
      <c r="A240" s="5">
        <v>394</v>
      </c>
      <c r="B240" s="7">
        <v>1</v>
      </c>
      <c r="C240" s="7">
        <v>0</v>
      </c>
    </row>
    <row r="241" spans="1:3" x14ac:dyDescent="0.2">
      <c r="A241" s="5">
        <v>74</v>
      </c>
      <c r="B241" s="7">
        <v>1</v>
      </c>
      <c r="C241" s="7">
        <v>0</v>
      </c>
    </row>
    <row r="242" spans="1:3" x14ac:dyDescent="0.2">
      <c r="A242" s="5">
        <v>495</v>
      </c>
      <c r="B242" s="7">
        <v>0</v>
      </c>
      <c r="C242" s="7">
        <v>0</v>
      </c>
    </row>
    <row r="243" spans="1:3" x14ac:dyDescent="0.2">
      <c r="A243" s="5">
        <v>213</v>
      </c>
      <c r="B243" s="7">
        <v>0</v>
      </c>
      <c r="C243" s="7">
        <v>0</v>
      </c>
    </row>
    <row r="244" spans="1:3" x14ac:dyDescent="0.2">
      <c r="A244" s="5">
        <v>184</v>
      </c>
      <c r="B244" s="7">
        <v>2</v>
      </c>
      <c r="C244" s="7">
        <v>1</v>
      </c>
    </row>
    <row r="245" spans="1:3" x14ac:dyDescent="0.2">
      <c r="A245" s="5">
        <v>124</v>
      </c>
      <c r="B245" s="7">
        <v>0</v>
      </c>
      <c r="C245" s="7">
        <v>0</v>
      </c>
    </row>
    <row r="246" spans="1:3" x14ac:dyDescent="0.2">
      <c r="A246" s="5">
        <v>505</v>
      </c>
      <c r="B246" s="7">
        <v>0</v>
      </c>
      <c r="C246" s="7">
        <v>0</v>
      </c>
    </row>
    <row r="247" spans="1:3" x14ac:dyDescent="0.2">
      <c r="A247" s="5">
        <v>472</v>
      </c>
      <c r="B247" s="7">
        <v>0</v>
      </c>
      <c r="C247" s="7">
        <v>0</v>
      </c>
    </row>
    <row r="248" spans="1:3" x14ac:dyDescent="0.2">
      <c r="A248" s="5">
        <v>202</v>
      </c>
      <c r="B248" s="7">
        <v>8</v>
      </c>
      <c r="C248" s="7">
        <v>2</v>
      </c>
    </row>
    <row r="249" spans="1:3" x14ac:dyDescent="0.2">
      <c r="A249" s="5">
        <v>585</v>
      </c>
      <c r="B249" s="7">
        <v>0</v>
      </c>
      <c r="C249" s="7">
        <v>0</v>
      </c>
    </row>
    <row r="250" spans="1:3" x14ac:dyDescent="0.2">
      <c r="A250" s="5">
        <v>479</v>
      </c>
      <c r="B250" s="7">
        <v>0</v>
      </c>
      <c r="C250" s="7">
        <v>0</v>
      </c>
    </row>
    <row r="251" spans="1:3" x14ac:dyDescent="0.2">
      <c r="A251" s="5">
        <v>38</v>
      </c>
      <c r="B251" s="7">
        <v>0</v>
      </c>
      <c r="C251" s="7">
        <v>0</v>
      </c>
    </row>
    <row r="252" spans="1:3" x14ac:dyDescent="0.2">
      <c r="A252" s="5">
        <v>373</v>
      </c>
      <c r="B252" s="7">
        <v>0</v>
      </c>
      <c r="C252" s="7">
        <v>0</v>
      </c>
    </row>
    <row r="253" spans="1:3" x14ac:dyDescent="0.2">
      <c r="A253" s="5">
        <v>298</v>
      </c>
      <c r="B253" s="7">
        <v>1</v>
      </c>
      <c r="C253" s="7">
        <v>2</v>
      </c>
    </row>
    <row r="254" spans="1:3" x14ac:dyDescent="0.2">
      <c r="A254" s="5">
        <v>473</v>
      </c>
      <c r="B254" s="7">
        <v>1</v>
      </c>
      <c r="C254" s="7">
        <v>2</v>
      </c>
    </row>
    <row r="255" spans="1:3" x14ac:dyDescent="0.2">
      <c r="A255" s="5">
        <v>365</v>
      </c>
      <c r="B255" s="7">
        <v>1</v>
      </c>
      <c r="C255" s="7">
        <v>0</v>
      </c>
    </row>
    <row r="256" spans="1:3" x14ac:dyDescent="0.2">
      <c r="A256" s="5">
        <v>805</v>
      </c>
      <c r="B256" s="7">
        <v>0</v>
      </c>
      <c r="C256" s="7">
        <v>0</v>
      </c>
    </row>
    <row r="257" spans="1:3" x14ac:dyDescent="0.2">
      <c r="A257" s="5">
        <v>382</v>
      </c>
      <c r="B257" s="7">
        <v>0</v>
      </c>
      <c r="C257" s="7">
        <v>2</v>
      </c>
    </row>
    <row r="258" spans="1:3" x14ac:dyDescent="0.2">
      <c r="A258" s="5">
        <v>199</v>
      </c>
      <c r="B258" s="7">
        <v>0</v>
      </c>
      <c r="C258" s="7">
        <v>0</v>
      </c>
    </row>
    <row r="259" spans="1:3" x14ac:dyDescent="0.2">
      <c r="A259" s="5">
        <v>765</v>
      </c>
      <c r="B259" s="7">
        <v>0</v>
      </c>
      <c r="C259" s="7">
        <v>0</v>
      </c>
    </row>
    <row r="260" spans="1:3" x14ac:dyDescent="0.2">
      <c r="A260" s="5">
        <v>266</v>
      </c>
      <c r="B260" s="7">
        <v>0</v>
      </c>
      <c r="C260" s="7">
        <v>0</v>
      </c>
    </row>
    <row r="261" spans="1:3" x14ac:dyDescent="0.2">
      <c r="A261" s="5">
        <v>876</v>
      </c>
      <c r="B261" s="7">
        <v>0</v>
      </c>
      <c r="C261" s="7">
        <v>0</v>
      </c>
    </row>
    <row r="262" spans="1:3" x14ac:dyDescent="0.2">
      <c r="A262" s="5">
        <v>481</v>
      </c>
      <c r="B262" s="7">
        <v>5</v>
      </c>
      <c r="C262" s="7">
        <v>2</v>
      </c>
    </row>
    <row r="263" spans="1:3" x14ac:dyDescent="0.2">
      <c r="A263" s="5">
        <v>489</v>
      </c>
      <c r="B263" s="7">
        <v>0</v>
      </c>
      <c r="C263" s="7">
        <v>0</v>
      </c>
    </row>
    <row r="264" spans="1:3" x14ac:dyDescent="0.2">
      <c r="A264" s="5">
        <v>664</v>
      </c>
      <c r="B264" s="7">
        <v>0</v>
      </c>
      <c r="C264" s="7">
        <v>0</v>
      </c>
    </row>
    <row r="265" spans="1:3" x14ac:dyDescent="0.2">
      <c r="A265" s="5">
        <v>868</v>
      </c>
      <c r="B265" s="7">
        <v>0</v>
      </c>
      <c r="C265" s="7">
        <v>0</v>
      </c>
    </row>
    <row r="266" spans="1:3" x14ac:dyDescent="0.2">
      <c r="A266" s="5">
        <v>401</v>
      </c>
      <c r="B266" s="7">
        <v>0</v>
      </c>
      <c r="C266" s="7">
        <v>0</v>
      </c>
    </row>
    <row r="267" spans="1:3" x14ac:dyDescent="0.2">
      <c r="A267" s="5">
        <v>500</v>
      </c>
      <c r="B267" s="7">
        <v>0</v>
      </c>
      <c r="C267" s="7">
        <v>0</v>
      </c>
    </row>
    <row r="268" spans="1:3" x14ac:dyDescent="0.2">
      <c r="A268" s="5">
        <v>285</v>
      </c>
      <c r="B268" s="7">
        <v>0</v>
      </c>
      <c r="C268" s="7">
        <v>0</v>
      </c>
    </row>
    <row r="269" spans="1:3" x14ac:dyDescent="0.2">
      <c r="A269" s="5">
        <v>550</v>
      </c>
      <c r="B269" s="7">
        <v>1</v>
      </c>
      <c r="C269" s="7">
        <v>1</v>
      </c>
    </row>
    <row r="270" spans="1:3" x14ac:dyDescent="0.2">
      <c r="A270" s="5">
        <v>59</v>
      </c>
      <c r="B270" s="7">
        <v>1</v>
      </c>
      <c r="C270" s="7">
        <v>2</v>
      </c>
    </row>
    <row r="271" spans="1:3" x14ac:dyDescent="0.2">
      <c r="A271" s="5">
        <v>255</v>
      </c>
      <c r="B271" s="7">
        <v>0</v>
      </c>
      <c r="C271" s="7">
        <v>2</v>
      </c>
    </row>
    <row r="272" spans="1:3" x14ac:dyDescent="0.2">
      <c r="A272" s="5">
        <v>747</v>
      </c>
      <c r="B272" s="7">
        <v>1</v>
      </c>
      <c r="C272" s="7">
        <v>1</v>
      </c>
    </row>
    <row r="273" spans="1:3" x14ac:dyDescent="0.2">
      <c r="A273" s="5">
        <v>887</v>
      </c>
      <c r="B273" s="7">
        <v>0</v>
      </c>
      <c r="C273" s="7">
        <v>0</v>
      </c>
    </row>
    <row r="274" spans="1:3" x14ac:dyDescent="0.2">
      <c r="A274" s="5">
        <v>316</v>
      </c>
      <c r="B274" s="7">
        <v>0</v>
      </c>
      <c r="C274" s="7">
        <v>0</v>
      </c>
    </row>
    <row r="275" spans="1:3" x14ac:dyDescent="0.2">
      <c r="A275" s="5">
        <v>13</v>
      </c>
      <c r="B275" s="7">
        <v>0</v>
      </c>
      <c r="C275" s="7">
        <v>0</v>
      </c>
    </row>
    <row r="276" spans="1:3" x14ac:dyDescent="0.2">
      <c r="A276" s="5">
        <v>296</v>
      </c>
      <c r="B276" s="7">
        <v>0</v>
      </c>
      <c r="C276" s="7">
        <v>0</v>
      </c>
    </row>
    <row r="277" spans="1:3" x14ac:dyDescent="0.2">
      <c r="A277" s="5">
        <v>6</v>
      </c>
      <c r="B277" s="7">
        <v>0</v>
      </c>
      <c r="C277" s="7">
        <v>0</v>
      </c>
    </row>
    <row r="278" spans="1:3" x14ac:dyDescent="0.2">
      <c r="A278" s="5">
        <v>450</v>
      </c>
      <c r="B278" s="7">
        <v>0</v>
      </c>
      <c r="C278" s="7">
        <v>0</v>
      </c>
    </row>
    <row r="279" spans="1:3" x14ac:dyDescent="0.2">
      <c r="A279" s="5">
        <v>343</v>
      </c>
      <c r="B279" s="7">
        <v>0</v>
      </c>
      <c r="C279" s="7">
        <v>0</v>
      </c>
    </row>
    <row r="280" spans="1:3" x14ac:dyDescent="0.2">
      <c r="A280" s="5">
        <v>75</v>
      </c>
      <c r="B280" s="7">
        <v>0</v>
      </c>
      <c r="C280" s="7">
        <v>0</v>
      </c>
    </row>
    <row r="281" spans="1:3" x14ac:dyDescent="0.2">
      <c r="A281" s="5">
        <v>403</v>
      </c>
      <c r="B281" s="7">
        <v>1</v>
      </c>
      <c r="C281" s="7">
        <v>0</v>
      </c>
    </row>
    <row r="282" spans="1:3" x14ac:dyDescent="0.2">
      <c r="A282" s="5">
        <v>687</v>
      </c>
      <c r="B282" s="7">
        <v>4</v>
      </c>
      <c r="C282" s="7">
        <v>1</v>
      </c>
    </row>
    <row r="283" spans="1:3" x14ac:dyDescent="0.2">
      <c r="A283" s="5">
        <v>707</v>
      </c>
      <c r="B283" s="7">
        <v>0</v>
      </c>
      <c r="C283" s="7">
        <v>0</v>
      </c>
    </row>
    <row r="284" spans="1:3" x14ac:dyDescent="0.2">
      <c r="A284" s="5">
        <v>1</v>
      </c>
      <c r="B284" s="7">
        <v>1</v>
      </c>
      <c r="C284" s="7">
        <v>0</v>
      </c>
    </row>
    <row r="285" spans="1:3" x14ac:dyDescent="0.2">
      <c r="A285" s="5">
        <v>637</v>
      </c>
      <c r="B285" s="7">
        <v>0</v>
      </c>
      <c r="C285" s="7">
        <v>0</v>
      </c>
    </row>
    <row r="286" spans="1:3" x14ac:dyDescent="0.2">
      <c r="A286" s="5">
        <v>313</v>
      </c>
      <c r="B286" s="7">
        <v>1</v>
      </c>
      <c r="C286" s="7">
        <v>1</v>
      </c>
    </row>
    <row r="287" spans="1:3" x14ac:dyDescent="0.2">
      <c r="A287" s="5">
        <v>456</v>
      </c>
      <c r="B287" s="7">
        <v>0</v>
      </c>
      <c r="C287" s="7">
        <v>0</v>
      </c>
    </row>
    <row r="288" spans="1:3" x14ac:dyDescent="0.2">
      <c r="A288" s="5">
        <v>413</v>
      </c>
      <c r="B288" s="7">
        <v>1</v>
      </c>
      <c r="C288" s="7">
        <v>0</v>
      </c>
    </row>
    <row r="289" spans="1:3" x14ac:dyDescent="0.2">
      <c r="A289" s="5">
        <v>381</v>
      </c>
      <c r="B289" s="7">
        <v>0</v>
      </c>
      <c r="C289" s="7">
        <v>0</v>
      </c>
    </row>
    <row r="290" spans="1:3" x14ac:dyDescent="0.2">
      <c r="A290" s="5">
        <v>340</v>
      </c>
      <c r="B290" s="7">
        <v>0</v>
      </c>
      <c r="C290" s="7">
        <v>0</v>
      </c>
    </row>
    <row r="291" spans="1:3" x14ac:dyDescent="0.2">
      <c r="A291" s="5">
        <v>812</v>
      </c>
      <c r="B291" s="7">
        <v>0</v>
      </c>
      <c r="C291" s="7">
        <v>0</v>
      </c>
    </row>
    <row r="292" spans="1:3" x14ac:dyDescent="0.2">
      <c r="A292" s="5">
        <v>2</v>
      </c>
      <c r="B292" s="7">
        <v>1</v>
      </c>
      <c r="C292" s="7">
        <v>0</v>
      </c>
    </row>
    <row r="293" spans="1:3" x14ac:dyDescent="0.2">
      <c r="A293" s="5">
        <v>243</v>
      </c>
      <c r="B293" s="7">
        <v>0</v>
      </c>
      <c r="C293" s="7">
        <v>0</v>
      </c>
    </row>
    <row r="294" spans="1:3" x14ac:dyDescent="0.2">
      <c r="A294" s="5">
        <v>320</v>
      </c>
      <c r="B294" s="7">
        <v>1</v>
      </c>
      <c r="C294" s="7">
        <v>1</v>
      </c>
    </row>
    <row r="295" spans="1:3" x14ac:dyDescent="0.2">
      <c r="A295" s="5">
        <v>567</v>
      </c>
      <c r="B295" s="7">
        <v>0</v>
      </c>
      <c r="C295" s="7">
        <v>0</v>
      </c>
    </row>
    <row r="296" spans="1:3" x14ac:dyDescent="0.2">
      <c r="A296" s="5">
        <v>577</v>
      </c>
      <c r="B296" s="7">
        <v>0</v>
      </c>
      <c r="C296" s="7">
        <v>0</v>
      </c>
    </row>
    <row r="297" spans="1:3" x14ac:dyDescent="0.2">
      <c r="A297" s="5">
        <v>216</v>
      </c>
      <c r="B297" s="7">
        <v>1</v>
      </c>
      <c r="C297" s="7">
        <v>0</v>
      </c>
    </row>
    <row r="298" spans="1:3" x14ac:dyDescent="0.2">
      <c r="A298" s="5">
        <v>20</v>
      </c>
      <c r="B298" s="7">
        <v>0</v>
      </c>
      <c r="C298" s="7">
        <v>0</v>
      </c>
    </row>
    <row r="299" spans="1:3" x14ac:dyDescent="0.2">
      <c r="A299" s="5">
        <v>73</v>
      </c>
      <c r="B299" s="7">
        <v>0</v>
      </c>
      <c r="C299" s="7">
        <v>0</v>
      </c>
    </row>
    <row r="300" spans="1:3" x14ac:dyDescent="0.2">
      <c r="A300" s="5">
        <v>435</v>
      </c>
      <c r="B300" s="7">
        <v>1</v>
      </c>
      <c r="C300" s="7">
        <v>0</v>
      </c>
    </row>
    <row r="301" spans="1:3" x14ac:dyDescent="0.2">
      <c r="A301" s="5">
        <v>725</v>
      </c>
      <c r="B301" s="7">
        <v>1</v>
      </c>
      <c r="C301" s="7">
        <v>0</v>
      </c>
    </row>
    <row r="302" spans="1:3" x14ac:dyDescent="0.2">
      <c r="A302" s="5">
        <v>512</v>
      </c>
      <c r="B302" s="7">
        <v>0</v>
      </c>
      <c r="C302" s="7">
        <v>0</v>
      </c>
    </row>
    <row r="303" spans="1:3" x14ac:dyDescent="0.2">
      <c r="A303" s="5">
        <v>350</v>
      </c>
      <c r="B303" s="7">
        <v>0</v>
      </c>
      <c r="C303" s="7">
        <v>0</v>
      </c>
    </row>
    <row r="304" spans="1:3" x14ac:dyDescent="0.2">
      <c r="A304" s="5">
        <v>194</v>
      </c>
      <c r="B304" s="7">
        <v>1</v>
      </c>
      <c r="C304" s="7">
        <v>1</v>
      </c>
    </row>
    <row r="305" spans="1:3" x14ac:dyDescent="0.2">
      <c r="A305" s="5">
        <v>669</v>
      </c>
      <c r="B305" s="7">
        <v>0</v>
      </c>
      <c r="C305" s="7">
        <v>0</v>
      </c>
    </row>
    <row r="306" spans="1:3" x14ac:dyDescent="0.2">
      <c r="A306" s="5">
        <v>178</v>
      </c>
      <c r="B306" s="7">
        <v>0</v>
      </c>
      <c r="C306" s="7">
        <v>0</v>
      </c>
    </row>
    <row r="307" spans="1:3" x14ac:dyDescent="0.2">
      <c r="A307" s="5">
        <v>668</v>
      </c>
      <c r="B307" s="7">
        <v>0</v>
      </c>
      <c r="C307" s="7">
        <v>0</v>
      </c>
    </row>
    <row r="308" spans="1:3" x14ac:dyDescent="0.2">
      <c r="A308" s="5">
        <v>869</v>
      </c>
      <c r="B308" s="7">
        <v>0</v>
      </c>
      <c r="C308" s="7">
        <v>0</v>
      </c>
    </row>
    <row r="309" spans="1:3" x14ac:dyDescent="0.2">
      <c r="A309" s="5">
        <v>433</v>
      </c>
      <c r="B309" s="7">
        <v>1</v>
      </c>
      <c r="C309" s="7">
        <v>0</v>
      </c>
    </row>
    <row r="310" spans="1:3" x14ac:dyDescent="0.2">
      <c r="A310" s="5">
        <v>407</v>
      </c>
      <c r="B310" s="7">
        <v>0</v>
      </c>
      <c r="C310" s="7">
        <v>0</v>
      </c>
    </row>
    <row r="311" spans="1:3" x14ac:dyDescent="0.2">
      <c r="A311" s="5">
        <v>390</v>
      </c>
      <c r="B311" s="7">
        <v>0</v>
      </c>
      <c r="C311" s="7">
        <v>0</v>
      </c>
    </row>
    <row r="312" spans="1:3" x14ac:dyDescent="0.2">
      <c r="A312" s="5">
        <v>347</v>
      </c>
      <c r="B312" s="7">
        <v>0</v>
      </c>
      <c r="C312" s="7">
        <v>0</v>
      </c>
    </row>
    <row r="313" spans="1:3" x14ac:dyDescent="0.2">
      <c r="A313" s="5">
        <v>828</v>
      </c>
      <c r="B313" s="7">
        <v>0</v>
      </c>
      <c r="C313" s="7">
        <v>2</v>
      </c>
    </row>
    <row r="314" spans="1:3" x14ac:dyDescent="0.2">
      <c r="A314" s="5">
        <v>852</v>
      </c>
      <c r="B314" s="7">
        <v>0</v>
      </c>
      <c r="C314" s="7">
        <v>0</v>
      </c>
    </row>
    <row r="315" spans="1:3" x14ac:dyDescent="0.2">
      <c r="A315" s="5">
        <v>338</v>
      </c>
      <c r="B315" s="7">
        <v>0</v>
      </c>
      <c r="C315" s="7">
        <v>0</v>
      </c>
    </row>
    <row r="316" spans="1:3" x14ac:dyDescent="0.2">
      <c r="A316" s="5">
        <v>189</v>
      </c>
      <c r="B316" s="7">
        <v>1</v>
      </c>
      <c r="C316" s="7">
        <v>1</v>
      </c>
    </row>
    <row r="317" spans="1:3" x14ac:dyDescent="0.2">
      <c r="A317" s="5">
        <v>389</v>
      </c>
      <c r="B317" s="7">
        <v>0</v>
      </c>
      <c r="C317" s="7">
        <v>0</v>
      </c>
    </row>
    <row r="318" spans="1:3" x14ac:dyDescent="0.2">
      <c r="A318" s="5">
        <v>653</v>
      </c>
      <c r="B318" s="7">
        <v>0</v>
      </c>
      <c r="C318" s="7">
        <v>0</v>
      </c>
    </row>
    <row r="319" spans="1:3" x14ac:dyDescent="0.2">
      <c r="A319" s="5">
        <v>123</v>
      </c>
      <c r="B319" s="7">
        <v>1</v>
      </c>
      <c r="C319" s="7">
        <v>0</v>
      </c>
    </row>
    <row r="320" spans="1:3" x14ac:dyDescent="0.2">
      <c r="A320" s="5">
        <v>102</v>
      </c>
      <c r="B320" s="7">
        <v>0</v>
      </c>
      <c r="C320" s="7">
        <v>0</v>
      </c>
    </row>
    <row r="321" spans="1:3" x14ac:dyDescent="0.2">
      <c r="A321" s="5">
        <v>305</v>
      </c>
      <c r="B321" s="7">
        <v>0</v>
      </c>
      <c r="C321" s="7">
        <v>0</v>
      </c>
    </row>
    <row r="322" spans="1:3" x14ac:dyDescent="0.2">
      <c r="A322" s="5">
        <v>180</v>
      </c>
      <c r="B322" s="7">
        <v>0</v>
      </c>
      <c r="C322" s="7">
        <v>0</v>
      </c>
    </row>
    <row r="323" spans="1:3" x14ac:dyDescent="0.2">
      <c r="A323" s="5">
        <v>778</v>
      </c>
      <c r="B323" s="7">
        <v>0</v>
      </c>
      <c r="C323" s="7">
        <v>0</v>
      </c>
    </row>
    <row r="324" spans="1:3" x14ac:dyDescent="0.2">
      <c r="A324" s="5">
        <v>410</v>
      </c>
      <c r="B324" s="7">
        <v>3</v>
      </c>
      <c r="C324" s="7">
        <v>1</v>
      </c>
    </row>
    <row r="325" spans="1:3" x14ac:dyDescent="0.2">
      <c r="A325" s="5">
        <v>43</v>
      </c>
      <c r="B325" s="7">
        <v>0</v>
      </c>
      <c r="C325" s="7">
        <v>0</v>
      </c>
    </row>
    <row r="326" spans="1:3" x14ac:dyDescent="0.2">
      <c r="A326" s="5">
        <v>825</v>
      </c>
      <c r="B326" s="7">
        <v>4</v>
      </c>
      <c r="C326" s="7">
        <v>1</v>
      </c>
    </row>
    <row r="327" spans="1:3" x14ac:dyDescent="0.2">
      <c r="A327" s="5">
        <v>689</v>
      </c>
      <c r="B327" s="7">
        <v>0</v>
      </c>
      <c r="C327" s="7">
        <v>0</v>
      </c>
    </row>
    <row r="328" spans="1:3" x14ac:dyDescent="0.2">
      <c r="A328" s="5">
        <v>374</v>
      </c>
      <c r="B328" s="7">
        <v>0</v>
      </c>
      <c r="C328" s="7">
        <v>0</v>
      </c>
    </row>
    <row r="329" spans="1:3" x14ac:dyDescent="0.2">
      <c r="A329" s="5">
        <v>468</v>
      </c>
      <c r="B329" s="7">
        <v>0</v>
      </c>
      <c r="C329" s="7">
        <v>0</v>
      </c>
    </row>
    <row r="330" spans="1:3" x14ac:dyDescent="0.2">
      <c r="A330" s="5">
        <v>759</v>
      </c>
      <c r="B330" s="7">
        <v>0</v>
      </c>
      <c r="C330" s="7">
        <v>0</v>
      </c>
    </row>
    <row r="331" spans="1:3" x14ac:dyDescent="0.2">
      <c r="A331" s="5">
        <v>872</v>
      </c>
      <c r="B331" s="7">
        <v>1</v>
      </c>
      <c r="C331" s="7">
        <v>1</v>
      </c>
    </row>
    <row r="332" spans="1:3" x14ac:dyDescent="0.2">
      <c r="A332" s="5">
        <v>862</v>
      </c>
      <c r="B332" s="7">
        <v>1</v>
      </c>
      <c r="C332" s="7">
        <v>0</v>
      </c>
    </row>
    <row r="333" spans="1:3" x14ac:dyDescent="0.2">
      <c r="A333" s="5">
        <v>191</v>
      </c>
      <c r="B333" s="7">
        <v>0</v>
      </c>
      <c r="C333" s="7">
        <v>0</v>
      </c>
    </row>
    <row r="334" spans="1:3" x14ac:dyDescent="0.2">
      <c r="A334" s="5">
        <v>541</v>
      </c>
      <c r="B334" s="7">
        <v>0</v>
      </c>
      <c r="C334" s="7">
        <v>2</v>
      </c>
    </row>
    <row r="335" spans="1:3" x14ac:dyDescent="0.2">
      <c r="A335" s="5">
        <v>307</v>
      </c>
      <c r="B335" s="7">
        <v>0</v>
      </c>
      <c r="C335" s="7">
        <v>0</v>
      </c>
    </row>
    <row r="336" spans="1:3" x14ac:dyDescent="0.2">
      <c r="A336" s="5">
        <v>309</v>
      </c>
      <c r="B336" s="7">
        <v>1</v>
      </c>
      <c r="C336" s="7">
        <v>0</v>
      </c>
    </row>
    <row r="337" spans="1:3" x14ac:dyDescent="0.2">
      <c r="A337" s="5">
        <v>120</v>
      </c>
      <c r="B337" s="7">
        <v>4</v>
      </c>
      <c r="C337" s="7">
        <v>2</v>
      </c>
    </row>
    <row r="338" spans="1:3" x14ac:dyDescent="0.2">
      <c r="A338" s="5">
        <v>109</v>
      </c>
      <c r="B338" s="7">
        <v>0</v>
      </c>
      <c r="C338" s="7">
        <v>0</v>
      </c>
    </row>
    <row r="339" spans="1:3" x14ac:dyDescent="0.2">
      <c r="A339" s="5">
        <v>418</v>
      </c>
      <c r="B339" s="7">
        <v>0</v>
      </c>
      <c r="C339" s="7">
        <v>2</v>
      </c>
    </row>
    <row r="340" spans="1:3" x14ac:dyDescent="0.2">
      <c r="A340" s="5">
        <v>245</v>
      </c>
      <c r="B340" s="7">
        <v>0</v>
      </c>
      <c r="C340" s="7">
        <v>0</v>
      </c>
    </row>
    <row r="341" spans="1:3" x14ac:dyDescent="0.2">
      <c r="A341" s="5">
        <v>48</v>
      </c>
      <c r="B341" s="7">
        <v>0</v>
      </c>
      <c r="C341" s="7">
        <v>0</v>
      </c>
    </row>
    <row r="342" spans="1:3" x14ac:dyDescent="0.2">
      <c r="A342" s="5">
        <v>490</v>
      </c>
      <c r="B342" s="7">
        <v>1</v>
      </c>
      <c r="C342" s="7">
        <v>1</v>
      </c>
    </row>
    <row r="343" spans="1:3" x14ac:dyDescent="0.2">
      <c r="A343" s="5">
        <v>797</v>
      </c>
      <c r="B343" s="7">
        <v>0</v>
      </c>
      <c r="C343" s="7">
        <v>0</v>
      </c>
    </row>
    <row r="344" spans="1:3" x14ac:dyDescent="0.2">
      <c r="A344" s="5">
        <v>140</v>
      </c>
      <c r="B344" s="7">
        <v>0</v>
      </c>
      <c r="C344" s="7">
        <v>0</v>
      </c>
    </row>
    <row r="345" spans="1:3" x14ac:dyDescent="0.2">
      <c r="A345" s="5">
        <v>702</v>
      </c>
      <c r="B345" s="7">
        <v>0</v>
      </c>
      <c r="C345" s="7">
        <v>0</v>
      </c>
    </row>
    <row r="346" spans="1:3" x14ac:dyDescent="0.2">
      <c r="A346" s="5">
        <v>128</v>
      </c>
      <c r="B346" s="7">
        <v>0</v>
      </c>
      <c r="C346" s="7">
        <v>0</v>
      </c>
    </row>
    <row r="347" spans="1:3" x14ac:dyDescent="0.2">
      <c r="A347" s="5">
        <v>537</v>
      </c>
      <c r="B347" s="7">
        <v>0</v>
      </c>
      <c r="C347" s="7">
        <v>0</v>
      </c>
    </row>
    <row r="348" spans="1:3" x14ac:dyDescent="0.2">
      <c r="A348" s="5">
        <v>269</v>
      </c>
      <c r="B348" s="7">
        <v>0</v>
      </c>
      <c r="C348" s="7">
        <v>1</v>
      </c>
    </row>
    <row r="349" spans="1:3" x14ac:dyDescent="0.2">
      <c r="A349" s="5">
        <v>5</v>
      </c>
      <c r="B349" s="7">
        <v>0</v>
      </c>
      <c r="C349" s="7">
        <v>0</v>
      </c>
    </row>
    <row r="350" spans="1:3" x14ac:dyDescent="0.2">
      <c r="A350" s="5">
        <v>576</v>
      </c>
      <c r="B350" s="7">
        <v>0</v>
      </c>
      <c r="C350" s="7">
        <v>0</v>
      </c>
    </row>
    <row r="351" spans="1:3" x14ac:dyDescent="0.2">
      <c r="A351" s="5">
        <v>542</v>
      </c>
      <c r="B351" s="7">
        <v>4</v>
      </c>
      <c r="C351" s="7">
        <v>2</v>
      </c>
    </row>
    <row r="352" spans="1:3" x14ac:dyDescent="0.2">
      <c r="A352" s="5">
        <v>552</v>
      </c>
      <c r="B352" s="7">
        <v>0</v>
      </c>
      <c r="C352" s="7">
        <v>0</v>
      </c>
    </row>
    <row r="353" spans="1:3" x14ac:dyDescent="0.2">
      <c r="A353" s="5">
        <v>738</v>
      </c>
      <c r="B353" s="7">
        <v>0</v>
      </c>
      <c r="C353" s="7">
        <v>0</v>
      </c>
    </row>
    <row r="354" spans="1:3" x14ac:dyDescent="0.2">
      <c r="A354" s="5">
        <v>792</v>
      </c>
      <c r="B354" s="7">
        <v>0</v>
      </c>
      <c r="C354" s="7">
        <v>0</v>
      </c>
    </row>
    <row r="355" spans="1:3" x14ac:dyDescent="0.2">
      <c r="A355" s="5">
        <v>363</v>
      </c>
      <c r="B355" s="7">
        <v>0</v>
      </c>
      <c r="C355" s="7">
        <v>1</v>
      </c>
    </row>
    <row r="356" spans="1:3" x14ac:dyDescent="0.2">
      <c r="A356" s="5">
        <v>536</v>
      </c>
      <c r="B356" s="7">
        <v>0</v>
      </c>
      <c r="C356" s="7">
        <v>2</v>
      </c>
    </row>
    <row r="357" spans="1:3" x14ac:dyDescent="0.2">
      <c r="A357" s="5">
        <v>721</v>
      </c>
      <c r="B357" s="7">
        <v>0</v>
      </c>
      <c r="C357" s="7">
        <v>1</v>
      </c>
    </row>
    <row r="358" spans="1:3" x14ac:dyDescent="0.2">
      <c r="A358" s="5">
        <v>267</v>
      </c>
      <c r="B358" s="7">
        <v>4</v>
      </c>
      <c r="C358" s="7">
        <v>1</v>
      </c>
    </row>
    <row r="359" spans="1:3" x14ac:dyDescent="0.2">
      <c r="A359" s="5">
        <v>715</v>
      </c>
      <c r="B359" s="7">
        <v>0</v>
      </c>
      <c r="C359" s="7">
        <v>0</v>
      </c>
    </row>
    <row r="360" spans="1:3" x14ac:dyDescent="0.2">
      <c r="A360" s="5">
        <v>207</v>
      </c>
      <c r="B360" s="7">
        <v>1</v>
      </c>
      <c r="C360" s="7">
        <v>0</v>
      </c>
    </row>
    <row r="361" spans="1:3" x14ac:dyDescent="0.2">
      <c r="A361" s="5">
        <v>633</v>
      </c>
      <c r="B361" s="7">
        <v>0</v>
      </c>
      <c r="C361" s="7">
        <v>0</v>
      </c>
    </row>
    <row r="362" spans="1:3" x14ac:dyDescent="0.2">
      <c r="A362" s="5">
        <v>705</v>
      </c>
      <c r="B362" s="7">
        <v>1</v>
      </c>
      <c r="C362" s="7">
        <v>0</v>
      </c>
    </row>
    <row r="363" spans="1:3" x14ac:dyDescent="0.2">
      <c r="A363" s="5">
        <v>865</v>
      </c>
      <c r="B363" s="7">
        <v>0</v>
      </c>
      <c r="C363" s="7">
        <v>0</v>
      </c>
    </row>
    <row r="364" spans="1:3" x14ac:dyDescent="0.2">
      <c r="A364" s="5">
        <v>392</v>
      </c>
      <c r="B364" s="7">
        <v>0</v>
      </c>
      <c r="C364" s="7">
        <v>0</v>
      </c>
    </row>
    <row r="365" spans="1:3" x14ac:dyDescent="0.2">
      <c r="A365" s="5">
        <v>835</v>
      </c>
      <c r="B365" s="7">
        <v>0</v>
      </c>
      <c r="C365" s="7">
        <v>0</v>
      </c>
    </row>
    <row r="366" spans="1:3" x14ac:dyDescent="0.2">
      <c r="A366" s="5">
        <v>764</v>
      </c>
      <c r="B366" s="7">
        <v>1</v>
      </c>
      <c r="C366" s="7">
        <v>2</v>
      </c>
    </row>
    <row r="367" spans="1:3" x14ac:dyDescent="0.2">
      <c r="A367" s="5">
        <v>376</v>
      </c>
      <c r="B367" s="7">
        <v>1</v>
      </c>
      <c r="C367" s="7">
        <v>0</v>
      </c>
    </row>
    <row r="368" spans="1:3" x14ac:dyDescent="0.2">
      <c r="A368" s="5">
        <v>755</v>
      </c>
      <c r="B368" s="7">
        <v>1</v>
      </c>
      <c r="C368" s="7">
        <v>2</v>
      </c>
    </row>
    <row r="369" spans="1:3" x14ac:dyDescent="0.2">
      <c r="A369" s="5">
        <v>609</v>
      </c>
      <c r="B369" s="7">
        <v>1</v>
      </c>
      <c r="C369" s="7">
        <v>2</v>
      </c>
    </row>
    <row r="370" spans="1:3" x14ac:dyDescent="0.2">
      <c r="A370" s="5">
        <v>173</v>
      </c>
      <c r="B370" s="7">
        <v>1</v>
      </c>
      <c r="C370" s="7">
        <v>1</v>
      </c>
    </row>
    <row r="371" spans="1:3" x14ac:dyDescent="0.2">
      <c r="A371" s="5">
        <v>557</v>
      </c>
      <c r="B371" s="7">
        <v>1</v>
      </c>
      <c r="C371" s="7">
        <v>0</v>
      </c>
    </row>
    <row r="372" spans="1:3" x14ac:dyDescent="0.2">
      <c r="A372" s="5">
        <v>406</v>
      </c>
      <c r="B372" s="7">
        <v>1</v>
      </c>
      <c r="C372" s="7">
        <v>0</v>
      </c>
    </row>
    <row r="373" spans="1:3" x14ac:dyDescent="0.2">
      <c r="A373" s="5">
        <v>81</v>
      </c>
      <c r="B373" s="7">
        <v>0</v>
      </c>
      <c r="C373" s="7">
        <v>0</v>
      </c>
    </row>
    <row r="374" spans="1:3" x14ac:dyDescent="0.2">
      <c r="A374" s="5">
        <v>762</v>
      </c>
      <c r="B374" s="7">
        <v>0</v>
      </c>
      <c r="C374" s="7">
        <v>0</v>
      </c>
    </row>
    <row r="375" spans="1:3" x14ac:dyDescent="0.2">
      <c r="A375" s="5">
        <v>836</v>
      </c>
      <c r="B375" s="7">
        <v>1</v>
      </c>
      <c r="C375" s="7">
        <v>1</v>
      </c>
    </row>
    <row r="376" spans="1:3" x14ac:dyDescent="0.2">
      <c r="A376" s="5">
        <v>622</v>
      </c>
      <c r="B376" s="7">
        <v>1</v>
      </c>
      <c r="C376" s="7">
        <v>0</v>
      </c>
    </row>
    <row r="377" spans="1:3" x14ac:dyDescent="0.2">
      <c r="A377" s="5">
        <v>197</v>
      </c>
      <c r="B377" s="7">
        <v>0</v>
      </c>
      <c r="C377" s="7">
        <v>0</v>
      </c>
    </row>
    <row r="378" spans="1:3" x14ac:dyDescent="0.2">
      <c r="A378" s="5">
        <v>278</v>
      </c>
      <c r="B378" s="7">
        <v>0</v>
      </c>
      <c r="C378" s="7">
        <v>0</v>
      </c>
    </row>
    <row r="379" spans="1:3" x14ac:dyDescent="0.2">
      <c r="A379" s="5">
        <v>104</v>
      </c>
      <c r="B379" s="7">
        <v>0</v>
      </c>
      <c r="C379" s="7">
        <v>0</v>
      </c>
    </row>
    <row r="380" spans="1:3" x14ac:dyDescent="0.2">
      <c r="A380" s="5">
        <v>218</v>
      </c>
      <c r="B380" s="7">
        <v>1</v>
      </c>
      <c r="C380" s="7">
        <v>0</v>
      </c>
    </row>
    <row r="381" spans="1:3" x14ac:dyDescent="0.2">
      <c r="A381" s="5">
        <v>563</v>
      </c>
      <c r="B381" s="7">
        <v>0</v>
      </c>
      <c r="C381" s="7">
        <v>0</v>
      </c>
    </row>
    <row r="382" spans="1:3" x14ac:dyDescent="0.2">
      <c r="A382" s="5">
        <v>70</v>
      </c>
      <c r="B382" s="7">
        <v>2</v>
      </c>
      <c r="C382" s="7">
        <v>0</v>
      </c>
    </row>
    <row r="383" spans="1:3" x14ac:dyDescent="0.2">
      <c r="A383" s="5">
        <v>798</v>
      </c>
      <c r="B383" s="7">
        <v>0</v>
      </c>
      <c r="C383" s="7">
        <v>0</v>
      </c>
    </row>
    <row r="384" spans="1:3" x14ac:dyDescent="0.2">
      <c r="A384" s="5">
        <v>151</v>
      </c>
      <c r="B384" s="7">
        <v>0</v>
      </c>
      <c r="C384" s="7">
        <v>0</v>
      </c>
    </row>
    <row r="385" spans="1:3" x14ac:dyDescent="0.2">
      <c r="A385" s="5">
        <v>818</v>
      </c>
      <c r="B385" s="7">
        <v>1</v>
      </c>
      <c r="C385" s="7">
        <v>1</v>
      </c>
    </row>
    <row r="386" spans="1:3" x14ac:dyDescent="0.2">
      <c r="A386" s="5">
        <v>292</v>
      </c>
      <c r="B386" s="7">
        <v>1</v>
      </c>
      <c r="C386" s="7">
        <v>0</v>
      </c>
    </row>
    <row r="387" spans="1:3" x14ac:dyDescent="0.2">
      <c r="A387" s="5">
        <v>185</v>
      </c>
      <c r="B387" s="7">
        <v>0</v>
      </c>
      <c r="C387" s="7">
        <v>2</v>
      </c>
    </row>
    <row r="388" spans="1:3" x14ac:dyDescent="0.2">
      <c r="A388" s="5">
        <v>647</v>
      </c>
      <c r="B388" s="7">
        <v>0</v>
      </c>
      <c r="C388" s="7">
        <v>0</v>
      </c>
    </row>
    <row r="389" spans="1:3" x14ac:dyDescent="0.2">
      <c r="A389" s="5">
        <v>223</v>
      </c>
      <c r="B389" s="7">
        <v>0</v>
      </c>
      <c r="C389" s="7">
        <v>0</v>
      </c>
    </row>
    <row r="390" spans="1:3" x14ac:dyDescent="0.2">
      <c r="A390" s="5">
        <v>434</v>
      </c>
      <c r="B390" s="7">
        <v>0</v>
      </c>
      <c r="C390" s="7">
        <v>0</v>
      </c>
    </row>
    <row r="391" spans="1:3" x14ac:dyDescent="0.2">
      <c r="A391" s="5">
        <v>444</v>
      </c>
      <c r="B391" s="7">
        <v>0</v>
      </c>
      <c r="C391" s="7">
        <v>0</v>
      </c>
    </row>
    <row r="392" spans="1:3" x14ac:dyDescent="0.2">
      <c r="A392" s="5">
        <v>98</v>
      </c>
      <c r="B392" s="7">
        <v>0</v>
      </c>
      <c r="C392" s="7">
        <v>1</v>
      </c>
    </row>
    <row r="393" spans="1:3" x14ac:dyDescent="0.2">
      <c r="A393" s="5">
        <v>423</v>
      </c>
      <c r="B393" s="7">
        <v>0</v>
      </c>
      <c r="C393" s="7">
        <v>0</v>
      </c>
    </row>
    <row r="394" spans="1:3" x14ac:dyDescent="0.2">
      <c r="A394" s="5">
        <v>530</v>
      </c>
      <c r="B394" s="7">
        <v>2</v>
      </c>
      <c r="C394" s="7">
        <v>1</v>
      </c>
    </row>
    <row r="395" spans="1:3" x14ac:dyDescent="0.2">
      <c r="A395" s="5">
        <v>590</v>
      </c>
      <c r="B395" s="7">
        <v>0</v>
      </c>
      <c r="C395" s="7">
        <v>0</v>
      </c>
    </row>
    <row r="396" spans="1:3" x14ac:dyDescent="0.2">
      <c r="A396" s="5">
        <v>105</v>
      </c>
      <c r="B396" s="7">
        <v>2</v>
      </c>
      <c r="C396" s="7">
        <v>0</v>
      </c>
    </row>
    <row r="397" spans="1:3" x14ac:dyDescent="0.2">
      <c r="A397" s="5">
        <v>660</v>
      </c>
      <c r="B397" s="7">
        <v>0</v>
      </c>
      <c r="C397" s="7">
        <v>2</v>
      </c>
    </row>
    <row r="398" spans="1:3" x14ac:dyDescent="0.2">
      <c r="A398" s="5">
        <v>462</v>
      </c>
      <c r="B398" s="7">
        <v>0</v>
      </c>
      <c r="C398" s="7">
        <v>0</v>
      </c>
    </row>
    <row r="399" spans="1:3" x14ac:dyDescent="0.2">
      <c r="A399" s="5">
        <v>33</v>
      </c>
      <c r="B399" s="7">
        <v>0</v>
      </c>
      <c r="C399" s="7">
        <v>0</v>
      </c>
    </row>
    <row r="400" spans="1:3" x14ac:dyDescent="0.2">
      <c r="A400" s="5">
        <v>477</v>
      </c>
      <c r="B400" s="7">
        <v>1</v>
      </c>
      <c r="C400" s="7">
        <v>0</v>
      </c>
    </row>
    <row r="401" spans="1:3" x14ac:dyDescent="0.2">
      <c r="A401" s="5">
        <v>447</v>
      </c>
      <c r="B401" s="7">
        <v>0</v>
      </c>
      <c r="C401" s="7">
        <v>1</v>
      </c>
    </row>
    <row r="402" spans="1:3" x14ac:dyDescent="0.2">
      <c r="A402" s="5">
        <v>784</v>
      </c>
      <c r="B402" s="7">
        <v>1</v>
      </c>
      <c r="C402" s="7">
        <v>2</v>
      </c>
    </row>
    <row r="403" spans="1:3" x14ac:dyDescent="0.2">
      <c r="A403" s="5">
        <v>31</v>
      </c>
      <c r="B403" s="7">
        <v>0</v>
      </c>
      <c r="C403" s="7">
        <v>0</v>
      </c>
    </row>
    <row r="404" spans="1:3" x14ac:dyDescent="0.2">
      <c r="A404" s="5">
        <v>455</v>
      </c>
      <c r="B404" s="7">
        <v>0</v>
      </c>
      <c r="C404" s="7">
        <v>0</v>
      </c>
    </row>
    <row r="405" spans="1:3" x14ac:dyDescent="0.2">
      <c r="A405" s="5">
        <v>851</v>
      </c>
      <c r="B405" s="7">
        <v>4</v>
      </c>
      <c r="C405" s="7">
        <v>2</v>
      </c>
    </row>
    <row r="406" spans="1:3" x14ac:dyDescent="0.2">
      <c r="A406" s="5">
        <v>820</v>
      </c>
      <c r="B406" s="7">
        <v>3</v>
      </c>
      <c r="C406" s="7">
        <v>2</v>
      </c>
    </row>
    <row r="407" spans="1:3" x14ac:dyDescent="0.2">
      <c r="A407" s="5">
        <v>551</v>
      </c>
      <c r="B407" s="7">
        <v>0</v>
      </c>
      <c r="C407" s="7">
        <v>2</v>
      </c>
    </row>
    <row r="408" spans="1:3" x14ac:dyDescent="0.2">
      <c r="A408" s="5">
        <v>222</v>
      </c>
      <c r="B408" s="7">
        <v>0</v>
      </c>
      <c r="C408" s="7">
        <v>0</v>
      </c>
    </row>
    <row r="409" spans="1:3" x14ac:dyDescent="0.2">
      <c r="A409" s="5">
        <v>21</v>
      </c>
      <c r="B409" s="7">
        <v>0</v>
      </c>
      <c r="C409" s="7">
        <v>0</v>
      </c>
    </row>
    <row r="410" spans="1:3" x14ac:dyDescent="0.2">
      <c r="A410" s="5">
        <v>753</v>
      </c>
      <c r="B410" s="7">
        <v>0</v>
      </c>
      <c r="C410" s="7">
        <v>0</v>
      </c>
    </row>
    <row r="411" spans="1:3" x14ac:dyDescent="0.2">
      <c r="A411" s="5">
        <v>108</v>
      </c>
      <c r="B411" s="7">
        <v>0</v>
      </c>
      <c r="C411" s="7">
        <v>0</v>
      </c>
    </row>
    <row r="412" spans="1:3" x14ac:dyDescent="0.2">
      <c r="A412" s="5">
        <v>524</v>
      </c>
      <c r="B412" s="7">
        <v>0</v>
      </c>
      <c r="C412" s="7">
        <v>1</v>
      </c>
    </row>
    <row r="413" spans="1:3" x14ac:dyDescent="0.2">
      <c r="A413" s="5">
        <v>659</v>
      </c>
      <c r="B413" s="7">
        <v>0</v>
      </c>
      <c r="C413" s="7">
        <v>0</v>
      </c>
    </row>
    <row r="414" spans="1:3" x14ac:dyDescent="0.2">
      <c r="A414" s="5">
        <v>589</v>
      </c>
      <c r="B414" s="7">
        <v>0</v>
      </c>
      <c r="C414" s="7">
        <v>0</v>
      </c>
    </row>
    <row r="415" spans="1:3" x14ac:dyDescent="0.2">
      <c r="A415" s="5">
        <v>855</v>
      </c>
      <c r="B415" s="7">
        <v>1</v>
      </c>
      <c r="C415" s="7">
        <v>0</v>
      </c>
    </row>
    <row r="416" spans="1:3" x14ac:dyDescent="0.2">
      <c r="A416" s="5">
        <v>436</v>
      </c>
      <c r="B416" s="7">
        <v>1</v>
      </c>
      <c r="C416" s="7">
        <v>2</v>
      </c>
    </row>
    <row r="417" spans="1:3" x14ac:dyDescent="0.2">
      <c r="A417" s="5">
        <v>596</v>
      </c>
      <c r="B417" s="7">
        <v>1</v>
      </c>
      <c r="C417" s="7">
        <v>1</v>
      </c>
    </row>
    <row r="418" spans="1:3" x14ac:dyDescent="0.2">
      <c r="A418" s="5">
        <v>856</v>
      </c>
      <c r="B418" s="7">
        <v>0</v>
      </c>
      <c r="C418" s="7">
        <v>1</v>
      </c>
    </row>
    <row r="419" spans="1:3" x14ac:dyDescent="0.2">
      <c r="A419" s="5">
        <v>809</v>
      </c>
      <c r="B419" s="7">
        <v>0</v>
      </c>
      <c r="C419" s="7">
        <v>0</v>
      </c>
    </row>
    <row r="420" spans="1:3" x14ac:dyDescent="0.2">
      <c r="A420" s="5">
        <v>498</v>
      </c>
      <c r="B420" s="7">
        <v>0</v>
      </c>
      <c r="C420" s="7">
        <v>0</v>
      </c>
    </row>
    <row r="421" spans="1:3" x14ac:dyDescent="0.2">
      <c r="A421" s="5">
        <v>368</v>
      </c>
      <c r="B421" s="7">
        <v>0</v>
      </c>
      <c r="C421" s="7">
        <v>0</v>
      </c>
    </row>
    <row r="422" spans="1:3" x14ac:dyDescent="0.2">
      <c r="A422" s="5">
        <v>538</v>
      </c>
      <c r="B422" s="7">
        <v>0</v>
      </c>
      <c r="C422" s="7">
        <v>0</v>
      </c>
    </row>
    <row r="423" spans="1:3" x14ac:dyDescent="0.2">
      <c r="A423" s="5">
        <v>561</v>
      </c>
      <c r="B423" s="7">
        <v>0</v>
      </c>
      <c r="C423" s="7">
        <v>0</v>
      </c>
    </row>
    <row r="424" spans="1:3" x14ac:dyDescent="0.2">
      <c r="A424" s="5">
        <v>183</v>
      </c>
      <c r="B424" s="7">
        <v>4</v>
      </c>
      <c r="C424" s="7">
        <v>2</v>
      </c>
    </row>
    <row r="425" spans="1:3" x14ac:dyDescent="0.2">
      <c r="A425" s="5">
        <v>651</v>
      </c>
      <c r="B425" s="7">
        <v>0</v>
      </c>
      <c r="C425" s="7">
        <v>0</v>
      </c>
    </row>
    <row r="426" spans="1:3" x14ac:dyDescent="0.2">
      <c r="A426" s="5">
        <v>152</v>
      </c>
      <c r="B426" s="7">
        <v>1</v>
      </c>
      <c r="C426" s="7">
        <v>0</v>
      </c>
    </row>
    <row r="427" spans="1:3" x14ac:dyDescent="0.2">
      <c r="A427" s="5">
        <v>161</v>
      </c>
      <c r="B427" s="7">
        <v>0</v>
      </c>
      <c r="C427" s="7">
        <v>1</v>
      </c>
    </row>
    <row r="428" spans="1:3" x14ac:dyDescent="0.2">
      <c r="A428" s="5">
        <v>97</v>
      </c>
      <c r="B428" s="7">
        <v>0</v>
      </c>
      <c r="C428" s="7">
        <v>0</v>
      </c>
    </row>
    <row r="429" spans="1:3" x14ac:dyDescent="0.2">
      <c r="A429" s="5">
        <v>816</v>
      </c>
      <c r="B429" s="7">
        <v>0</v>
      </c>
      <c r="C429" s="7">
        <v>0</v>
      </c>
    </row>
    <row r="430" spans="1:3" x14ac:dyDescent="0.2">
      <c r="A430" s="5">
        <v>164</v>
      </c>
      <c r="B430" s="7">
        <v>0</v>
      </c>
      <c r="C430" s="7">
        <v>0</v>
      </c>
    </row>
    <row r="431" spans="1:3" x14ac:dyDescent="0.2">
      <c r="A431" s="5">
        <v>485</v>
      </c>
      <c r="B431" s="7">
        <v>1</v>
      </c>
      <c r="C431" s="7">
        <v>0</v>
      </c>
    </row>
    <row r="432" spans="1:3" x14ac:dyDescent="0.2">
      <c r="A432" s="5">
        <v>28</v>
      </c>
      <c r="B432" s="7">
        <v>3</v>
      </c>
      <c r="C432" s="7">
        <v>2</v>
      </c>
    </row>
    <row r="433" spans="1:3" x14ac:dyDescent="0.2">
      <c r="A433" s="5">
        <v>408</v>
      </c>
      <c r="B433" s="7">
        <v>1</v>
      </c>
      <c r="C433" s="7">
        <v>1</v>
      </c>
    </row>
    <row r="434" spans="1:3" x14ac:dyDescent="0.2">
      <c r="A434" s="5">
        <v>289</v>
      </c>
      <c r="B434" s="7">
        <v>0</v>
      </c>
      <c r="C434" s="7">
        <v>0</v>
      </c>
    </row>
    <row r="435" spans="1:3" x14ac:dyDescent="0.2">
      <c r="A435" s="5">
        <v>88</v>
      </c>
      <c r="B435" s="7">
        <v>0</v>
      </c>
      <c r="C435" s="7">
        <v>0</v>
      </c>
    </row>
    <row r="436" spans="1:3" x14ac:dyDescent="0.2">
      <c r="A436" s="5">
        <v>665</v>
      </c>
      <c r="B436" s="7">
        <v>1</v>
      </c>
      <c r="C436" s="7">
        <v>0</v>
      </c>
    </row>
    <row r="437" spans="1:3" x14ac:dyDescent="0.2">
      <c r="A437" s="5">
        <v>555</v>
      </c>
      <c r="B437" s="7">
        <v>0</v>
      </c>
      <c r="C437" s="7">
        <v>0</v>
      </c>
    </row>
    <row r="438" spans="1:3" x14ac:dyDescent="0.2">
      <c r="A438" s="5">
        <v>249</v>
      </c>
      <c r="B438" s="7">
        <v>1</v>
      </c>
      <c r="C438" s="7">
        <v>1</v>
      </c>
    </row>
    <row r="439" spans="1:3" x14ac:dyDescent="0.2">
      <c r="A439" s="5">
        <v>138</v>
      </c>
      <c r="B439" s="7">
        <v>1</v>
      </c>
      <c r="C439" s="7">
        <v>0</v>
      </c>
    </row>
    <row r="440" spans="1:3" x14ac:dyDescent="0.2">
      <c r="A440" s="5">
        <v>188</v>
      </c>
      <c r="B440" s="7">
        <v>0</v>
      </c>
      <c r="C440" s="7">
        <v>0</v>
      </c>
    </row>
    <row r="441" spans="1:3" x14ac:dyDescent="0.2">
      <c r="A441" s="5">
        <v>686</v>
      </c>
      <c r="B441" s="7">
        <v>1</v>
      </c>
      <c r="C441" s="7">
        <v>2</v>
      </c>
    </row>
    <row r="442" spans="1:3" x14ac:dyDescent="0.2">
      <c r="A442" s="5">
        <v>58</v>
      </c>
      <c r="B442" s="7">
        <v>0</v>
      </c>
      <c r="C442" s="7">
        <v>0</v>
      </c>
    </row>
    <row r="443" spans="1:3" x14ac:dyDescent="0.2">
      <c r="A443" s="5">
        <v>136</v>
      </c>
      <c r="B443" s="7">
        <v>0</v>
      </c>
      <c r="C443" s="7">
        <v>0</v>
      </c>
    </row>
    <row r="444" spans="1:3" x14ac:dyDescent="0.2">
      <c r="A444" s="5">
        <v>14</v>
      </c>
      <c r="B444" s="7">
        <v>1</v>
      </c>
      <c r="C444" s="7">
        <v>5</v>
      </c>
    </row>
    <row r="445" spans="1:3" x14ac:dyDescent="0.2">
      <c r="A445" s="5">
        <v>177</v>
      </c>
      <c r="B445" s="7">
        <v>3</v>
      </c>
      <c r="C445" s="7">
        <v>1</v>
      </c>
    </row>
    <row r="446" spans="1:3" x14ac:dyDescent="0.2">
      <c r="A446" s="5">
        <v>42</v>
      </c>
      <c r="B446" s="7">
        <v>1</v>
      </c>
      <c r="C446" s="7">
        <v>0</v>
      </c>
    </row>
    <row r="447" spans="1:3" x14ac:dyDescent="0.2">
      <c r="A447" s="5">
        <v>121</v>
      </c>
      <c r="B447" s="7">
        <v>2</v>
      </c>
      <c r="C447" s="7">
        <v>0</v>
      </c>
    </row>
    <row r="448" spans="1:3" x14ac:dyDescent="0.2">
      <c r="A448" s="5">
        <v>451</v>
      </c>
      <c r="B448" s="7">
        <v>1</v>
      </c>
      <c r="C448" s="7">
        <v>2</v>
      </c>
    </row>
    <row r="449" spans="1:3" x14ac:dyDescent="0.2">
      <c r="A449" s="5">
        <v>803</v>
      </c>
      <c r="B449" s="7">
        <v>1</v>
      </c>
      <c r="C449" s="7">
        <v>2</v>
      </c>
    </row>
    <row r="450" spans="1:3" x14ac:dyDescent="0.2">
      <c r="A450" s="5">
        <v>877</v>
      </c>
      <c r="B450" s="7">
        <v>0</v>
      </c>
      <c r="C450" s="7">
        <v>0</v>
      </c>
    </row>
    <row r="451" spans="1:3" x14ac:dyDescent="0.2">
      <c r="A451" s="5">
        <v>224</v>
      </c>
      <c r="B451" s="7">
        <v>0</v>
      </c>
      <c r="C451" s="7">
        <v>0</v>
      </c>
    </row>
    <row r="452" spans="1:3" x14ac:dyDescent="0.2">
      <c r="A452" s="5">
        <v>712</v>
      </c>
      <c r="B452" s="7">
        <v>0</v>
      </c>
      <c r="C452" s="7">
        <v>0</v>
      </c>
    </row>
    <row r="453" spans="1:3" x14ac:dyDescent="0.2">
      <c r="A453" s="5">
        <v>172</v>
      </c>
      <c r="B453" s="7">
        <v>4</v>
      </c>
      <c r="C453" s="7">
        <v>1</v>
      </c>
    </row>
    <row r="454" spans="1:3" x14ac:dyDescent="0.2">
      <c r="A454" s="5">
        <v>652</v>
      </c>
      <c r="B454" s="7">
        <v>0</v>
      </c>
      <c r="C454" s="7">
        <v>1</v>
      </c>
    </row>
    <row r="455" spans="1:3" x14ac:dyDescent="0.2">
      <c r="A455" s="5">
        <v>679</v>
      </c>
      <c r="B455" s="7">
        <v>1</v>
      </c>
      <c r="C455" s="7">
        <v>6</v>
      </c>
    </row>
    <row r="456" spans="1:3" x14ac:dyDescent="0.2">
      <c r="A456" s="5">
        <v>137</v>
      </c>
      <c r="B456" s="7">
        <v>0</v>
      </c>
      <c r="C456" s="7">
        <v>2</v>
      </c>
    </row>
    <row r="457" spans="1:3" x14ac:dyDescent="0.2">
      <c r="A457" s="5">
        <v>107</v>
      </c>
      <c r="B457" s="7">
        <v>0</v>
      </c>
      <c r="C457" s="7">
        <v>0</v>
      </c>
    </row>
    <row r="458" spans="1:3" x14ac:dyDescent="0.2">
      <c r="A458" s="5">
        <v>429</v>
      </c>
      <c r="B458" s="7">
        <v>0</v>
      </c>
      <c r="C458" s="7">
        <v>0</v>
      </c>
    </row>
    <row r="459" spans="1:3" x14ac:dyDescent="0.2">
      <c r="A459" s="5">
        <v>598</v>
      </c>
      <c r="B459" s="7">
        <v>0</v>
      </c>
      <c r="C459" s="7">
        <v>0</v>
      </c>
    </row>
    <row r="460" spans="1:3" x14ac:dyDescent="0.2">
      <c r="A460" s="5">
        <v>879</v>
      </c>
      <c r="B460" s="7">
        <v>0</v>
      </c>
      <c r="C460" s="7">
        <v>0</v>
      </c>
    </row>
    <row r="461" spans="1:3" x14ac:dyDescent="0.2">
      <c r="A461" s="5">
        <v>804</v>
      </c>
      <c r="B461" s="7">
        <v>0</v>
      </c>
      <c r="C461" s="7">
        <v>1</v>
      </c>
    </row>
    <row r="462" spans="1:3" x14ac:dyDescent="0.2">
      <c r="A462" s="5">
        <v>135</v>
      </c>
      <c r="B462" s="7">
        <v>0</v>
      </c>
      <c r="C462" s="7">
        <v>0</v>
      </c>
    </row>
    <row r="463" spans="1:3" x14ac:dyDescent="0.2">
      <c r="A463" s="5">
        <v>163</v>
      </c>
      <c r="B463" s="7">
        <v>0</v>
      </c>
      <c r="C463" s="7">
        <v>0</v>
      </c>
    </row>
    <row r="464" spans="1:3" x14ac:dyDescent="0.2">
      <c r="A464" s="5">
        <v>785</v>
      </c>
      <c r="B464" s="7">
        <v>0</v>
      </c>
      <c r="C464" s="7">
        <v>0</v>
      </c>
    </row>
    <row r="465" spans="1:3" x14ac:dyDescent="0.2">
      <c r="A465" s="5">
        <v>728</v>
      </c>
      <c r="B465" s="7">
        <v>0</v>
      </c>
      <c r="C465" s="7">
        <v>0</v>
      </c>
    </row>
    <row r="466" spans="1:3" x14ac:dyDescent="0.2">
      <c r="A466" s="5">
        <v>83</v>
      </c>
      <c r="B466" s="7">
        <v>0</v>
      </c>
      <c r="C466" s="7">
        <v>0</v>
      </c>
    </row>
    <row r="467" spans="1:3" x14ac:dyDescent="0.2">
      <c r="A467" s="5">
        <v>731</v>
      </c>
      <c r="B467" s="7">
        <v>0</v>
      </c>
      <c r="C467" s="7">
        <v>0</v>
      </c>
    </row>
    <row r="468" spans="1:3" x14ac:dyDescent="0.2">
      <c r="A468" s="5">
        <v>295</v>
      </c>
      <c r="B468" s="7">
        <v>0</v>
      </c>
      <c r="C468" s="7">
        <v>0</v>
      </c>
    </row>
    <row r="469" spans="1:3" x14ac:dyDescent="0.2">
      <c r="A469" s="5">
        <v>724</v>
      </c>
      <c r="B469" s="7">
        <v>0</v>
      </c>
      <c r="C469" s="7">
        <v>0</v>
      </c>
    </row>
    <row r="470" spans="1:3" x14ac:dyDescent="0.2">
      <c r="A470" s="5">
        <v>32</v>
      </c>
      <c r="B470" s="7">
        <v>1</v>
      </c>
      <c r="C470" s="7">
        <v>0</v>
      </c>
    </row>
    <row r="471" spans="1:3" x14ac:dyDescent="0.2">
      <c r="A471" s="5">
        <v>232</v>
      </c>
      <c r="B471" s="7">
        <v>0</v>
      </c>
      <c r="C471" s="7">
        <v>0</v>
      </c>
    </row>
    <row r="472" spans="1:3" x14ac:dyDescent="0.2">
      <c r="A472" s="5">
        <v>156</v>
      </c>
      <c r="B472" s="7">
        <v>0</v>
      </c>
      <c r="C472" s="7">
        <v>1</v>
      </c>
    </row>
    <row r="473" spans="1:3" x14ac:dyDescent="0.2">
      <c r="A473" s="5">
        <v>353</v>
      </c>
      <c r="B473" s="7">
        <v>1</v>
      </c>
      <c r="C473" s="7">
        <v>1</v>
      </c>
    </row>
    <row r="474" spans="1:3" x14ac:dyDescent="0.2">
      <c r="A474" s="5">
        <v>549</v>
      </c>
      <c r="B474" s="7">
        <v>1</v>
      </c>
      <c r="C474" s="7">
        <v>1</v>
      </c>
    </row>
    <row r="475" spans="1:3" x14ac:dyDescent="0.2">
      <c r="A475" s="5">
        <v>839</v>
      </c>
      <c r="B475" s="7">
        <v>0</v>
      </c>
      <c r="C475" s="7">
        <v>0</v>
      </c>
    </row>
    <row r="476" spans="1:3" x14ac:dyDescent="0.2">
      <c r="A476" s="5">
        <v>742</v>
      </c>
      <c r="B476" s="7">
        <v>1</v>
      </c>
      <c r="C476" s="7">
        <v>0</v>
      </c>
    </row>
    <row r="477" spans="1:3" x14ac:dyDescent="0.2">
      <c r="A477" s="5">
        <v>337</v>
      </c>
      <c r="B477" s="7">
        <v>1</v>
      </c>
      <c r="C477" s="7">
        <v>0</v>
      </c>
    </row>
    <row r="478" spans="1:3" x14ac:dyDescent="0.2">
      <c r="A478" s="5">
        <v>144</v>
      </c>
      <c r="B478" s="7">
        <v>0</v>
      </c>
      <c r="C478" s="7">
        <v>0</v>
      </c>
    </row>
    <row r="479" spans="1:3" x14ac:dyDescent="0.2">
      <c r="A479" s="5">
        <v>608</v>
      </c>
      <c r="B479" s="7">
        <v>0</v>
      </c>
      <c r="C479" s="7">
        <v>0</v>
      </c>
    </row>
    <row r="480" spans="1:3" x14ac:dyDescent="0.2">
      <c r="A480" s="5">
        <v>37</v>
      </c>
      <c r="B480" s="7">
        <v>0</v>
      </c>
      <c r="C480" s="7">
        <v>0</v>
      </c>
    </row>
    <row r="481" spans="1:3" x14ac:dyDescent="0.2">
      <c r="A481" s="5">
        <v>209</v>
      </c>
      <c r="B481" s="7">
        <v>0</v>
      </c>
      <c r="C481" s="7">
        <v>0</v>
      </c>
    </row>
    <row r="482" spans="1:3" x14ac:dyDescent="0.2">
      <c r="A482" s="5">
        <v>339</v>
      </c>
      <c r="B482" s="7">
        <v>0</v>
      </c>
      <c r="C482" s="7">
        <v>0</v>
      </c>
    </row>
    <row r="483" spans="1:3" x14ac:dyDescent="0.2">
      <c r="A483" s="5">
        <v>539</v>
      </c>
      <c r="B483" s="7">
        <v>0</v>
      </c>
      <c r="C483" s="7">
        <v>0</v>
      </c>
    </row>
    <row r="484" spans="1:3" x14ac:dyDescent="0.2">
      <c r="A484" s="5">
        <v>663</v>
      </c>
      <c r="B484" s="7">
        <v>0</v>
      </c>
      <c r="C484" s="7">
        <v>0</v>
      </c>
    </row>
    <row r="485" spans="1:3" x14ac:dyDescent="0.2">
      <c r="A485" s="5">
        <v>117</v>
      </c>
      <c r="B485" s="7">
        <v>0</v>
      </c>
      <c r="C485" s="7">
        <v>0</v>
      </c>
    </row>
    <row r="486" spans="1:3" x14ac:dyDescent="0.2">
      <c r="A486" s="5">
        <v>324</v>
      </c>
      <c r="B486" s="7">
        <v>1</v>
      </c>
      <c r="C486" s="7">
        <v>1</v>
      </c>
    </row>
    <row r="487" spans="1:3" x14ac:dyDescent="0.2">
      <c r="A487" s="5">
        <v>39</v>
      </c>
      <c r="B487" s="7">
        <v>2</v>
      </c>
      <c r="C487" s="7">
        <v>0</v>
      </c>
    </row>
    <row r="488" spans="1:3" x14ac:dyDescent="0.2">
      <c r="A488" s="5">
        <v>727</v>
      </c>
      <c r="B488" s="7">
        <v>3</v>
      </c>
      <c r="C488" s="7">
        <v>0</v>
      </c>
    </row>
    <row r="489" spans="1:3" x14ac:dyDescent="0.2">
      <c r="A489" s="5">
        <v>560</v>
      </c>
      <c r="B489" s="7">
        <v>1</v>
      </c>
      <c r="C489" s="7">
        <v>0</v>
      </c>
    </row>
    <row r="490" spans="1:3" x14ac:dyDescent="0.2">
      <c r="A490" s="5">
        <v>881</v>
      </c>
      <c r="B490" s="7">
        <v>0</v>
      </c>
      <c r="C490" s="7">
        <v>1</v>
      </c>
    </row>
    <row r="491" spans="1:3" x14ac:dyDescent="0.2">
      <c r="A491" s="5">
        <v>729</v>
      </c>
      <c r="B491" s="7">
        <v>1</v>
      </c>
      <c r="C491" s="7">
        <v>0</v>
      </c>
    </row>
    <row r="492" spans="1:3" x14ac:dyDescent="0.2">
      <c r="A492" s="5">
        <v>683</v>
      </c>
      <c r="B492" s="7">
        <v>0</v>
      </c>
      <c r="C492" s="7">
        <v>0</v>
      </c>
    </row>
    <row r="493" spans="1:3" x14ac:dyDescent="0.2">
      <c r="A493" s="5">
        <v>220</v>
      </c>
      <c r="B493" s="7">
        <v>0</v>
      </c>
      <c r="C493" s="7">
        <v>0</v>
      </c>
    </row>
    <row r="494" spans="1:3" x14ac:dyDescent="0.2">
      <c r="A494" s="5">
        <v>592</v>
      </c>
      <c r="B494" s="7">
        <v>1</v>
      </c>
      <c r="C494" s="7">
        <v>0</v>
      </c>
    </row>
    <row r="495" spans="1:3" x14ac:dyDescent="0.2">
      <c r="A495" s="5">
        <v>287</v>
      </c>
      <c r="B495" s="7">
        <v>0</v>
      </c>
      <c r="C495" s="7">
        <v>0</v>
      </c>
    </row>
    <row r="496" spans="1:3" x14ac:dyDescent="0.2">
      <c r="A496" s="5">
        <v>159</v>
      </c>
      <c r="B496" s="7">
        <v>0</v>
      </c>
      <c r="C496" s="7">
        <v>0</v>
      </c>
    </row>
    <row r="497" spans="1:3" x14ac:dyDescent="0.2">
      <c r="A497" s="5">
        <v>890</v>
      </c>
      <c r="B497" s="7">
        <v>0</v>
      </c>
      <c r="C497" s="7">
        <v>0</v>
      </c>
    </row>
    <row r="498" spans="1:3" x14ac:dyDescent="0.2">
      <c r="A498" s="5">
        <v>27</v>
      </c>
      <c r="B498" s="7">
        <v>0</v>
      </c>
      <c r="C498" s="7">
        <v>0</v>
      </c>
    </row>
    <row r="499" spans="1:3" x14ac:dyDescent="0.2">
      <c r="A499" s="5">
        <v>349</v>
      </c>
      <c r="B499" s="7">
        <v>1</v>
      </c>
      <c r="C499" s="7">
        <v>1</v>
      </c>
    </row>
    <row r="500" spans="1:3" x14ac:dyDescent="0.2">
      <c r="A500" s="5">
        <v>578</v>
      </c>
      <c r="B500" s="7">
        <v>1</v>
      </c>
      <c r="C500" s="7">
        <v>0</v>
      </c>
    </row>
    <row r="501" spans="1:3" x14ac:dyDescent="0.2">
      <c r="A501" s="5">
        <v>290</v>
      </c>
      <c r="B501" s="7">
        <v>0</v>
      </c>
      <c r="C501" s="7">
        <v>0</v>
      </c>
    </row>
    <row r="502" spans="1:3" x14ac:dyDescent="0.2">
      <c r="A502" s="5">
        <v>323</v>
      </c>
      <c r="B502" s="7">
        <v>0</v>
      </c>
      <c r="C502" s="7">
        <v>0</v>
      </c>
    </row>
    <row r="503" spans="1:3" x14ac:dyDescent="0.2">
      <c r="A503" s="5">
        <v>603</v>
      </c>
      <c r="B503" s="7">
        <v>0</v>
      </c>
      <c r="C503" s="7">
        <v>0</v>
      </c>
    </row>
    <row r="504" spans="1:3" x14ac:dyDescent="0.2">
      <c r="A504" s="5">
        <v>261</v>
      </c>
      <c r="B504" s="7">
        <v>0</v>
      </c>
      <c r="C504" s="7">
        <v>0</v>
      </c>
    </row>
    <row r="505" spans="1:3" x14ac:dyDescent="0.2">
      <c r="A505" s="5">
        <v>262</v>
      </c>
      <c r="B505" s="7">
        <v>4</v>
      </c>
      <c r="C505" s="7">
        <v>2</v>
      </c>
    </row>
    <row r="506" spans="1:3" x14ac:dyDescent="0.2">
      <c r="A506" s="5">
        <v>445</v>
      </c>
      <c r="B506" s="7">
        <v>0</v>
      </c>
      <c r="C506" s="7">
        <v>0</v>
      </c>
    </row>
    <row r="507" spans="1:3" x14ac:dyDescent="0.2">
      <c r="A507" s="5">
        <v>758</v>
      </c>
      <c r="B507" s="7">
        <v>0</v>
      </c>
      <c r="C507" s="7">
        <v>0</v>
      </c>
    </row>
    <row r="508" spans="1:3" x14ac:dyDescent="0.2">
      <c r="A508" s="5">
        <v>331</v>
      </c>
      <c r="B508" s="7">
        <v>2</v>
      </c>
      <c r="C508" s="7">
        <v>0</v>
      </c>
    </row>
    <row r="509" spans="1:3" x14ac:dyDescent="0.2">
      <c r="A509" s="5">
        <v>509</v>
      </c>
      <c r="B509" s="7">
        <v>0</v>
      </c>
      <c r="C509" s="7">
        <v>0</v>
      </c>
    </row>
    <row r="510" spans="1:3" x14ac:dyDescent="0.2">
      <c r="A510" s="5">
        <v>439</v>
      </c>
      <c r="B510" s="7">
        <v>1</v>
      </c>
      <c r="C510" s="7">
        <v>4</v>
      </c>
    </row>
    <row r="511" spans="1:3" x14ac:dyDescent="0.2">
      <c r="A511" s="5">
        <v>657</v>
      </c>
      <c r="B511" s="7">
        <v>0</v>
      </c>
      <c r="C511" s="7">
        <v>0</v>
      </c>
    </row>
    <row r="512" spans="1:3" x14ac:dyDescent="0.2">
      <c r="A512" s="5">
        <v>819</v>
      </c>
      <c r="B512" s="7">
        <v>0</v>
      </c>
      <c r="C512" s="7">
        <v>0</v>
      </c>
    </row>
    <row r="513" spans="1:3" x14ac:dyDescent="0.2">
      <c r="A513" s="5">
        <v>277</v>
      </c>
      <c r="B513" s="7">
        <v>0</v>
      </c>
      <c r="C513" s="7">
        <v>0</v>
      </c>
    </row>
    <row r="514" spans="1:3" x14ac:dyDescent="0.2">
      <c r="A514" s="5">
        <v>273</v>
      </c>
      <c r="B514" s="7">
        <v>0</v>
      </c>
      <c r="C514" s="7">
        <v>1</v>
      </c>
    </row>
    <row r="515" spans="1:3" x14ac:dyDescent="0.2">
      <c r="A515" s="5">
        <v>880</v>
      </c>
      <c r="B515" s="7">
        <v>0</v>
      </c>
      <c r="C515" s="7">
        <v>1</v>
      </c>
    </row>
    <row r="516" spans="1:3" x14ac:dyDescent="0.2">
      <c r="A516" s="5">
        <v>168</v>
      </c>
      <c r="B516" s="7">
        <v>1</v>
      </c>
      <c r="C516" s="7">
        <v>4</v>
      </c>
    </row>
    <row r="517" spans="1:3" x14ac:dyDescent="0.2">
      <c r="A517" s="5">
        <v>507</v>
      </c>
      <c r="B517" s="7">
        <v>0</v>
      </c>
      <c r="C517" s="7">
        <v>2</v>
      </c>
    </row>
    <row r="518" spans="1:3" x14ac:dyDescent="0.2">
      <c r="A518" s="5">
        <v>361</v>
      </c>
      <c r="B518" s="7">
        <v>1</v>
      </c>
      <c r="C518" s="7">
        <v>4</v>
      </c>
    </row>
    <row r="519" spans="1:3" x14ac:dyDescent="0.2">
      <c r="A519" s="5">
        <v>889</v>
      </c>
      <c r="B519" s="7">
        <v>1</v>
      </c>
      <c r="C519" s="7">
        <v>2</v>
      </c>
    </row>
    <row r="520" spans="1:3" x14ac:dyDescent="0.2">
      <c r="A520" s="5">
        <v>642</v>
      </c>
      <c r="B520" s="7">
        <v>0</v>
      </c>
      <c r="C520" s="7">
        <v>0</v>
      </c>
    </row>
    <row r="521" spans="1:3" x14ac:dyDescent="0.2">
      <c r="A521" s="5">
        <v>352</v>
      </c>
      <c r="B521" s="7">
        <v>0</v>
      </c>
      <c r="C521" s="7">
        <v>0</v>
      </c>
    </row>
    <row r="522" spans="1:3" x14ac:dyDescent="0.2">
      <c r="A522" s="5">
        <v>535</v>
      </c>
      <c r="B522" s="7">
        <v>0</v>
      </c>
      <c r="C522" s="7">
        <v>0</v>
      </c>
    </row>
    <row r="523" spans="1:3" x14ac:dyDescent="0.2">
      <c r="A523" s="5">
        <v>22</v>
      </c>
      <c r="B523" s="7">
        <v>0</v>
      </c>
      <c r="C523" s="7">
        <v>0</v>
      </c>
    </row>
    <row r="524" spans="1:3" x14ac:dyDescent="0.2">
      <c r="A524" s="5">
        <v>706</v>
      </c>
      <c r="B524" s="7">
        <v>0</v>
      </c>
      <c r="C524" s="7">
        <v>0</v>
      </c>
    </row>
    <row r="525" spans="1:3" x14ac:dyDescent="0.2">
      <c r="A525" s="5">
        <v>782</v>
      </c>
      <c r="B525" s="7">
        <v>1</v>
      </c>
      <c r="C525" s="7">
        <v>0</v>
      </c>
    </row>
    <row r="526" spans="1:3" x14ac:dyDescent="0.2">
      <c r="A526" s="5">
        <v>632</v>
      </c>
      <c r="B526" s="7">
        <v>0</v>
      </c>
      <c r="C526" s="7">
        <v>0</v>
      </c>
    </row>
    <row r="527" spans="1:3" x14ac:dyDescent="0.2">
      <c r="A527" s="5">
        <v>426</v>
      </c>
      <c r="B527" s="7">
        <v>0</v>
      </c>
      <c r="C527" s="7">
        <v>0</v>
      </c>
    </row>
    <row r="528" spans="1:3" x14ac:dyDescent="0.2">
      <c r="A528" s="5">
        <v>234</v>
      </c>
      <c r="B528" s="7">
        <v>4</v>
      </c>
      <c r="C528" s="7">
        <v>2</v>
      </c>
    </row>
    <row r="529" spans="1:3" x14ac:dyDescent="0.2">
      <c r="A529" s="5">
        <v>813</v>
      </c>
      <c r="B529" s="7">
        <v>0</v>
      </c>
      <c r="C529" s="7">
        <v>0</v>
      </c>
    </row>
    <row r="530" spans="1:3" x14ac:dyDescent="0.2">
      <c r="A530" s="5">
        <v>776</v>
      </c>
      <c r="B530" s="7">
        <v>0</v>
      </c>
      <c r="C530" s="7">
        <v>0</v>
      </c>
    </row>
    <row r="531" spans="1:3" x14ac:dyDescent="0.2">
      <c r="A531" s="5">
        <v>44</v>
      </c>
      <c r="B531" s="7">
        <v>1</v>
      </c>
      <c r="C531" s="7">
        <v>2</v>
      </c>
    </row>
    <row r="532" spans="1:3" x14ac:dyDescent="0.2">
      <c r="A532" s="5">
        <v>257</v>
      </c>
      <c r="B532" s="7">
        <v>0</v>
      </c>
      <c r="C532" s="7">
        <v>0</v>
      </c>
    </row>
    <row r="533" spans="1:3" x14ac:dyDescent="0.2">
      <c r="A533" s="5">
        <v>95</v>
      </c>
      <c r="B533" s="7">
        <v>0</v>
      </c>
      <c r="C533" s="7">
        <v>0</v>
      </c>
    </row>
    <row r="534" spans="1:3" x14ac:dyDescent="0.2">
      <c r="A534" s="5">
        <v>150</v>
      </c>
      <c r="B534" s="7">
        <v>0</v>
      </c>
      <c r="C534" s="7">
        <v>0</v>
      </c>
    </row>
    <row r="535" spans="1:3" x14ac:dyDescent="0.2">
      <c r="A535" s="5">
        <v>483</v>
      </c>
      <c r="B535" s="7">
        <v>0</v>
      </c>
      <c r="C535" s="7">
        <v>0</v>
      </c>
    </row>
    <row r="536" spans="1:3" x14ac:dyDescent="0.2">
      <c r="A536" s="5">
        <v>335</v>
      </c>
      <c r="B536" s="7">
        <v>1</v>
      </c>
      <c r="C536" s="7">
        <v>0</v>
      </c>
    </row>
    <row r="537" spans="1:3" x14ac:dyDescent="0.2">
      <c r="A537" s="5">
        <v>397</v>
      </c>
      <c r="B537" s="7">
        <v>0</v>
      </c>
      <c r="C537" s="7">
        <v>0</v>
      </c>
    </row>
    <row r="538" spans="1:3" x14ac:dyDescent="0.2">
      <c r="A538" s="5">
        <v>281</v>
      </c>
      <c r="B538" s="7">
        <v>0</v>
      </c>
      <c r="C538" s="7">
        <v>0</v>
      </c>
    </row>
    <row r="539" spans="1:3" x14ac:dyDescent="0.2">
      <c r="A539" s="5">
        <v>372</v>
      </c>
      <c r="B539" s="7">
        <v>1</v>
      </c>
      <c r="C539" s="7">
        <v>0</v>
      </c>
    </row>
    <row r="540" spans="1:3" x14ac:dyDescent="0.2">
      <c r="A540" s="5">
        <v>442</v>
      </c>
      <c r="B540" s="7">
        <v>0</v>
      </c>
      <c r="C540" s="7">
        <v>0</v>
      </c>
    </row>
    <row r="541" spans="1:3" x14ac:dyDescent="0.2">
      <c r="A541" s="5">
        <v>359</v>
      </c>
      <c r="B541" s="7">
        <v>0</v>
      </c>
      <c r="C541" s="7">
        <v>0</v>
      </c>
    </row>
    <row r="542" spans="1:3" x14ac:dyDescent="0.2">
      <c r="A542" s="5">
        <v>362</v>
      </c>
      <c r="B542" s="7">
        <v>1</v>
      </c>
      <c r="C542" s="7">
        <v>0</v>
      </c>
    </row>
    <row r="543" spans="1:3" x14ac:dyDescent="0.2">
      <c r="A543" s="5">
        <v>388</v>
      </c>
      <c r="B543" s="7">
        <v>0</v>
      </c>
      <c r="C543" s="7">
        <v>0</v>
      </c>
    </row>
    <row r="544" spans="1:3" x14ac:dyDescent="0.2">
      <c r="A544" s="5">
        <v>318</v>
      </c>
      <c r="B544" s="7">
        <v>0</v>
      </c>
      <c r="C544" s="7">
        <v>0</v>
      </c>
    </row>
    <row r="545" spans="1:3" x14ac:dyDescent="0.2">
      <c r="A545" s="5">
        <v>619</v>
      </c>
      <c r="B545" s="7">
        <v>2</v>
      </c>
      <c r="C545" s="7">
        <v>1</v>
      </c>
    </row>
    <row r="546" spans="1:3" x14ac:dyDescent="0.2">
      <c r="A546" s="5">
        <v>518</v>
      </c>
      <c r="B546" s="7">
        <v>0</v>
      </c>
      <c r="C546" s="7">
        <v>0</v>
      </c>
    </row>
    <row r="547" spans="1:3" x14ac:dyDescent="0.2">
      <c r="A547" s="5">
        <v>212</v>
      </c>
      <c r="B547" s="7">
        <v>0</v>
      </c>
      <c r="C547" s="7">
        <v>0</v>
      </c>
    </row>
    <row r="548" spans="1:3" x14ac:dyDescent="0.2">
      <c r="A548" s="5">
        <v>371</v>
      </c>
      <c r="B548" s="7">
        <v>1</v>
      </c>
      <c r="C548" s="7">
        <v>0</v>
      </c>
    </row>
    <row r="549" spans="1:3" x14ac:dyDescent="0.2">
      <c r="A549" s="5">
        <v>71</v>
      </c>
      <c r="B549" s="7">
        <v>0</v>
      </c>
      <c r="C549" s="7">
        <v>0</v>
      </c>
    </row>
    <row r="550" spans="1:3" x14ac:dyDescent="0.2">
      <c r="A550" s="5">
        <v>827</v>
      </c>
      <c r="B550" s="7">
        <v>0</v>
      </c>
      <c r="C550" s="7">
        <v>0</v>
      </c>
    </row>
    <row r="551" spans="1:3" x14ac:dyDescent="0.2">
      <c r="A551" s="5">
        <v>54</v>
      </c>
      <c r="B551" s="7">
        <v>1</v>
      </c>
      <c r="C551" s="7">
        <v>0</v>
      </c>
    </row>
    <row r="552" spans="1:3" x14ac:dyDescent="0.2">
      <c r="A552" s="5">
        <v>65</v>
      </c>
      <c r="B552" s="7">
        <v>0</v>
      </c>
      <c r="C552" s="7">
        <v>0</v>
      </c>
    </row>
    <row r="553" spans="1:3" x14ac:dyDescent="0.2">
      <c r="A553" s="5">
        <v>583</v>
      </c>
      <c r="B553" s="7">
        <v>0</v>
      </c>
      <c r="C553" s="7">
        <v>0</v>
      </c>
    </row>
    <row r="554" spans="1:3" x14ac:dyDescent="0.2">
      <c r="A554" s="5">
        <v>678</v>
      </c>
      <c r="B554" s="7">
        <v>0</v>
      </c>
      <c r="C554" s="7">
        <v>0</v>
      </c>
    </row>
    <row r="555" spans="1:3" x14ac:dyDescent="0.2">
      <c r="A555" s="5">
        <v>499</v>
      </c>
      <c r="B555" s="7">
        <v>1</v>
      </c>
      <c r="C555" s="7">
        <v>2</v>
      </c>
    </row>
    <row r="556" spans="1:3" x14ac:dyDescent="0.2">
      <c r="A556" s="5">
        <v>623</v>
      </c>
      <c r="B556" s="7">
        <v>1</v>
      </c>
      <c r="C556" s="7">
        <v>1</v>
      </c>
    </row>
    <row r="557" spans="1:3" x14ac:dyDescent="0.2">
      <c r="A557" s="5">
        <v>87</v>
      </c>
      <c r="B557" s="7">
        <v>1</v>
      </c>
      <c r="C557" s="7">
        <v>3</v>
      </c>
    </row>
    <row r="558" spans="1:3" x14ac:dyDescent="0.2">
      <c r="A558" s="5">
        <v>84</v>
      </c>
      <c r="B558" s="7">
        <v>0</v>
      </c>
      <c r="C558" s="7">
        <v>0</v>
      </c>
    </row>
    <row r="559" spans="1:3" x14ac:dyDescent="0.2">
      <c r="A559" s="5">
        <v>398</v>
      </c>
      <c r="B559" s="7">
        <v>0</v>
      </c>
      <c r="C559" s="7">
        <v>0</v>
      </c>
    </row>
    <row r="560" spans="1:3" x14ac:dyDescent="0.2">
      <c r="A560" s="5">
        <v>210</v>
      </c>
      <c r="B560" s="7">
        <v>0</v>
      </c>
      <c r="C560" s="7">
        <v>0</v>
      </c>
    </row>
    <row r="561" spans="1:3" x14ac:dyDescent="0.2">
      <c r="A561" s="5">
        <v>453</v>
      </c>
      <c r="B561" s="7">
        <v>0</v>
      </c>
      <c r="C561" s="7">
        <v>0</v>
      </c>
    </row>
    <row r="562" spans="1:3" x14ac:dyDescent="0.2">
      <c r="A562" s="5">
        <v>440</v>
      </c>
      <c r="B562" s="7">
        <v>0</v>
      </c>
      <c r="C562" s="7">
        <v>0</v>
      </c>
    </row>
    <row r="563" spans="1:3" x14ac:dyDescent="0.2">
      <c r="A563" s="5">
        <v>96</v>
      </c>
      <c r="B563" s="7">
        <v>0</v>
      </c>
      <c r="C563" s="7">
        <v>0</v>
      </c>
    </row>
    <row r="564" spans="1:3" x14ac:dyDescent="0.2">
      <c r="A564" s="5">
        <v>670</v>
      </c>
      <c r="B564" s="7">
        <v>1</v>
      </c>
      <c r="C564" s="7">
        <v>0</v>
      </c>
    </row>
    <row r="565" spans="1:3" x14ac:dyDescent="0.2">
      <c r="A565" s="5">
        <v>40</v>
      </c>
      <c r="B565" s="7">
        <v>1</v>
      </c>
      <c r="C565" s="7">
        <v>0</v>
      </c>
    </row>
    <row r="566" spans="1:3" x14ac:dyDescent="0.2">
      <c r="A566" s="5">
        <v>690</v>
      </c>
      <c r="B566" s="7">
        <v>0</v>
      </c>
      <c r="C566" s="7">
        <v>1</v>
      </c>
    </row>
    <row r="567" spans="1:3" x14ac:dyDescent="0.2">
      <c r="A567" s="5">
        <v>288</v>
      </c>
      <c r="B567" s="7">
        <v>0</v>
      </c>
      <c r="C567" s="7">
        <v>0</v>
      </c>
    </row>
    <row r="568" spans="1:3" x14ac:dyDescent="0.2">
      <c r="A568" s="5">
        <v>853</v>
      </c>
      <c r="B568" s="7">
        <v>1</v>
      </c>
      <c r="C568" s="7">
        <v>1</v>
      </c>
    </row>
    <row r="569" spans="1:3" x14ac:dyDescent="0.2">
      <c r="A569" s="5">
        <v>722</v>
      </c>
      <c r="B569" s="7">
        <v>1</v>
      </c>
      <c r="C569" s="7">
        <v>0</v>
      </c>
    </row>
    <row r="570" spans="1:3" x14ac:dyDescent="0.2">
      <c r="A570" s="5">
        <v>780</v>
      </c>
      <c r="B570" s="7">
        <v>0</v>
      </c>
      <c r="C570" s="7">
        <v>1</v>
      </c>
    </row>
    <row r="571" spans="1:3" x14ac:dyDescent="0.2">
      <c r="A571" s="5">
        <v>829</v>
      </c>
      <c r="B571" s="7">
        <v>0</v>
      </c>
      <c r="C571" s="7">
        <v>0</v>
      </c>
    </row>
    <row r="572" spans="1:3" x14ac:dyDescent="0.2">
      <c r="A572" s="5">
        <v>270</v>
      </c>
      <c r="B572" s="7">
        <v>0</v>
      </c>
      <c r="C572" s="7">
        <v>0</v>
      </c>
    </row>
    <row r="573" spans="1:3" x14ac:dyDescent="0.2">
      <c r="A573" s="5">
        <v>432</v>
      </c>
      <c r="B573" s="7">
        <v>1</v>
      </c>
      <c r="C573" s="7">
        <v>0</v>
      </c>
    </row>
    <row r="574" spans="1:3" x14ac:dyDescent="0.2">
      <c r="A574" s="5">
        <v>181</v>
      </c>
      <c r="B574" s="7">
        <v>8</v>
      </c>
      <c r="C574" s="7">
        <v>2</v>
      </c>
    </row>
    <row r="575" spans="1:3" x14ac:dyDescent="0.2">
      <c r="A575" s="5">
        <v>570</v>
      </c>
      <c r="B575" s="7">
        <v>0</v>
      </c>
      <c r="C575" s="7">
        <v>0</v>
      </c>
    </row>
    <row r="576" spans="1:3" x14ac:dyDescent="0.2">
      <c r="A576" s="5">
        <v>448</v>
      </c>
      <c r="B576" s="7">
        <v>0</v>
      </c>
      <c r="C576" s="7">
        <v>0</v>
      </c>
    </row>
    <row r="577" spans="1:3" x14ac:dyDescent="0.2">
      <c r="A577" s="5">
        <v>125</v>
      </c>
      <c r="B577" s="7">
        <v>0</v>
      </c>
      <c r="C577" s="7">
        <v>1</v>
      </c>
    </row>
    <row r="578" spans="1:3" x14ac:dyDescent="0.2">
      <c r="A578" s="5">
        <v>446</v>
      </c>
      <c r="B578" s="7">
        <v>0</v>
      </c>
      <c r="C578" s="7">
        <v>2</v>
      </c>
    </row>
    <row r="579" spans="1:3" x14ac:dyDescent="0.2">
      <c r="A579" s="5">
        <v>873</v>
      </c>
      <c r="B579" s="7">
        <v>0</v>
      </c>
      <c r="C579" s="7">
        <v>0</v>
      </c>
    </row>
    <row r="580" spans="1:3" x14ac:dyDescent="0.2">
      <c r="A580" s="5">
        <v>12</v>
      </c>
      <c r="B580" s="7">
        <v>0</v>
      </c>
      <c r="C580" s="7">
        <v>0</v>
      </c>
    </row>
    <row r="581" spans="1:3" x14ac:dyDescent="0.2">
      <c r="A581" s="5">
        <v>745</v>
      </c>
      <c r="B581" s="7">
        <v>0</v>
      </c>
      <c r="C581" s="7">
        <v>0</v>
      </c>
    </row>
    <row r="582" spans="1:3" x14ac:dyDescent="0.2">
      <c r="A582" s="5">
        <v>562</v>
      </c>
      <c r="B582" s="7">
        <v>0</v>
      </c>
      <c r="C582" s="7">
        <v>0</v>
      </c>
    </row>
    <row r="583" spans="1:3" x14ac:dyDescent="0.2">
      <c r="A583" s="5">
        <v>579</v>
      </c>
      <c r="B583" s="7">
        <v>1</v>
      </c>
      <c r="C583" s="7">
        <v>0</v>
      </c>
    </row>
    <row r="584" spans="1:3" x14ac:dyDescent="0.2">
      <c r="A584" s="5">
        <v>354</v>
      </c>
      <c r="B584" s="7">
        <v>1</v>
      </c>
      <c r="C584" s="7">
        <v>0</v>
      </c>
    </row>
    <row r="585" spans="1:3" x14ac:dyDescent="0.2">
      <c r="A585" s="5">
        <v>646</v>
      </c>
      <c r="B585" s="7">
        <v>1</v>
      </c>
      <c r="C585" s="7">
        <v>0</v>
      </c>
    </row>
    <row r="586" spans="1:3" x14ac:dyDescent="0.2">
      <c r="A586" s="5">
        <v>703</v>
      </c>
      <c r="B586" s="7">
        <v>0</v>
      </c>
      <c r="C586" s="7">
        <v>1</v>
      </c>
    </row>
    <row r="587" spans="1:3" x14ac:dyDescent="0.2">
      <c r="A587" s="5">
        <v>624</v>
      </c>
      <c r="B587" s="7">
        <v>0</v>
      </c>
      <c r="C587" s="7">
        <v>0</v>
      </c>
    </row>
    <row r="588" spans="1:3" x14ac:dyDescent="0.2">
      <c r="A588" s="5">
        <v>711</v>
      </c>
      <c r="B588" s="7">
        <v>0</v>
      </c>
      <c r="C588" s="7">
        <v>0</v>
      </c>
    </row>
    <row r="589" spans="1:3" x14ac:dyDescent="0.2">
      <c r="A589" s="5">
        <v>414</v>
      </c>
      <c r="B589" s="7">
        <v>0</v>
      </c>
      <c r="C589" s="7">
        <v>0</v>
      </c>
    </row>
    <row r="590" spans="1:3" x14ac:dyDescent="0.2">
      <c r="A590" s="5">
        <v>565</v>
      </c>
      <c r="B590" s="7">
        <v>0</v>
      </c>
      <c r="C590" s="7">
        <v>0</v>
      </c>
    </row>
    <row r="591" spans="1:3" x14ac:dyDescent="0.2">
      <c r="A591" s="5">
        <v>822</v>
      </c>
      <c r="B591" s="7">
        <v>0</v>
      </c>
      <c r="C591" s="7">
        <v>0</v>
      </c>
    </row>
    <row r="592" spans="1:3" x14ac:dyDescent="0.2">
      <c r="A592" s="5">
        <v>303</v>
      </c>
      <c r="B592" s="7">
        <v>0</v>
      </c>
      <c r="C592" s="7">
        <v>0</v>
      </c>
    </row>
    <row r="593" spans="1:3" x14ac:dyDescent="0.2">
      <c r="A593" s="5">
        <v>333</v>
      </c>
      <c r="B593" s="7">
        <v>0</v>
      </c>
      <c r="C593" s="7">
        <v>1</v>
      </c>
    </row>
    <row r="594" spans="1:3" x14ac:dyDescent="0.2">
      <c r="A594" s="5">
        <v>111</v>
      </c>
      <c r="B594" s="7">
        <v>0</v>
      </c>
      <c r="C594" s="7">
        <v>0</v>
      </c>
    </row>
    <row r="595" spans="1:3" x14ac:dyDescent="0.2">
      <c r="A595" s="5">
        <v>425</v>
      </c>
      <c r="B595" s="7">
        <v>1</v>
      </c>
      <c r="C595" s="7">
        <v>1</v>
      </c>
    </row>
    <row r="596" spans="1:3" x14ac:dyDescent="0.2">
      <c r="A596" s="5">
        <v>773</v>
      </c>
      <c r="B596" s="7">
        <v>0</v>
      </c>
      <c r="C596" s="7">
        <v>0</v>
      </c>
    </row>
    <row r="597" spans="1:3" x14ac:dyDescent="0.2">
      <c r="A597" s="5">
        <v>395</v>
      </c>
      <c r="B597" s="7">
        <v>0</v>
      </c>
      <c r="C597" s="7">
        <v>2</v>
      </c>
    </row>
    <row r="598" spans="1:3" x14ac:dyDescent="0.2">
      <c r="A598" s="5">
        <v>467</v>
      </c>
      <c r="B598" s="7">
        <v>0</v>
      </c>
      <c r="C598" s="7">
        <v>0</v>
      </c>
    </row>
    <row r="599" spans="1:3" x14ac:dyDescent="0.2">
      <c r="A599" s="5">
        <v>566</v>
      </c>
      <c r="B599" s="7">
        <v>2</v>
      </c>
      <c r="C599" s="7">
        <v>0</v>
      </c>
    </row>
    <row r="600" spans="1:3" x14ac:dyDescent="0.2">
      <c r="A600" s="5">
        <v>769</v>
      </c>
      <c r="B600" s="7">
        <v>1</v>
      </c>
      <c r="C600" s="7">
        <v>0</v>
      </c>
    </row>
    <row r="601" spans="1:3" x14ac:dyDescent="0.2">
      <c r="A601" s="5">
        <v>634</v>
      </c>
      <c r="B601" s="7">
        <v>0</v>
      </c>
      <c r="C601" s="7">
        <v>0</v>
      </c>
    </row>
    <row r="602" spans="1:3" x14ac:dyDescent="0.2">
      <c r="A602" s="5">
        <v>203</v>
      </c>
      <c r="B602" s="7">
        <v>0</v>
      </c>
      <c r="C602" s="7">
        <v>0</v>
      </c>
    </row>
    <row r="603" spans="1:3" x14ac:dyDescent="0.2">
      <c r="A603" s="5">
        <v>685</v>
      </c>
      <c r="B603" s="7">
        <v>1</v>
      </c>
      <c r="C603" s="7">
        <v>1</v>
      </c>
    </row>
    <row r="604" spans="1:3" x14ac:dyDescent="0.2">
      <c r="A604" s="5">
        <v>34</v>
      </c>
      <c r="B604" s="7">
        <v>0</v>
      </c>
      <c r="C604" s="7">
        <v>0</v>
      </c>
    </row>
    <row r="605" spans="1:3" x14ac:dyDescent="0.2">
      <c r="A605" s="5">
        <v>513</v>
      </c>
      <c r="B605" s="7">
        <v>0</v>
      </c>
      <c r="C605" s="7">
        <v>0</v>
      </c>
    </row>
    <row r="606" spans="1:3" x14ac:dyDescent="0.2">
      <c r="A606" s="5">
        <v>806</v>
      </c>
      <c r="B606" s="7">
        <v>0</v>
      </c>
      <c r="C606" s="7">
        <v>0</v>
      </c>
    </row>
    <row r="607" spans="1:3" x14ac:dyDescent="0.2">
      <c r="A607" s="5">
        <v>720</v>
      </c>
      <c r="B607" s="7">
        <v>0</v>
      </c>
      <c r="C607" s="7">
        <v>0</v>
      </c>
    </row>
    <row r="608" spans="1:3" x14ac:dyDescent="0.2">
      <c r="A608" s="5">
        <v>327</v>
      </c>
      <c r="B608" s="7">
        <v>0</v>
      </c>
      <c r="C608" s="7">
        <v>0</v>
      </c>
    </row>
    <row r="609" spans="1:3" x14ac:dyDescent="0.2">
      <c r="A609" s="5">
        <v>3</v>
      </c>
      <c r="B609" s="7">
        <v>0</v>
      </c>
      <c r="C609" s="7">
        <v>0</v>
      </c>
    </row>
    <row r="610" spans="1:3" x14ac:dyDescent="0.2">
      <c r="A610" s="5">
        <v>174</v>
      </c>
      <c r="B610" s="7">
        <v>0</v>
      </c>
      <c r="C610" s="7">
        <v>0</v>
      </c>
    </row>
    <row r="611" spans="1:3" x14ac:dyDescent="0.2">
      <c r="A611" s="5">
        <v>106</v>
      </c>
      <c r="B611" s="7">
        <v>0</v>
      </c>
      <c r="C611" s="7">
        <v>0</v>
      </c>
    </row>
    <row r="612" spans="1:3" x14ac:dyDescent="0.2">
      <c r="A612" s="5">
        <v>47</v>
      </c>
      <c r="B612" s="7">
        <v>1</v>
      </c>
      <c r="C612" s="7">
        <v>0</v>
      </c>
    </row>
    <row r="613" spans="1:3" x14ac:dyDescent="0.2">
      <c r="A613" s="5">
        <v>229</v>
      </c>
      <c r="B613" s="7">
        <v>0</v>
      </c>
      <c r="C613" s="7">
        <v>0</v>
      </c>
    </row>
    <row r="614" spans="1:3" x14ac:dyDescent="0.2">
      <c r="A614" s="5">
        <v>790</v>
      </c>
      <c r="B614" s="7">
        <v>0</v>
      </c>
      <c r="C614" s="7">
        <v>0</v>
      </c>
    </row>
    <row r="615" spans="1:3" x14ac:dyDescent="0.2">
      <c r="A615" s="5">
        <v>169</v>
      </c>
      <c r="B615" s="7">
        <v>0</v>
      </c>
      <c r="C615" s="7">
        <v>0</v>
      </c>
    </row>
    <row r="616" spans="1:3" x14ac:dyDescent="0.2">
      <c r="A616" s="5">
        <v>837</v>
      </c>
      <c r="B616" s="7">
        <v>0</v>
      </c>
      <c r="C616" s="7">
        <v>0</v>
      </c>
    </row>
    <row r="617" spans="1:3" x14ac:dyDescent="0.2">
      <c r="A617" s="5">
        <v>692</v>
      </c>
      <c r="B617" s="7">
        <v>0</v>
      </c>
      <c r="C617" s="7">
        <v>1</v>
      </c>
    </row>
    <row r="618" spans="1:3" x14ac:dyDescent="0.2">
      <c r="A618" s="5">
        <v>284</v>
      </c>
      <c r="B618" s="7">
        <v>0</v>
      </c>
      <c r="C618" s="7">
        <v>0</v>
      </c>
    </row>
    <row r="619" spans="1:3" x14ac:dyDescent="0.2">
      <c r="A619" s="5">
        <v>236</v>
      </c>
      <c r="B619" s="7">
        <v>0</v>
      </c>
      <c r="C619" s="7">
        <v>0</v>
      </c>
    </row>
    <row r="620" spans="1:3" x14ac:dyDescent="0.2">
      <c r="A620" s="5">
        <v>701</v>
      </c>
      <c r="B620" s="7">
        <v>1</v>
      </c>
      <c r="C620" s="7">
        <v>0</v>
      </c>
    </row>
    <row r="621" spans="1:3" x14ac:dyDescent="0.2">
      <c r="A621" s="5">
        <v>391</v>
      </c>
      <c r="B621" s="7">
        <v>1</v>
      </c>
      <c r="C621" s="7">
        <v>2</v>
      </c>
    </row>
    <row r="622" spans="1:3" x14ac:dyDescent="0.2">
      <c r="A622" s="5">
        <v>198</v>
      </c>
      <c r="B622" s="7">
        <v>0</v>
      </c>
      <c r="C622" s="7">
        <v>1</v>
      </c>
    </row>
    <row r="623" spans="1:3" x14ac:dyDescent="0.2">
      <c r="A623" s="5">
        <v>504</v>
      </c>
      <c r="B623" s="7">
        <v>0</v>
      </c>
      <c r="C623" s="7">
        <v>0</v>
      </c>
    </row>
    <row r="624" spans="1:3" x14ac:dyDescent="0.2">
      <c r="A624" s="5">
        <v>293</v>
      </c>
      <c r="B624" s="7">
        <v>0</v>
      </c>
      <c r="C624" s="7">
        <v>0</v>
      </c>
    </row>
    <row r="625" spans="1:3" x14ac:dyDescent="0.2">
      <c r="A625" s="5">
        <v>863</v>
      </c>
      <c r="B625" s="7">
        <v>0</v>
      </c>
      <c r="C625" s="7">
        <v>0</v>
      </c>
    </row>
    <row r="626" spans="1:3" x14ac:dyDescent="0.2">
      <c r="A626" s="5">
        <v>628</v>
      </c>
      <c r="B626" s="7">
        <v>0</v>
      </c>
      <c r="C626" s="7">
        <v>0</v>
      </c>
    </row>
    <row r="627" spans="1:3" x14ac:dyDescent="0.2">
      <c r="A627" s="5">
        <v>655</v>
      </c>
      <c r="B627" s="7">
        <v>0</v>
      </c>
      <c r="C627" s="7">
        <v>0</v>
      </c>
    </row>
    <row r="628" spans="1:3" x14ac:dyDescent="0.2">
      <c r="A628" s="5">
        <v>346</v>
      </c>
      <c r="B628" s="7">
        <v>0</v>
      </c>
      <c r="C628" s="7">
        <v>0</v>
      </c>
    </row>
    <row r="629" spans="1:3" x14ac:dyDescent="0.2">
      <c r="A629" s="5">
        <v>237</v>
      </c>
      <c r="B629" s="7">
        <v>1</v>
      </c>
      <c r="C629" s="7">
        <v>0</v>
      </c>
    </row>
    <row r="630" spans="1:3" x14ac:dyDescent="0.2">
      <c r="A630" s="5">
        <v>830</v>
      </c>
      <c r="B630" s="7">
        <v>0</v>
      </c>
      <c r="C630" s="7">
        <v>0</v>
      </c>
    </row>
    <row r="631" spans="1:3" x14ac:dyDescent="0.2">
      <c r="A631" s="5">
        <v>11</v>
      </c>
      <c r="B631" s="7">
        <v>1</v>
      </c>
      <c r="C631" s="7">
        <v>1</v>
      </c>
    </row>
    <row r="632" spans="1:3" x14ac:dyDescent="0.2">
      <c r="A632" s="5">
        <v>886</v>
      </c>
      <c r="B632" s="7">
        <v>0</v>
      </c>
      <c r="C632" s="7">
        <v>5</v>
      </c>
    </row>
    <row r="633" spans="1:3" x14ac:dyDescent="0.2">
      <c r="A633" s="5">
        <v>134</v>
      </c>
      <c r="B633" s="7">
        <v>1</v>
      </c>
      <c r="C633" s="7">
        <v>0</v>
      </c>
    </row>
    <row r="634" spans="1:3" x14ac:dyDescent="0.2">
      <c r="A634" s="5">
        <v>544</v>
      </c>
      <c r="B634" s="7">
        <v>1</v>
      </c>
      <c r="C634" s="7">
        <v>0</v>
      </c>
    </row>
    <row r="635" spans="1:3" x14ac:dyDescent="0.2">
      <c r="A635" s="5">
        <v>230</v>
      </c>
      <c r="B635" s="7">
        <v>3</v>
      </c>
      <c r="C635" s="7">
        <v>1</v>
      </c>
    </row>
    <row r="636" spans="1:3" x14ac:dyDescent="0.2">
      <c r="A636" s="5">
        <v>768</v>
      </c>
      <c r="B636" s="7">
        <v>0</v>
      </c>
      <c r="C636" s="7">
        <v>0</v>
      </c>
    </row>
    <row r="637" spans="1:3" x14ac:dyDescent="0.2">
      <c r="A637" s="5">
        <v>23</v>
      </c>
      <c r="B637" s="7">
        <v>0</v>
      </c>
      <c r="C637" s="7">
        <v>0</v>
      </c>
    </row>
    <row r="638" spans="1:3" x14ac:dyDescent="0.2">
      <c r="A638" s="5">
        <v>315</v>
      </c>
      <c r="B638" s="7">
        <v>1</v>
      </c>
      <c r="C638" s="7">
        <v>1</v>
      </c>
    </row>
    <row r="639" spans="1:3" x14ac:dyDescent="0.2">
      <c r="A639" s="5">
        <v>233</v>
      </c>
      <c r="B639" s="7">
        <v>0</v>
      </c>
      <c r="C639" s="7">
        <v>0</v>
      </c>
    </row>
    <row r="640" spans="1:3" x14ac:dyDescent="0.2">
      <c r="A640" s="5">
        <v>369</v>
      </c>
      <c r="B640" s="7">
        <v>0</v>
      </c>
      <c r="C640" s="7">
        <v>0</v>
      </c>
    </row>
    <row r="641" spans="1:3" x14ac:dyDescent="0.2">
      <c r="A641" s="5">
        <v>540</v>
      </c>
      <c r="B641" s="7">
        <v>0</v>
      </c>
      <c r="C641" s="7">
        <v>2</v>
      </c>
    </row>
    <row r="642" spans="1:3" x14ac:dyDescent="0.2">
      <c r="A642" s="5">
        <v>547</v>
      </c>
      <c r="B642" s="7">
        <v>1</v>
      </c>
      <c r="C642" s="7">
        <v>0</v>
      </c>
    </row>
    <row r="643" spans="1:3" x14ac:dyDescent="0.2">
      <c r="A643" s="5">
        <v>116</v>
      </c>
      <c r="B643" s="7">
        <v>0</v>
      </c>
      <c r="C643" s="7">
        <v>0</v>
      </c>
    </row>
    <row r="644" spans="1:3" x14ac:dyDescent="0.2">
      <c r="A644" s="5">
        <v>357</v>
      </c>
      <c r="B644" s="7">
        <v>0</v>
      </c>
      <c r="C644" s="7">
        <v>1</v>
      </c>
    </row>
    <row r="645" spans="1:3" x14ac:dyDescent="0.2">
      <c r="A645" s="5">
        <v>888</v>
      </c>
      <c r="B645" s="7">
        <v>0</v>
      </c>
      <c r="C645" s="7">
        <v>0</v>
      </c>
    </row>
    <row r="646" spans="1:3" x14ac:dyDescent="0.2">
      <c r="A646" s="5">
        <v>306</v>
      </c>
      <c r="B646" s="7">
        <v>1</v>
      </c>
      <c r="C646" s="7">
        <v>2</v>
      </c>
    </row>
    <row r="647" spans="1:3" x14ac:dyDescent="0.2">
      <c r="A647" s="5">
        <v>417</v>
      </c>
      <c r="B647" s="7">
        <v>1</v>
      </c>
      <c r="C647" s="7">
        <v>1</v>
      </c>
    </row>
    <row r="648" spans="1:3" x14ac:dyDescent="0.2">
      <c r="A648" s="5">
        <v>595</v>
      </c>
      <c r="B648" s="7">
        <v>1</v>
      </c>
      <c r="C648" s="7">
        <v>0</v>
      </c>
    </row>
    <row r="649" spans="1:3" x14ac:dyDescent="0.2">
      <c r="A649" s="5">
        <v>864</v>
      </c>
      <c r="B649" s="7">
        <v>8</v>
      </c>
      <c r="C649" s="7">
        <v>2</v>
      </c>
    </row>
    <row r="650" spans="1:3" x14ac:dyDescent="0.2">
      <c r="A650" s="5">
        <v>250</v>
      </c>
      <c r="B650" s="7">
        <v>1</v>
      </c>
      <c r="C650" s="7">
        <v>0</v>
      </c>
    </row>
    <row r="651" spans="1:3" x14ac:dyDescent="0.2">
      <c r="A651" s="5">
        <v>475</v>
      </c>
      <c r="B651" s="7">
        <v>0</v>
      </c>
      <c r="C651" s="7">
        <v>0</v>
      </c>
    </row>
    <row r="652" spans="1:3" x14ac:dyDescent="0.2">
      <c r="A652" s="5">
        <v>291</v>
      </c>
      <c r="B652" s="7">
        <v>0</v>
      </c>
      <c r="C652" s="7">
        <v>0</v>
      </c>
    </row>
    <row r="653" spans="1:3" x14ac:dyDescent="0.2">
      <c r="A653" s="5">
        <v>594</v>
      </c>
      <c r="B653" s="7">
        <v>0</v>
      </c>
      <c r="C653" s="7">
        <v>2</v>
      </c>
    </row>
    <row r="654" spans="1:3" x14ac:dyDescent="0.2">
      <c r="A654" s="5">
        <v>840</v>
      </c>
      <c r="B654" s="7">
        <v>0</v>
      </c>
      <c r="C654" s="7">
        <v>0</v>
      </c>
    </row>
    <row r="655" spans="1:3" x14ac:dyDescent="0.2">
      <c r="A655" s="5">
        <v>786</v>
      </c>
      <c r="B655" s="7">
        <v>0</v>
      </c>
      <c r="C655" s="7">
        <v>0</v>
      </c>
    </row>
    <row r="656" spans="1:3" x14ac:dyDescent="0.2">
      <c r="A656" s="5">
        <v>781</v>
      </c>
      <c r="B656" s="7">
        <v>0</v>
      </c>
      <c r="C656" s="7">
        <v>0</v>
      </c>
    </row>
    <row r="657" spans="1:3" x14ac:dyDescent="0.2">
      <c r="A657" s="5">
        <v>175</v>
      </c>
      <c r="B657" s="7">
        <v>0</v>
      </c>
      <c r="C657" s="7">
        <v>0</v>
      </c>
    </row>
    <row r="658" spans="1:3" x14ac:dyDescent="0.2">
      <c r="A658" s="5">
        <v>271</v>
      </c>
      <c r="B658" s="7">
        <v>0</v>
      </c>
      <c r="C658" s="7">
        <v>0</v>
      </c>
    </row>
    <row r="659" spans="1:3" x14ac:dyDescent="0.2">
      <c r="A659" s="5">
        <v>157</v>
      </c>
      <c r="B659" s="7">
        <v>0</v>
      </c>
      <c r="C659" s="7">
        <v>0</v>
      </c>
    </row>
    <row r="660" spans="1:3" x14ac:dyDescent="0.2">
      <c r="A660" s="5">
        <v>312</v>
      </c>
      <c r="B660" s="7">
        <v>2</v>
      </c>
      <c r="C660" s="7">
        <v>2</v>
      </c>
    </row>
    <row r="661" spans="1:3" x14ac:dyDescent="0.2">
      <c r="A661" s="5">
        <v>470</v>
      </c>
      <c r="B661" s="7">
        <v>2</v>
      </c>
      <c r="C661" s="7">
        <v>1</v>
      </c>
    </row>
    <row r="662" spans="1:3" x14ac:dyDescent="0.2">
      <c r="A662" s="5">
        <v>751</v>
      </c>
      <c r="B662" s="7">
        <v>1</v>
      </c>
      <c r="C662" s="7">
        <v>1</v>
      </c>
    </row>
    <row r="663" spans="1:3" x14ac:dyDescent="0.2">
      <c r="A663" s="5">
        <v>643</v>
      </c>
      <c r="B663" s="7">
        <v>3</v>
      </c>
      <c r="C663" s="7">
        <v>2</v>
      </c>
    </row>
    <row r="664" spans="1:3" x14ac:dyDescent="0.2">
      <c r="A664" s="5">
        <v>294</v>
      </c>
      <c r="B664" s="7">
        <v>0</v>
      </c>
      <c r="C664" s="7">
        <v>0</v>
      </c>
    </row>
    <row r="665" spans="1:3" x14ac:dyDescent="0.2">
      <c r="A665" s="5">
        <v>666</v>
      </c>
      <c r="B665" s="7">
        <v>2</v>
      </c>
      <c r="C665" s="7">
        <v>0</v>
      </c>
    </row>
    <row r="666" spans="1:3" x14ac:dyDescent="0.2">
      <c r="A666" s="5">
        <v>422</v>
      </c>
      <c r="B666" s="7">
        <v>0</v>
      </c>
      <c r="C666" s="7">
        <v>0</v>
      </c>
    </row>
    <row r="667" spans="1:3" x14ac:dyDescent="0.2">
      <c r="A667" s="5">
        <v>494</v>
      </c>
      <c r="B667" s="7">
        <v>0</v>
      </c>
      <c r="C667" s="7">
        <v>0</v>
      </c>
    </row>
    <row r="668" spans="1:3" x14ac:dyDescent="0.2">
      <c r="A668" s="5">
        <v>182</v>
      </c>
      <c r="B668" s="7">
        <v>0</v>
      </c>
      <c r="C668" s="7">
        <v>0</v>
      </c>
    </row>
    <row r="669" spans="1:3" x14ac:dyDescent="0.2">
      <c r="A669" s="5">
        <v>383</v>
      </c>
      <c r="B669" s="7">
        <v>0</v>
      </c>
      <c r="C669" s="7">
        <v>0</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0A898-F8FC-524C-A4C2-F1CAE5783074}">
  <dimension ref="A1:I669"/>
  <sheetViews>
    <sheetView workbookViewId="0">
      <selection activeCell="C30" sqref="C30"/>
    </sheetView>
  </sheetViews>
  <sheetFormatPr baseColWidth="10" defaultColWidth="11" defaultRowHeight="16" x14ac:dyDescent="0.2"/>
  <cols>
    <col min="1" max="1" width="13.5" style="5" bestFit="1" customWidth="1"/>
    <col min="2" max="2" width="13" style="7" bestFit="1" customWidth="1"/>
    <col min="3" max="3" width="11.1640625" style="7" bestFit="1" customWidth="1"/>
    <col min="4" max="4" width="70.1640625" style="5" bestFit="1" customWidth="1"/>
    <col min="5" max="5" width="7" style="5" bestFit="1" customWidth="1"/>
    <col min="6" max="6" width="9.33203125" style="4" bestFit="1" customWidth="1"/>
    <col min="7" max="7" width="19.33203125" style="3" bestFit="1" customWidth="1"/>
    <col min="8" max="9" width="10.6640625" style="7" bestFit="1" customWidth="1"/>
  </cols>
  <sheetData>
    <row r="1" spans="1:9" x14ac:dyDescent="0.2">
      <c r="A1" s="5" t="s">
        <v>12</v>
      </c>
      <c r="B1" s="7" t="s">
        <v>14</v>
      </c>
      <c r="C1" s="7" t="s">
        <v>16</v>
      </c>
      <c r="D1" s="5" t="s">
        <v>18</v>
      </c>
      <c r="E1" s="5" t="s">
        <v>20</v>
      </c>
      <c r="F1" s="4" t="s">
        <v>22</v>
      </c>
      <c r="G1" s="3" t="s">
        <v>24</v>
      </c>
      <c r="H1" s="7" t="s">
        <v>73</v>
      </c>
      <c r="I1" s="7" t="s">
        <v>75</v>
      </c>
    </row>
    <row r="2" spans="1:9" x14ac:dyDescent="0.2">
      <c r="A2" s="5">
        <v>661</v>
      </c>
      <c r="B2" s="7">
        <v>1</v>
      </c>
      <c r="C2" s="7">
        <v>1</v>
      </c>
      <c r="D2" s="5" t="s">
        <v>28</v>
      </c>
      <c r="E2" s="5" t="s">
        <v>29</v>
      </c>
      <c r="F2" s="4">
        <v>50</v>
      </c>
      <c r="G2" s="3" t="s">
        <v>30</v>
      </c>
      <c r="H2" s="7">
        <f>_xlfn.XLOOKUP(passengers_and_family_info[[#This Row],[PassengerId]],family_info[PassengerId],family_info[SibSp])</f>
        <v>2</v>
      </c>
      <c r="I2" s="7">
        <f>_xlfn.XLOOKUP(passengers_and_family_info[[#This Row],[PassengerId]],family_info[PassengerId],family_info[Parch])</f>
        <v>0</v>
      </c>
    </row>
    <row r="3" spans="1:9" x14ac:dyDescent="0.2">
      <c r="A3" s="5">
        <v>45</v>
      </c>
      <c r="B3" s="7">
        <v>1</v>
      </c>
      <c r="C3" s="7">
        <v>3</v>
      </c>
      <c r="D3" s="5" t="s">
        <v>31</v>
      </c>
      <c r="E3" s="5" t="s">
        <v>32</v>
      </c>
      <c r="F3" s="4">
        <v>19</v>
      </c>
      <c r="G3" s="3">
        <v>330958</v>
      </c>
      <c r="H3" s="7">
        <f>_xlfn.XLOOKUP(passengers_and_family_info[[#This Row],[PassengerId]],family_info[PassengerId],family_info[SibSp])</f>
        <v>0</v>
      </c>
      <c r="I3" s="7">
        <f>_xlfn.XLOOKUP(passengers_and_family_info[[#This Row],[PassengerId]],family_info[PassengerId],family_info[Parch])</f>
        <v>0</v>
      </c>
    </row>
    <row r="4" spans="1:9" x14ac:dyDescent="0.2">
      <c r="A4" s="5">
        <v>620</v>
      </c>
      <c r="B4" s="7">
        <v>0</v>
      </c>
      <c r="C4" s="7">
        <v>2</v>
      </c>
      <c r="D4" s="5" t="s">
        <v>33</v>
      </c>
      <c r="E4" s="5" t="s">
        <v>29</v>
      </c>
      <c r="F4" s="4">
        <v>26</v>
      </c>
      <c r="G4" s="3">
        <v>31028</v>
      </c>
      <c r="H4" s="7">
        <f>_xlfn.XLOOKUP(passengers_and_family_info[[#This Row],[PassengerId]],family_info[PassengerId],family_info[SibSp])</f>
        <v>0</v>
      </c>
      <c r="I4" s="7">
        <f>_xlfn.XLOOKUP(passengers_and_family_info[[#This Row],[PassengerId]],family_info[PassengerId],family_info[Parch])</f>
        <v>0</v>
      </c>
    </row>
    <row r="5" spans="1:9" x14ac:dyDescent="0.2">
      <c r="A5" s="5">
        <v>231</v>
      </c>
      <c r="B5" s="7">
        <v>1</v>
      </c>
      <c r="C5" s="7">
        <v>1</v>
      </c>
      <c r="D5" s="5" t="s">
        <v>34</v>
      </c>
      <c r="E5" s="5" t="s">
        <v>32</v>
      </c>
      <c r="F5" s="4">
        <v>35</v>
      </c>
      <c r="G5" s="3">
        <v>36973</v>
      </c>
      <c r="H5" s="7">
        <f>_xlfn.XLOOKUP(passengers_and_family_info[[#This Row],[PassengerId]],family_info[PassengerId],family_info[SibSp])</f>
        <v>1</v>
      </c>
      <c r="I5" s="7">
        <f>_xlfn.XLOOKUP(passengers_and_family_info[[#This Row],[PassengerId]],family_info[PassengerId],family_info[Parch])</f>
        <v>0</v>
      </c>
    </row>
    <row r="6" spans="1:9" x14ac:dyDescent="0.2">
      <c r="A6" s="5">
        <v>60</v>
      </c>
      <c r="B6" s="7">
        <v>0</v>
      </c>
      <c r="C6" s="7">
        <v>3</v>
      </c>
      <c r="D6" s="5" t="s">
        <v>35</v>
      </c>
      <c r="E6" s="5" t="s">
        <v>29</v>
      </c>
      <c r="F6" s="4">
        <v>11</v>
      </c>
      <c r="G6" s="3" t="s">
        <v>36</v>
      </c>
      <c r="H6" s="7">
        <f>_xlfn.XLOOKUP(passengers_and_family_info[[#This Row],[PassengerId]],family_info[PassengerId],family_info[SibSp])</f>
        <v>5</v>
      </c>
      <c r="I6" s="7">
        <f>_xlfn.XLOOKUP(passengers_and_family_info[[#This Row],[PassengerId]],family_info[PassengerId],family_info[Parch])</f>
        <v>2</v>
      </c>
    </row>
    <row r="7" spans="1:9" x14ac:dyDescent="0.2">
      <c r="A7" s="5">
        <v>319</v>
      </c>
      <c r="B7" s="7">
        <v>1</v>
      </c>
      <c r="C7" s="7">
        <v>1</v>
      </c>
      <c r="D7" s="5" t="s">
        <v>184</v>
      </c>
      <c r="E7" s="5" t="s">
        <v>32</v>
      </c>
      <c r="F7" s="4">
        <v>31</v>
      </c>
      <c r="G7" s="3">
        <v>36928</v>
      </c>
      <c r="H7" s="7">
        <f>_xlfn.XLOOKUP(passengers_and_family_info[[#This Row],[PassengerId]],family_info[PassengerId],family_info[SibSp])</f>
        <v>0</v>
      </c>
      <c r="I7" s="7">
        <f>_xlfn.XLOOKUP(passengers_and_family_info[[#This Row],[PassengerId]],family_info[PassengerId],family_info[Parch])</f>
        <v>2</v>
      </c>
    </row>
    <row r="8" spans="1:9" x14ac:dyDescent="0.2">
      <c r="A8" s="5">
        <v>684</v>
      </c>
      <c r="B8" s="7">
        <v>0</v>
      </c>
      <c r="C8" s="7">
        <v>3</v>
      </c>
      <c r="D8" s="5" t="s">
        <v>185</v>
      </c>
      <c r="E8" s="5" t="s">
        <v>29</v>
      </c>
      <c r="F8" s="4">
        <v>14</v>
      </c>
      <c r="G8" s="3" t="s">
        <v>36</v>
      </c>
      <c r="H8" s="7">
        <f>_xlfn.XLOOKUP(passengers_and_family_info[[#This Row],[PassengerId]],family_info[PassengerId],family_info[SibSp])</f>
        <v>5</v>
      </c>
      <c r="I8" s="7">
        <f>_xlfn.XLOOKUP(passengers_and_family_info[[#This Row],[PassengerId]],family_info[PassengerId],family_info[Parch])</f>
        <v>2</v>
      </c>
    </row>
    <row r="9" spans="1:9" x14ac:dyDescent="0.2">
      <c r="A9" s="5">
        <v>842</v>
      </c>
      <c r="B9" s="7">
        <v>0</v>
      </c>
      <c r="C9" s="7">
        <v>2</v>
      </c>
      <c r="D9" s="5" t="s">
        <v>186</v>
      </c>
      <c r="E9" s="5" t="s">
        <v>29</v>
      </c>
      <c r="F9" s="4">
        <v>16</v>
      </c>
      <c r="G9" s="3" t="s">
        <v>187</v>
      </c>
      <c r="H9" s="7">
        <f>_xlfn.XLOOKUP(passengers_and_family_info[[#This Row],[PassengerId]],family_info[PassengerId],family_info[SibSp])</f>
        <v>0</v>
      </c>
      <c r="I9" s="7">
        <f>_xlfn.XLOOKUP(passengers_and_family_info[[#This Row],[PassengerId]],family_info[PassengerId],family_info[Parch])</f>
        <v>0</v>
      </c>
    </row>
    <row r="10" spans="1:9" x14ac:dyDescent="0.2">
      <c r="A10" s="5">
        <v>94</v>
      </c>
      <c r="B10" s="7">
        <v>0</v>
      </c>
      <c r="C10" s="7">
        <v>3</v>
      </c>
      <c r="D10" s="5" t="s">
        <v>188</v>
      </c>
      <c r="E10" s="5" t="s">
        <v>29</v>
      </c>
      <c r="F10" s="4">
        <v>26</v>
      </c>
      <c r="G10" s="3" t="s">
        <v>189</v>
      </c>
      <c r="H10" s="7">
        <f>_xlfn.XLOOKUP(passengers_and_family_info[[#This Row],[PassengerId]],family_info[PassengerId],family_info[SibSp])</f>
        <v>1</v>
      </c>
      <c r="I10" s="7">
        <f>_xlfn.XLOOKUP(passengers_and_family_info[[#This Row],[PassengerId]],family_info[PassengerId],family_info[Parch])</f>
        <v>2</v>
      </c>
    </row>
    <row r="11" spans="1:9" x14ac:dyDescent="0.2">
      <c r="A11" s="5">
        <v>63</v>
      </c>
      <c r="B11" s="7">
        <v>0</v>
      </c>
      <c r="C11" s="7">
        <v>1</v>
      </c>
      <c r="D11" s="5" t="s">
        <v>190</v>
      </c>
      <c r="E11" s="5" t="s">
        <v>29</v>
      </c>
      <c r="F11" s="4">
        <v>45</v>
      </c>
      <c r="G11" s="3">
        <v>36973</v>
      </c>
      <c r="H11" s="7">
        <f>_xlfn.XLOOKUP(passengers_and_family_info[[#This Row],[PassengerId]],family_info[PassengerId],family_info[SibSp])</f>
        <v>1</v>
      </c>
      <c r="I11" s="7">
        <f>_xlfn.XLOOKUP(passengers_and_family_info[[#This Row],[PassengerId]],family_info[PassengerId],family_info[Parch])</f>
        <v>0</v>
      </c>
    </row>
    <row r="12" spans="1:9" x14ac:dyDescent="0.2">
      <c r="A12" s="5">
        <v>367</v>
      </c>
      <c r="B12" s="7">
        <v>1</v>
      </c>
      <c r="C12" s="7">
        <v>1</v>
      </c>
      <c r="D12" s="5" t="s">
        <v>191</v>
      </c>
      <c r="E12" s="5" t="s">
        <v>32</v>
      </c>
      <c r="F12" s="4">
        <v>60</v>
      </c>
      <c r="G12" s="3">
        <v>110813</v>
      </c>
      <c r="H12" s="7">
        <f>_xlfn.XLOOKUP(passengers_and_family_info[[#This Row],[PassengerId]],family_info[PassengerId],family_info[SibSp])</f>
        <v>1</v>
      </c>
      <c r="I12" s="7">
        <f>_xlfn.XLOOKUP(passengers_and_family_info[[#This Row],[PassengerId]],family_info[PassengerId],family_info[Parch])</f>
        <v>0</v>
      </c>
    </row>
    <row r="13" spans="1:9" x14ac:dyDescent="0.2">
      <c r="A13" s="5">
        <v>581</v>
      </c>
      <c r="B13" s="7">
        <v>1</v>
      </c>
      <c r="C13" s="7">
        <v>2</v>
      </c>
      <c r="D13" s="5" t="s">
        <v>192</v>
      </c>
      <c r="E13" s="5" t="s">
        <v>32</v>
      </c>
      <c r="F13" s="4">
        <v>25</v>
      </c>
      <c r="G13" s="3">
        <v>237789</v>
      </c>
      <c r="H13" s="7">
        <f>_xlfn.XLOOKUP(passengers_and_family_info[[#This Row],[PassengerId]],family_info[PassengerId],family_info[SibSp])</f>
        <v>1</v>
      </c>
      <c r="I13" s="7">
        <f>_xlfn.XLOOKUP(passengers_and_family_info[[#This Row],[PassengerId]],family_info[PassengerId],family_info[Parch])</f>
        <v>1</v>
      </c>
    </row>
    <row r="14" spans="1:9" x14ac:dyDescent="0.2">
      <c r="A14" s="5">
        <v>752</v>
      </c>
      <c r="B14" s="7">
        <v>1</v>
      </c>
      <c r="C14" s="7">
        <v>3</v>
      </c>
      <c r="D14" s="5" t="s">
        <v>193</v>
      </c>
      <c r="E14" s="5" t="s">
        <v>29</v>
      </c>
      <c r="F14" s="4">
        <v>6</v>
      </c>
      <c r="G14" s="3">
        <v>392096</v>
      </c>
      <c r="H14" s="7">
        <f>_xlfn.XLOOKUP(passengers_and_family_info[[#This Row],[PassengerId]],family_info[PassengerId],family_info[SibSp])</f>
        <v>0</v>
      </c>
      <c r="I14" s="7">
        <f>_xlfn.XLOOKUP(passengers_and_family_info[[#This Row],[PassengerId]],family_info[PassengerId],family_info[Parch])</f>
        <v>1</v>
      </c>
    </row>
    <row r="15" spans="1:9" x14ac:dyDescent="0.2">
      <c r="A15" s="5">
        <v>282</v>
      </c>
      <c r="B15" s="7">
        <v>0</v>
      </c>
      <c r="C15" s="7">
        <v>3</v>
      </c>
      <c r="D15" s="5" t="s">
        <v>194</v>
      </c>
      <c r="E15" s="5" t="s">
        <v>29</v>
      </c>
      <c r="F15" s="4">
        <v>28</v>
      </c>
      <c r="G15" s="3">
        <v>347464</v>
      </c>
      <c r="H15" s="7">
        <f>_xlfn.XLOOKUP(passengers_and_family_info[[#This Row],[PassengerId]],family_info[PassengerId],family_info[SibSp])</f>
        <v>0</v>
      </c>
      <c r="I15" s="7">
        <f>_xlfn.XLOOKUP(passengers_and_family_info[[#This Row],[PassengerId]],family_info[PassengerId],family_info[Parch])</f>
        <v>0</v>
      </c>
    </row>
    <row r="16" spans="1:9" x14ac:dyDescent="0.2">
      <c r="A16" s="5">
        <v>573</v>
      </c>
      <c r="B16" s="7">
        <v>1</v>
      </c>
      <c r="C16" s="7">
        <v>1</v>
      </c>
      <c r="D16" s="5" t="s">
        <v>195</v>
      </c>
      <c r="E16" s="5" t="s">
        <v>29</v>
      </c>
      <c r="F16" s="4">
        <v>36</v>
      </c>
      <c r="G16" s="3" t="s">
        <v>196</v>
      </c>
      <c r="H16" s="7">
        <f>_xlfn.XLOOKUP(passengers_and_family_info[[#This Row],[PassengerId]],family_info[PassengerId],family_info[SibSp])</f>
        <v>0</v>
      </c>
      <c r="I16" s="7">
        <f>_xlfn.XLOOKUP(passengers_and_family_info[[#This Row],[PassengerId]],family_info[PassengerId],family_info[Parch])</f>
        <v>0</v>
      </c>
    </row>
    <row r="17" spans="1:9" x14ac:dyDescent="0.2">
      <c r="A17" s="5">
        <v>204</v>
      </c>
      <c r="B17" s="7">
        <v>0</v>
      </c>
      <c r="C17" s="7">
        <v>3</v>
      </c>
      <c r="D17" s="5" t="s">
        <v>197</v>
      </c>
      <c r="E17" s="5" t="s">
        <v>29</v>
      </c>
      <c r="F17" s="4">
        <v>45.5</v>
      </c>
      <c r="G17" s="3">
        <v>2628</v>
      </c>
      <c r="H17" s="7">
        <f>_xlfn.XLOOKUP(passengers_and_family_info[[#This Row],[PassengerId]],family_info[PassengerId],family_info[SibSp])</f>
        <v>0</v>
      </c>
      <c r="I17" s="7">
        <f>_xlfn.XLOOKUP(passengers_and_family_info[[#This Row],[PassengerId]],family_info[PassengerId],family_info[Parch])</f>
        <v>0</v>
      </c>
    </row>
    <row r="18" spans="1:9" x14ac:dyDescent="0.2">
      <c r="A18" s="5">
        <v>122</v>
      </c>
      <c r="B18" s="7">
        <v>0</v>
      </c>
      <c r="C18" s="7">
        <v>3</v>
      </c>
      <c r="D18" s="5" t="s">
        <v>198</v>
      </c>
      <c r="E18" s="5" t="s">
        <v>29</v>
      </c>
      <c r="G18" s="3" t="s">
        <v>199</v>
      </c>
      <c r="H18" s="7">
        <f>_xlfn.XLOOKUP(passengers_and_family_info[[#This Row],[PassengerId]],family_info[PassengerId],family_info[SibSp])</f>
        <v>0</v>
      </c>
      <c r="I18" s="7">
        <f>_xlfn.XLOOKUP(passengers_and_family_info[[#This Row],[PassengerId]],family_info[PassengerId],family_info[Parch])</f>
        <v>0</v>
      </c>
    </row>
    <row r="19" spans="1:9" x14ac:dyDescent="0.2">
      <c r="A19" s="5">
        <v>384</v>
      </c>
      <c r="B19" s="7">
        <v>1</v>
      </c>
      <c r="C19" s="7">
        <v>1</v>
      </c>
      <c r="D19" s="5" t="s">
        <v>200</v>
      </c>
      <c r="E19" s="5" t="s">
        <v>32</v>
      </c>
      <c r="F19" s="4">
        <v>35</v>
      </c>
      <c r="G19" s="3">
        <v>113789</v>
      </c>
      <c r="H19" s="7">
        <f>_xlfn.XLOOKUP(passengers_and_family_info[[#This Row],[PassengerId]],family_info[PassengerId],family_info[SibSp])</f>
        <v>1</v>
      </c>
      <c r="I19" s="7">
        <f>_xlfn.XLOOKUP(passengers_and_family_info[[#This Row],[PassengerId]],family_info[PassengerId],family_info[Parch])</f>
        <v>0</v>
      </c>
    </row>
    <row r="20" spans="1:9" x14ac:dyDescent="0.2">
      <c r="A20" s="5">
        <v>342</v>
      </c>
      <c r="B20" s="7">
        <v>1</v>
      </c>
      <c r="C20" s="7">
        <v>1</v>
      </c>
      <c r="D20" s="5" t="s">
        <v>201</v>
      </c>
      <c r="E20" s="5" t="s">
        <v>32</v>
      </c>
      <c r="F20" s="4">
        <v>24</v>
      </c>
      <c r="G20" s="3">
        <v>19950</v>
      </c>
      <c r="H20" s="7">
        <f>_xlfn.XLOOKUP(passengers_and_family_info[[#This Row],[PassengerId]],family_info[PassengerId],family_info[SibSp])</f>
        <v>3</v>
      </c>
      <c r="I20" s="7">
        <f>_xlfn.XLOOKUP(passengers_and_family_info[[#This Row],[PassengerId]],family_info[PassengerId],family_info[Parch])</f>
        <v>2</v>
      </c>
    </row>
    <row r="21" spans="1:9" x14ac:dyDescent="0.2">
      <c r="A21" s="5">
        <v>449</v>
      </c>
      <c r="B21" s="7">
        <v>1</v>
      </c>
      <c r="C21" s="7">
        <v>3</v>
      </c>
      <c r="D21" s="5" t="s">
        <v>202</v>
      </c>
      <c r="E21" s="5" t="s">
        <v>32</v>
      </c>
      <c r="F21" s="4">
        <v>5</v>
      </c>
      <c r="G21" s="3">
        <v>2666</v>
      </c>
      <c r="H21" s="7">
        <f>_xlfn.XLOOKUP(passengers_and_family_info[[#This Row],[PassengerId]],family_info[PassengerId],family_info[SibSp])</f>
        <v>2</v>
      </c>
      <c r="I21" s="7">
        <f>_xlfn.XLOOKUP(passengers_and_family_info[[#This Row],[PassengerId]],family_info[PassengerId],family_info[Parch])</f>
        <v>1</v>
      </c>
    </row>
    <row r="22" spans="1:9" x14ac:dyDescent="0.2">
      <c r="A22" s="5">
        <v>650</v>
      </c>
      <c r="B22" s="7">
        <v>1</v>
      </c>
      <c r="C22" s="7">
        <v>3</v>
      </c>
      <c r="D22" s="5" t="s">
        <v>203</v>
      </c>
      <c r="E22" s="5" t="s">
        <v>32</v>
      </c>
      <c r="F22" s="4">
        <v>23</v>
      </c>
      <c r="G22" s="3" t="s">
        <v>204</v>
      </c>
      <c r="H22" s="7">
        <f>_xlfn.XLOOKUP(passengers_and_family_info[[#This Row],[PassengerId]],family_info[PassengerId],family_info[SibSp])</f>
        <v>0</v>
      </c>
      <c r="I22" s="7">
        <f>_xlfn.XLOOKUP(passengers_and_family_info[[#This Row],[PassengerId]],family_info[PassengerId],family_info[Parch])</f>
        <v>0</v>
      </c>
    </row>
    <row r="23" spans="1:9" x14ac:dyDescent="0.2">
      <c r="A23" s="5">
        <v>735</v>
      </c>
      <c r="B23" s="7">
        <v>0</v>
      </c>
      <c r="C23" s="7">
        <v>2</v>
      </c>
      <c r="D23" s="5" t="s">
        <v>205</v>
      </c>
      <c r="E23" s="5" t="s">
        <v>29</v>
      </c>
      <c r="F23" s="4">
        <v>23</v>
      </c>
      <c r="G23" s="3">
        <v>233639</v>
      </c>
      <c r="H23" s="7">
        <f>_xlfn.XLOOKUP(passengers_and_family_info[[#This Row],[PassengerId]],family_info[PassengerId],family_info[SibSp])</f>
        <v>0</v>
      </c>
      <c r="I23" s="7">
        <f>_xlfn.XLOOKUP(passengers_and_family_info[[#This Row],[PassengerId]],family_info[PassengerId],family_info[Parch])</f>
        <v>0</v>
      </c>
    </row>
    <row r="24" spans="1:9" x14ac:dyDescent="0.2">
      <c r="A24" s="5">
        <v>861</v>
      </c>
      <c r="B24" s="7">
        <v>0</v>
      </c>
      <c r="C24" s="7">
        <v>3</v>
      </c>
      <c r="D24" s="5" t="s">
        <v>206</v>
      </c>
      <c r="E24" s="5" t="s">
        <v>29</v>
      </c>
      <c r="F24" s="4">
        <v>41</v>
      </c>
      <c r="G24" s="3">
        <v>350026</v>
      </c>
      <c r="H24" s="7">
        <f>_xlfn.XLOOKUP(passengers_and_family_info[[#This Row],[PassengerId]],family_info[PassengerId],family_info[SibSp])</f>
        <v>2</v>
      </c>
      <c r="I24" s="7">
        <f>_xlfn.XLOOKUP(passengers_and_family_info[[#This Row],[PassengerId]],family_info[PassengerId],family_info[Parch])</f>
        <v>0</v>
      </c>
    </row>
    <row r="25" spans="1:9" x14ac:dyDescent="0.2">
      <c r="A25" s="5">
        <v>554</v>
      </c>
      <c r="B25" s="7">
        <v>1</v>
      </c>
      <c r="C25" s="7">
        <v>3</v>
      </c>
      <c r="D25" s="5" t="s">
        <v>207</v>
      </c>
      <c r="E25" s="5" t="s">
        <v>29</v>
      </c>
      <c r="F25" s="4">
        <v>22</v>
      </c>
      <c r="G25" s="3">
        <v>2620</v>
      </c>
      <c r="H25" s="7">
        <f>_xlfn.XLOOKUP(passengers_and_family_info[[#This Row],[PassengerId]],family_info[PassengerId],family_info[SibSp])</f>
        <v>0</v>
      </c>
      <c r="I25" s="7">
        <f>_xlfn.XLOOKUP(passengers_and_family_info[[#This Row],[PassengerId]],family_info[PassengerId],family_info[Parch])</f>
        <v>0</v>
      </c>
    </row>
    <row r="26" spans="1:9" x14ac:dyDescent="0.2">
      <c r="A26" s="5">
        <v>533</v>
      </c>
      <c r="B26" s="7">
        <v>0</v>
      </c>
      <c r="C26" s="7">
        <v>3</v>
      </c>
      <c r="D26" s="5" t="s">
        <v>208</v>
      </c>
      <c r="E26" s="5" t="s">
        <v>29</v>
      </c>
      <c r="F26" s="4">
        <v>17</v>
      </c>
      <c r="G26" s="3">
        <v>2690</v>
      </c>
      <c r="H26" s="7">
        <f>_xlfn.XLOOKUP(passengers_and_family_info[[#This Row],[PassengerId]],family_info[PassengerId],family_info[SibSp])</f>
        <v>1</v>
      </c>
      <c r="I26" s="7">
        <f>_xlfn.XLOOKUP(passengers_and_family_info[[#This Row],[PassengerId]],family_info[PassengerId],family_info[Parch])</f>
        <v>1</v>
      </c>
    </row>
    <row r="27" spans="1:9" x14ac:dyDescent="0.2">
      <c r="A27" s="5">
        <v>130</v>
      </c>
      <c r="B27" s="7">
        <v>0</v>
      </c>
      <c r="C27" s="7">
        <v>3</v>
      </c>
      <c r="D27" s="5" t="s">
        <v>209</v>
      </c>
      <c r="E27" s="5" t="s">
        <v>29</v>
      </c>
      <c r="F27" s="4">
        <v>45</v>
      </c>
      <c r="G27" s="3">
        <v>347061</v>
      </c>
      <c r="H27" s="7">
        <f>_xlfn.XLOOKUP(passengers_and_family_info[[#This Row],[PassengerId]],family_info[PassengerId],family_info[SibSp])</f>
        <v>0</v>
      </c>
      <c r="I27" s="7">
        <f>_xlfn.XLOOKUP(passengers_and_family_info[[#This Row],[PassengerId]],family_info[PassengerId],family_info[Parch])</f>
        <v>0</v>
      </c>
    </row>
    <row r="28" spans="1:9" x14ac:dyDescent="0.2">
      <c r="A28" s="5">
        <v>508</v>
      </c>
      <c r="B28" s="7">
        <v>1</v>
      </c>
      <c r="C28" s="7">
        <v>1</v>
      </c>
      <c r="D28" s="5" t="s">
        <v>210</v>
      </c>
      <c r="E28" s="5" t="s">
        <v>29</v>
      </c>
      <c r="G28" s="3">
        <v>111427</v>
      </c>
      <c r="H28" s="7">
        <f>_xlfn.XLOOKUP(passengers_and_family_info[[#This Row],[PassengerId]],family_info[PassengerId],family_info[SibSp])</f>
        <v>0</v>
      </c>
      <c r="I28" s="7">
        <f>_xlfn.XLOOKUP(passengers_and_family_info[[#This Row],[PassengerId]],family_info[PassengerId],family_info[Parch])</f>
        <v>0</v>
      </c>
    </row>
    <row r="29" spans="1:9" x14ac:dyDescent="0.2">
      <c r="A29" s="5">
        <v>254</v>
      </c>
      <c r="B29" s="7">
        <v>0</v>
      </c>
      <c r="C29" s="7">
        <v>3</v>
      </c>
      <c r="D29" s="5" t="s">
        <v>211</v>
      </c>
      <c r="E29" s="5" t="s">
        <v>29</v>
      </c>
      <c r="F29" s="4">
        <v>30</v>
      </c>
      <c r="G29" s="3" t="s">
        <v>212</v>
      </c>
      <c r="H29" s="7">
        <f>_xlfn.XLOOKUP(passengers_and_family_info[[#This Row],[PassengerId]],family_info[PassengerId],family_info[SibSp])</f>
        <v>1</v>
      </c>
      <c r="I29" s="7">
        <f>_xlfn.XLOOKUP(passengers_and_family_info[[#This Row],[PassengerId]],family_info[PassengerId],family_info[Parch])</f>
        <v>0</v>
      </c>
    </row>
    <row r="30" spans="1:9" x14ac:dyDescent="0.2">
      <c r="A30" s="5">
        <v>843</v>
      </c>
      <c r="B30" s="7">
        <v>1</v>
      </c>
      <c r="C30" s="7">
        <v>1</v>
      </c>
      <c r="D30" s="5" t="s">
        <v>213</v>
      </c>
      <c r="E30" s="5" t="s">
        <v>32</v>
      </c>
      <c r="F30" s="4">
        <v>30</v>
      </c>
      <c r="G30" s="3">
        <v>113798</v>
      </c>
      <c r="H30" s="7">
        <f>_xlfn.XLOOKUP(passengers_and_family_info[[#This Row],[PassengerId]],family_info[PassengerId],family_info[SibSp])</f>
        <v>0</v>
      </c>
      <c r="I30" s="7">
        <f>_xlfn.XLOOKUP(passengers_and_family_info[[#This Row],[PassengerId]],family_info[PassengerId],family_info[Parch])</f>
        <v>0</v>
      </c>
    </row>
    <row r="31" spans="1:9" x14ac:dyDescent="0.2">
      <c r="A31" s="5">
        <v>380</v>
      </c>
      <c r="B31" s="7">
        <v>0</v>
      </c>
      <c r="C31" s="7">
        <v>3</v>
      </c>
      <c r="D31" s="5" t="s">
        <v>214</v>
      </c>
      <c r="E31" s="5" t="s">
        <v>29</v>
      </c>
      <c r="F31" s="4">
        <v>19</v>
      </c>
      <c r="G31" s="3">
        <v>347069</v>
      </c>
      <c r="H31" s="7">
        <f>_xlfn.XLOOKUP(passengers_and_family_info[[#This Row],[PassengerId]],family_info[PassengerId],family_info[SibSp])</f>
        <v>0</v>
      </c>
      <c r="I31" s="7">
        <f>_xlfn.XLOOKUP(passengers_and_family_info[[#This Row],[PassengerId]],family_info[PassengerId],family_info[Parch])</f>
        <v>0</v>
      </c>
    </row>
    <row r="32" spans="1:9" x14ac:dyDescent="0.2">
      <c r="A32" s="5">
        <v>325</v>
      </c>
      <c r="B32" s="7">
        <v>0</v>
      </c>
      <c r="C32" s="7">
        <v>3</v>
      </c>
      <c r="D32" s="5" t="s">
        <v>215</v>
      </c>
      <c r="E32" s="5" t="s">
        <v>29</v>
      </c>
      <c r="G32" s="3" t="s">
        <v>216</v>
      </c>
      <c r="H32" s="7">
        <f>_xlfn.XLOOKUP(passengers_and_family_info[[#This Row],[PassengerId]],family_info[PassengerId],family_info[SibSp])</f>
        <v>8</v>
      </c>
      <c r="I32" s="7">
        <f>_xlfn.XLOOKUP(passengers_and_family_info[[#This Row],[PassengerId]],family_info[PassengerId],family_info[Parch])</f>
        <v>2</v>
      </c>
    </row>
    <row r="33" spans="1:9" x14ac:dyDescent="0.2">
      <c r="A33" s="5">
        <v>89</v>
      </c>
      <c r="B33" s="7">
        <v>1</v>
      </c>
      <c r="C33" s="7">
        <v>1</v>
      </c>
      <c r="D33" s="5" t="s">
        <v>217</v>
      </c>
      <c r="E33" s="5" t="s">
        <v>32</v>
      </c>
      <c r="F33" s="4">
        <v>23</v>
      </c>
      <c r="G33" s="3">
        <v>19950</v>
      </c>
      <c r="H33" s="7">
        <f>_xlfn.XLOOKUP(passengers_and_family_info[[#This Row],[PassengerId]],family_info[PassengerId],family_info[SibSp])</f>
        <v>3</v>
      </c>
      <c r="I33" s="7">
        <f>_xlfn.XLOOKUP(passengers_and_family_info[[#This Row],[PassengerId]],family_info[PassengerId],family_info[Parch])</f>
        <v>2</v>
      </c>
    </row>
    <row r="34" spans="1:9" x14ac:dyDescent="0.2">
      <c r="A34" s="5">
        <v>50</v>
      </c>
      <c r="B34" s="7">
        <v>0</v>
      </c>
      <c r="C34" s="7">
        <v>3</v>
      </c>
      <c r="D34" s="5" t="s">
        <v>218</v>
      </c>
      <c r="E34" s="5" t="s">
        <v>32</v>
      </c>
      <c r="F34" s="4">
        <v>18</v>
      </c>
      <c r="G34" s="3">
        <v>349237</v>
      </c>
      <c r="H34" s="7">
        <f>_xlfn.XLOOKUP(passengers_and_family_info[[#This Row],[PassengerId]],family_info[PassengerId],family_info[SibSp])</f>
        <v>1</v>
      </c>
      <c r="I34" s="7">
        <f>_xlfn.XLOOKUP(passengers_and_family_info[[#This Row],[PassengerId]],family_info[PassengerId],family_info[Parch])</f>
        <v>0</v>
      </c>
    </row>
    <row r="35" spans="1:9" x14ac:dyDescent="0.2">
      <c r="A35" s="5">
        <v>788</v>
      </c>
      <c r="B35" s="7">
        <v>0</v>
      </c>
      <c r="C35" s="7">
        <v>3</v>
      </c>
      <c r="D35" s="5" t="s">
        <v>219</v>
      </c>
      <c r="E35" s="5" t="s">
        <v>29</v>
      </c>
      <c r="F35" s="4">
        <v>8</v>
      </c>
      <c r="G35" s="3">
        <v>382652</v>
      </c>
      <c r="H35" s="7">
        <f>_xlfn.XLOOKUP(passengers_and_family_info[[#This Row],[PassengerId]],family_info[PassengerId],family_info[SibSp])</f>
        <v>4</v>
      </c>
      <c r="I35" s="7">
        <f>_xlfn.XLOOKUP(passengers_and_family_info[[#This Row],[PassengerId]],family_info[PassengerId],family_info[Parch])</f>
        <v>1</v>
      </c>
    </row>
    <row r="36" spans="1:9" x14ac:dyDescent="0.2">
      <c r="A36" s="5">
        <v>170</v>
      </c>
      <c r="B36" s="7">
        <v>0</v>
      </c>
      <c r="C36" s="7">
        <v>3</v>
      </c>
      <c r="D36" s="5" t="s">
        <v>220</v>
      </c>
      <c r="E36" s="5" t="s">
        <v>29</v>
      </c>
      <c r="F36" s="4">
        <v>28</v>
      </c>
      <c r="G36" s="3">
        <v>1601</v>
      </c>
      <c r="H36" s="7">
        <f>_xlfn.XLOOKUP(passengers_and_family_info[[#This Row],[PassengerId]],family_info[PassengerId],family_info[SibSp])</f>
        <v>0</v>
      </c>
      <c r="I36" s="7">
        <f>_xlfn.XLOOKUP(passengers_and_family_info[[#This Row],[PassengerId]],family_info[PassengerId],family_info[Parch])</f>
        <v>0</v>
      </c>
    </row>
    <row r="37" spans="1:9" x14ac:dyDescent="0.2">
      <c r="A37" s="5">
        <v>737</v>
      </c>
      <c r="B37" s="7">
        <v>0</v>
      </c>
      <c r="C37" s="7">
        <v>3</v>
      </c>
      <c r="D37" s="5" t="s">
        <v>221</v>
      </c>
      <c r="E37" s="5" t="s">
        <v>32</v>
      </c>
      <c r="F37" s="4">
        <v>48</v>
      </c>
      <c r="G37" s="3" t="s">
        <v>222</v>
      </c>
      <c r="H37" s="7">
        <f>_xlfn.XLOOKUP(passengers_and_family_info[[#This Row],[PassengerId]],family_info[PassengerId],family_info[SibSp])</f>
        <v>1</v>
      </c>
      <c r="I37" s="7">
        <f>_xlfn.XLOOKUP(passengers_and_family_info[[#This Row],[PassengerId]],family_info[PassengerId],family_info[Parch])</f>
        <v>3</v>
      </c>
    </row>
    <row r="38" spans="1:9" x14ac:dyDescent="0.2">
      <c r="A38" s="5">
        <v>355</v>
      </c>
      <c r="B38" s="7">
        <v>0</v>
      </c>
      <c r="C38" s="7">
        <v>3</v>
      </c>
      <c r="D38" s="5" t="s">
        <v>223</v>
      </c>
      <c r="E38" s="5" t="s">
        <v>29</v>
      </c>
      <c r="G38" s="3">
        <v>2647</v>
      </c>
      <c r="H38" s="7">
        <f>_xlfn.XLOOKUP(passengers_and_family_info[[#This Row],[PassengerId]],family_info[PassengerId],family_info[SibSp])</f>
        <v>0</v>
      </c>
      <c r="I38" s="7">
        <f>_xlfn.XLOOKUP(passengers_and_family_info[[#This Row],[PassengerId]],family_info[PassengerId],family_info[Parch])</f>
        <v>0</v>
      </c>
    </row>
    <row r="39" spans="1:9" x14ac:dyDescent="0.2">
      <c r="A39" s="5">
        <v>844</v>
      </c>
      <c r="B39" s="7">
        <v>0</v>
      </c>
      <c r="C39" s="7">
        <v>3</v>
      </c>
      <c r="D39" s="5" t="s">
        <v>224</v>
      </c>
      <c r="E39" s="5" t="s">
        <v>29</v>
      </c>
      <c r="F39" s="4">
        <v>34.5</v>
      </c>
      <c r="G39" s="3">
        <v>2683</v>
      </c>
      <c r="H39" s="7">
        <f>_xlfn.XLOOKUP(passengers_and_family_info[[#This Row],[PassengerId]],family_info[PassengerId],family_info[SibSp])</f>
        <v>0</v>
      </c>
      <c r="I39" s="7">
        <f>_xlfn.XLOOKUP(passengers_and_family_info[[#This Row],[PassengerId]],family_info[PassengerId],family_info[Parch])</f>
        <v>0</v>
      </c>
    </row>
    <row r="40" spans="1:9" x14ac:dyDescent="0.2">
      <c r="A40" s="5">
        <v>225</v>
      </c>
      <c r="B40" s="7">
        <v>1</v>
      </c>
      <c r="C40" s="7">
        <v>1</v>
      </c>
      <c r="D40" s="5" t="s">
        <v>225</v>
      </c>
      <c r="E40" s="5" t="s">
        <v>29</v>
      </c>
      <c r="F40" s="4">
        <v>38</v>
      </c>
      <c r="G40" s="3">
        <v>19943</v>
      </c>
      <c r="H40" s="7">
        <f>_xlfn.XLOOKUP(passengers_and_family_info[[#This Row],[PassengerId]],family_info[PassengerId],family_info[SibSp])</f>
        <v>1</v>
      </c>
      <c r="I40" s="7">
        <f>_xlfn.XLOOKUP(passengers_and_family_info[[#This Row],[PassengerId]],family_info[PassengerId],family_info[Parch])</f>
        <v>0</v>
      </c>
    </row>
    <row r="41" spans="1:9" x14ac:dyDescent="0.2">
      <c r="A41" s="5">
        <v>244</v>
      </c>
      <c r="B41" s="7">
        <v>0</v>
      </c>
      <c r="C41" s="7">
        <v>3</v>
      </c>
      <c r="D41" s="5" t="s">
        <v>226</v>
      </c>
      <c r="E41" s="5" t="s">
        <v>29</v>
      </c>
      <c r="F41" s="4">
        <v>22</v>
      </c>
      <c r="G41" s="3" t="s">
        <v>227</v>
      </c>
      <c r="H41" s="7">
        <f>_xlfn.XLOOKUP(passengers_and_family_info[[#This Row],[PassengerId]],family_info[PassengerId],family_info[SibSp])</f>
        <v>0</v>
      </c>
      <c r="I41" s="7">
        <f>_xlfn.XLOOKUP(passengers_and_family_info[[#This Row],[PassengerId]],family_info[PassengerId],family_info[Parch])</f>
        <v>0</v>
      </c>
    </row>
    <row r="42" spans="1:9" x14ac:dyDescent="0.2">
      <c r="A42" s="5">
        <v>841</v>
      </c>
      <c r="B42" s="7">
        <v>0</v>
      </c>
      <c r="C42" s="7">
        <v>3</v>
      </c>
      <c r="D42" s="5" t="s">
        <v>228</v>
      </c>
      <c r="E42" s="5" t="s">
        <v>29</v>
      </c>
      <c r="F42" s="4">
        <v>20</v>
      </c>
      <c r="G42" s="3" t="s">
        <v>229</v>
      </c>
      <c r="H42" s="7">
        <f>_xlfn.XLOOKUP(passengers_and_family_info[[#This Row],[PassengerId]],family_info[PassengerId],family_info[SibSp])</f>
        <v>0</v>
      </c>
      <c r="I42" s="7">
        <f>_xlfn.XLOOKUP(passengers_and_family_info[[#This Row],[PassengerId]],family_info[PassengerId],family_info[Parch])</f>
        <v>0</v>
      </c>
    </row>
    <row r="43" spans="1:9" x14ac:dyDescent="0.2">
      <c r="A43" s="5">
        <v>308</v>
      </c>
      <c r="B43" s="7">
        <v>1</v>
      </c>
      <c r="C43" s="7">
        <v>1</v>
      </c>
      <c r="D43" s="5" t="s">
        <v>230</v>
      </c>
      <c r="E43" s="5" t="s">
        <v>32</v>
      </c>
      <c r="F43" s="4">
        <v>17</v>
      </c>
      <c r="G43" s="3" t="s">
        <v>231</v>
      </c>
      <c r="H43" s="7">
        <f>_xlfn.XLOOKUP(passengers_and_family_info[[#This Row],[PassengerId]],family_info[PassengerId],family_info[SibSp])</f>
        <v>1</v>
      </c>
      <c r="I43" s="7">
        <f>_xlfn.XLOOKUP(passengers_and_family_info[[#This Row],[PassengerId]],family_info[PassengerId],family_info[Parch])</f>
        <v>0</v>
      </c>
    </row>
    <row r="44" spans="1:9" x14ac:dyDescent="0.2">
      <c r="A44" s="5">
        <v>696</v>
      </c>
      <c r="B44" s="7">
        <v>0</v>
      </c>
      <c r="C44" s="7">
        <v>2</v>
      </c>
      <c r="D44" s="5" t="s">
        <v>232</v>
      </c>
      <c r="E44" s="5" t="s">
        <v>29</v>
      </c>
      <c r="F44" s="4">
        <v>52</v>
      </c>
      <c r="G44" s="3">
        <v>248731</v>
      </c>
      <c r="H44" s="7">
        <f>_xlfn.XLOOKUP(passengers_and_family_info[[#This Row],[PassengerId]],family_info[PassengerId],family_info[SibSp])</f>
        <v>0</v>
      </c>
      <c r="I44" s="7">
        <f>_xlfn.XLOOKUP(passengers_and_family_info[[#This Row],[PassengerId]],family_info[PassengerId],family_info[Parch])</f>
        <v>0</v>
      </c>
    </row>
    <row r="45" spans="1:9" x14ac:dyDescent="0.2">
      <c r="A45" s="5">
        <v>379</v>
      </c>
      <c r="B45" s="7">
        <v>0</v>
      </c>
      <c r="C45" s="7">
        <v>3</v>
      </c>
      <c r="D45" s="5" t="s">
        <v>233</v>
      </c>
      <c r="E45" s="5" t="s">
        <v>29</v>
      </c>
      <c r="F45" s="4">
        <v>20</v>
      </c>
      <c r="G45" s="3">
        <v>2648</v>
      </c>
      <c r="H45" s="7">
        <f>_xlfn.XLOOKUP(passengers_and_family_info[[#This Row],[PassengerId]],family_info[PassengerId],family_info[SibSp])</f>
        <v>0</v>
      </c>
      <c r="I45" s="7">
        <f>_xlfn.XLOOKUP(passengers_and_family_info[[#This Row],[PassengerId]],family_info[PassengerId],family_info[Parch])</f>
        <v>0</v>
      </c>
    </row>
    <row r="46" spans="1:9" x14ac:dyDescent="0.2">
      <c r="A46" s="5">
        <v>154</v>
      </c>
      <c r="B46" s="7">
        <v>0</v>
      </c>
      <c r="C46" s="7">
        <v>3</v>
      </c>
      <c r="D46" s="5" t="s">
        <v>234</v>
      </c>
      <c r="E46" s="5" t="s">
        <v>29</v>
      </c>
      <c r="F46" s="4">
        <v>40.5</v>
      </c>
      <c r="G46" s="3" t="s">
        <v>235</v>
      </c>
      <c r="H46" s="7">
        <f>_xlfn.XLOOKUP(passengers_and_family_info[[#This Row],[PassengerId]],family_info[PassengerId],family_info[SibSp])</f>
        <v>0</v>
      </c>
      <c r="I46" s="7">
        <f>_xlfn.XLOOKUP(passengers_and_family_info[[#This Row],[PassengerId]],family_info[PassengerId],family_info[Parch])</f>
        <v>2</v>
      </c>
    </row>
    <row r="47" spans="1:9" x14ac:dyDescent="0.2">
      <c r="A47" s="5">
        <v>402</v>
      </c>
      <c r="B47" s="7">
        <v>0</v>
      </c>
      <c r="C47" s="7">
        <v>3</v>
      </c>
      <c r="D47" s="5" t="s">
        <v>236</v>
      </c>
      <c r="E47" s="5" t="s">
        <v>29</v>
      </c>
      <c r="F47" s="4">
        <v>26</v>
      </c>
      <c r="G47" s="3">
        <v>341826</v>
      </c>
      <c r="H47" s="7">
        <f>_xlfn.XLOOKUP(passengers_and_family_info[[#This Row],[PassengerId]],family_info[PassengerId],family_info[SibSp])</f>
        <v>0</v>
      </c>
      <c r="I47" s="7">
        <f>_xlfn.XLOOKUP(passengers_and_family_info[[#This Row],[PassengerId]],family_info[PassengerId],family_info[Parch])</f>
        <v>0</v>
      </c>
    </row>
    <row r="48" spans="1:9" x14ac:dyDescent="0.2">
      <c r="A48" s="5">
        <v>286</v>
      </c>
      <c r="B48" s="7">
        <v>0</v>
      </c>
      <c r="C48" s="7">
        <v>3</v>
      </c>
      <c r="D48" s="5" t="s">
        <v>237</v>
      </c>
      <c r="E48" s="5" t="s">
        <v>29</v>
      </c>
      <c r="F48" s="4">
        <v>33</v>
      </c>
      <c r="G48" s="3">
        <v>349239</v>
      </c>
      <c r="H48" s="7">
        <f>_xlfn.XLOOKUP(passengers_and_family_info[[#This Row],[PassengerId]],family_info[PassengerId],family_info[SibSp])</f>
        <v>0</v>
      </c>
      <c r="I48" s="7">
        <f>_xlfn.XLOOKUP(passengers_and_family_info[[#This Row],[PassengerId]],family_info[PassengerId],family_info[Parch])</f>
        <v>0</v>
      </c>
    </row>
    <row r="49" spans="1:9" x14ac:dyDescent="0.2">
      <c r="A49" s="5">
        <v>883</v>
      </c>
      <c r="B49" s="7">
        <v>0</v>
      </c>
      <c r="C49" s="7">
        <v>3</v>
      </c>
      <c r="D49" s="5" t="s">
        <v>238</v>
      </c>
      <c r="E49" s="5" t="s">
        <v>32</v>
      </c>
      <c r="F49" s="4">
        <v>22</v>
      </c>
      <c r="G49" s="3">
        <v>7552</v>
      </c>
      <c r="H49" s="7">
        <f>_xlfn.XLOOKUP(passengers_and_family_info[[#This Row],[PassengerId]],family_info[PassengerId],family_info[SibSp])</f>
        <v>0</v>
      </c>
      <c r="I49" s="7">
        <f>_xlfn.XLOOKUP(passengers_and_family_info[[#This Row],[PassengerId]],family_info[PassengerId],family_info[Parch])</f>
        <v>0</v>
      </c>
    </row>
    <row r="50" spans="1:9" x14ac:dyDescent="0.2">
      <c r="A50" s="5">
        <v>849</v>
      </c>
      <c r="B50" s="7">
        <v>0</v>
      </c>
      <c r="C50" s="7">
        <v>2</v>
      </c>
      <c r="D50" s="5" t="s">
        <v>239</v>
      </c>
      <c r="E50" s="5" t="s">
        <v>29</v>
      </c>
      <c r="F50" s="4">
        <v>28</v>
      </c>
      <c r="G50" s="3">
        <v>248727</v>
      </c>
      <c r="H50" s="7">
        <f>_xlfn.XLOOKUP(passengers_and_family_info[[#This Row],[PassengerId]],family_info[PassengerId],family_info[SibSp])</f>
        <v>0</v>
      </c>
      <c r="I50" s="7">
        <f>_xlfn.XLOOKUP(passengers_and_family_info[[#This Row],[PassengerId]],family_info[PassengerId],family_info[Parch])</f>
        <v>1</v>
      </c>
    </row>
    <row r="51" spans="1:9" x14ac:dyDescent="0.2">
      <c r="A51" s="5">
        <v>72</v>
      </c>
      <c r="B51" s="7">
        <v>0</v>
      </c>
      <c r="C51" s="7">
        <v>3</v>
      </c>
      <c r="D51" s="5" t="s">
        <v>240</v>
      </c>
      <c r="E51" s="5" t="s">
        <v>32</v>
      </c>
      <c r="F51" s="4">
        <v>16</v>
      </c>
      <c r="G51" s="3" t="s">
        <v>36</v>
      </c>
      <c r="H51" s="7">
        <f>_xlfn.XLOOKUP(passengers_and_family_info[[#This Row],[PassengerId]],family_info[PassengerId],family_info[SibSp])</f>
        <v>5</v>
      </c>
      <c r="I51" s="7">
        <f>_xlfn.XLOOKUP(passengers_and_family_info[[#This Row],[PassengerId]],family_info[PassengerId],family_info[Parch])</f>
        <v>2</v>
      </c>
    </row>
    <row r="52" spans="1:9" x14ac:dyDescent="0.2">
      <c r="A52" s="5">
        <v>131</v>
      </c>
      <c r="B52" s="7">
        <v>0</v>
      </c>
      <c r="C52" s="7">
        <v>3</v>
      </c>
      <c r="D52" s="5" t="s">
        <v>241</v>
      </c>
      <c r="E52" s="5" t="s">
        <v>29</v>
      </c>
      <c r="F52" s="4">
        <v>33</v>
      </c>
      <c r="G52" s="3">
        <v>349241</v>
      </c>
      <c r="H52" s="7">
        <f>_xlfn.XLOOKUP(passengers_and_family_info[[#This Row],[PassengerId]],family_info[PassengerId],family_info[SibSp])</f>
        <v>0</v>
      </c>
      <c r="I52" s="7">
        <f>_xlfn.XLOOKUP(passengers_and_family_info[[#This Row],[PassengerId]],family_info[PassengerId],family_info[Parch])</f>
        <v>0</v>
      </c>
    </row>
    <row r="53" spans="1:9" x14ac:dyDescent="0.2">
      <c r="A53" s="5">
        <v>826</v>
      </c>
      <c r="B53" s="7">
        <v>0</v>
      </c>
      <c r="C53" s="7">
        <v>3</v>
      </c>
      <c r="D53" s="5" t="s">
        <v>242</v>
      </c>
      <c r="E53" s="5" t="s">
        <v>29</v>
      </c>
      <c r="G53" s="3">
        <v>368323</v>
      </c>
      <c r="H53" s="7">
        <f>_xlfn.XLOOKUP(passengers_and_family_info[[#This Row],[PassengerId]],family_info[PassengerId],family_info[SibSp])</f>
        <v>0</v>
      </c>
      <c r="I53" s="7">
        <f>_xlfn.XLOOKUP(passengers_and_family_info[[#This Row],[PassengerId]],family_info[PassengerId],family_info[Parch])</f>
        <v>0</v>
      </c>
    </row>
    <row r="54" spans="1:9" x14ac:dyDescent="0.2">
      <c r="A54" s="5">
        <v>854</v>
      </c>
      <c r="B54" s="7">
        <v>1</v>
      </c>
      <c r="C54" s="7">
        <v>1</v>
      </c>
      <c r="D54" s="5" t="s">
        <v>243</v>
      </c>
      <c r="E54" s="5" t="s">
        <v>32</v>
      </c>
      <c r="F54" s="4">
        <v>16</v>
      </c>
      <c r="G54" s="3" t="s">
        <v>244</v>
      </c>
      <c r="H54" s="7">
        <f>_xlfn.XLOOKUP(passengers_and_family_info[[#This Row],[PassengerId]],family_info[PassengerId],family_info[SibSp])</f>
        <v>0</v>
      </c>
      <c r="I54" s="7">
        <f>_xlfn.XLOOKUP(passengers_and_family_info[[#This Row],[PassengerId]],family_info[PassengerId],family_info[Parch])</f>
        <v>1</v>
      </c>
    </row>
    <row r="55" spans="1:9" x14ac:dyDescent="0.2">
      <c r="A55" s="5">
        <v>146</v>
      </c>
      <c r="B55" s="7">
        <v>0</v>
      </c>
      <c r="C55" s="7">
        <v>2</v>
      </c>
      <c r="D55" s="5" t="s">
        <v>245</v>
      </c>
      <c r="E55" s="5" t="s">
        <v>29</v>
      </c>
      <c r="F55" s="4">
        <v>19</v>
      </c>
      <c r="G55" s="3" t="s">
        <v>246</v>
      </c>
      <c r="H55" s="7">
        <f>_xlfn.XLOOKUP(passengers_and_family_info[[#This Row],[PassengerId]],family_info[PassengerId],family_info[SibSp])</f>
        <v>1</v>
      </c>
      <c r="I55" s="7">
        <f>_xlfn.XLOOKUP(passengers_and_family_info[[#This Row],[PassengerId]],family_info[PassengerId],family_info[Parch])</f>
        <v>1</v>
      </c>
    </row>
    <row r="56" spans="1:9" x14ac:dyDescent="0.2">
      <c r="A56" s="5">
        <v>726</v>
      </c>
      <c r="B56" s="7">
        <v>0</v>
      </c>
      <c r="C56" s="7">
        <v>3</v>
      </c>
      <c r="D56" s="5" t="s">
        <v>247</v>
      </c>
      <c r="E56" s="5" t="s">
        <v>29</v>
      </c>
      <c r="F56" s="4">
        <v>20</v>
      </c>
      <c r="G56" s="3">
        <v>315094</v>
      </c>
      <c r="H56" s="7">
        <f>_xlfn.XLOOKUP(passengers_and_family_info[[#This Row],[PassengerId]],family_info[PassengerId],family_info[SibSp])</f>
        <v>0</v>
      </c>
      <c r="I56" s="7">
        <f>_xlfn.XLOOKUP(passengers_and_family_info[[#This Row],[PassengerId]],family_info[PassengerId],family_info[Parch])</f>
        <v>0</v>
      </c>
    </row>
    <row r="57" spans="1:9" x14ac:dyDescent="0.2">
      <c r="A57" s="5">
        <v>253</v>
      </c>
      <c r="B57" s="7">
        <v>0</v>
      </c>
      <c r="C57" s="7">
        <v>1</v>
      </c>
      <c r="D57" s="5" t="s">
        <v>248</v>
      </c>
      <c r="E57" s="5" t="s">
        <v>29</v>
      </c>
      <c r="F57" s="4">
        <v>62</v>
      </c>
      <c r="G57" s="3">
        <v>113514</v>
      </c>
      <c r="H57" s="7">
        <f>_xlfn.XLOOKUP(passengers_and_family_info[[#This Row],[PassengerId]],family_info[PassengerId],family_info[SibSp])</f>
        <v>0</v>
      </c>
      <c r="I57" s="7">
        <f>_xlfn.XLOOKUP(passengers_and_family_info[[#This Row],[PassengerId]],family_info[PassengerId],family_info[Parch])</f>
        <v>0</v>
      </c>
    </row>
    <row r="58" spans="1:9" x14ac:dyDescent="0.2">
      <c r="A58" s="5">
        <v>195</v>
      </c>
      <c r="B58" s="7">
        <v>1</v>
      </c>
      <c r="C58" s="7">
        <v>1</v>
      </c>
      <c r="D58" s="5" t="s">
        <v>249</v>
      </c>
      <c r="E58" s="5" t="s">
        <v>32</v>
      </c>
      <c r="F58" s="4">
        <v>44</v>
      </c>
      <c r="G58" s="3" t="s">
        <v>250</v>
      </c>
      <c r="H58" s="7">
        <f>_xlfn.XLOOKUP(passengers_and_family_info[[#This Row],[PassengerId]],family_info[PassengerId],family_info[SibSp])</f>
        <v>0</v>
      </c>
      <c r="I58" s="7">
        <f>_xlfn.XLOOKUP(passengers_and_family_info[[#This Row],[PassengerId]],family_info[PassengerId],family_info[Parch])</f>
        <v>0</v>
      </c>
    </row>
    <row r="59" spans="1:9" x14ac:dyDescent="0.2">
      <c r="A59" s="5">
        <v>748</v>
      </c>
      <c r="B59" s="7">
        <v>1</v>
      </c>
      <c r="C59" s="7">
        <v>2</v>
      </c>
      <c r="D59" s="5" t="s">
        <v>251</v>
      </c>
      <c r="E59" s="5" t="s">
        <v>32</v>
      </c>
      <c r="F59" s="4">
        <v>30</v>
      </c>
      <c r="G59" s="3">
        <v>250648</v>
      </c>
      <c r="H59" s="7">
        <f>_xlfn.XLOOKUP(passengers_and_family_info[[#This Row],[PassengerId]],family_info[PassengerId],family_info[SibSp])</f>
        <v>0</v>
      </c>
      <c r="I59" s="7">
        <f>_xlfn.XLOOKUP(passengers_and_family_info[[#This Row],[PassengerId]],family_info[PassengerId],family_info[Parch])</f>
        <v>0</v>
      </c>
    </row>
    <row r="60" spans="1:9" x14ac:dyDescent="0.2">
      <c r="A60" s="5">
        <v>192</v>
      </c>
      <c r="B60" s="7">
        <v>0</v>
      </c>
      <c r="C60" s="7">
        <v>2</v>
      </c>
      <c r="D60" s="5" t="s">
        <v>252</v>
      </c>
      <c r="E60" s="5" t="s">
        <v>29</v>
      </c>
      <c r="F60" s="4">
        <v>19</v>
      </c>
      <c r="G60" s="3">
        <v>28424</v>
      </c>
      <c r="H60" s="7">
        <f>_xlfn.XLOOKUP(passengers_and_family_info[[#This Row],[PassengerId]],family_info[PassengerId],family_info[SibSp])</f>
        <v>0</v>
      </c>
      <c r="I60" s="7">
        <f>_xlfn.XLOOKUP(passengers_and_family_info[[#This Row],[PassengerId]],family_info[PassengerId],family_info[Parch])</f>
        <v>0</v>
      </c>
    </row>
    <row r="61" spans="1:9" x14ac:dyDescent="0.2">
      <c r="A61" s="5">
        <v>297</v>
      </c>
      <c r="B61" s="7">
        <v>0</v>
      </c>
      <c r="C61" s="7">
        <v>3</v>
      </c>
      <c r="D61" s="5" t="s">
        <v>253</v>
      </c>
      <c r="E61" s="5" t="s">
        <v>29</v>
      </c>
      <c r="F61" s="4">
        <v>23.5</v>
      </c>
      <c r="G61" s="3">
        <v>2693</v>
      </c>
      <c r="H61" s="7">
        <f>_xlfn.XLOOKUP(passengers_and_family_info[[#This Row],[PassengerId]],family_info[PassengerId],family_info[SibSp])</f>
        <v>0</v>
      </c>
      <c r="I61" s="7">
        <f>_xlfn.XLOOKUP(passengers_and_family_info[[#This Row],[PassengerId]],family_info[PassengerId],family_info[Parch])</f>
        <v>0</v>
      </c>
    </row>
    <row r="62" spans="1:9" x14ac:dyDescent="0.2">
      <c r="A62" s="5">
        <v>648</v>
      </c>
      <c r="B62" s="7">
        <v>1</v>
      </c>
      <c r="C62" s="7">
        <v>1</v>
      </c>
      <c r="D62" s="5" t="s">
        <v>254</v>
      </c>
      <c r="E62" s="5" t="s">
        <v>29</v>
      </c>
      <c r="F62" s="4">
        <v>56</v>
      </c>
      <c r="G62" s="3">
        <v>13213</v>
      </c>
      <c r="H62" s="7">
        <f>_xlfn.XLOOKUP(passengers_and_family_info[[#This Row],[PassengerId]],family_info[PassengerId],family_info[SibSp])</f>
        <v>0</v>
      </c>
      <c r="I62" s="7">
        <f>_xlfn.XLOOKUP(passengers_and_family_info[[#This Row],[PassengerId]],family_info[PassengerId],family_info[Parch])</f>
        <v>0</v>
      </c>
    </row>
    <row r="63" spans="1:9" x14ac:dyDescent="0.2">
      <c r="A63" s="5">
        <v>832</v>
      </c>
      <c r="B63" s="7">
        <v>1</v>
      </c>
      <c r="C63" s="7">
        <v>2</v>
      </c>
      <c r="D63" s="5" t="s">
        <v>255</v>
      </c>
      <c r="E63" s="5" t="s">
        <v>29</v>
      </c>
      <c r="F63" s="4">
        <v>0.83</v>
      </c>
      <c r="G63" s="3">
        <v>29106</v>
      </c>
      <c r="H63" s="7">
        <f>_xlfn.XLOOKUP(passengers_and_family_info[[#This Row],[PassengerId]],family_info[PassengerId],family_info[SibSp])</f>
        <v>1</v>
      </c>
      <c r="I63" s="7">
        <f>_xlfn.XLOOKUP(passengers_and_family_info[[#This Row],[PassengerId]],family_info[PassengerId],family_info[Parch])</f>
        <v>1</v>
      </c>
    </row>
    <row r="64" spans="1:9" x14ac:dyDescent="0.2">
      <c r="A64" s="5">
        <v>431</v>
      </c>
      <c r="B64" s="7">
        <v>1</v>
      </c>
      <c r="C64" s="7">
        <v>1</v>
      </c>
      <c r="D64" s="5" t="s">
        <v>256</v>
      </c>
      <c r="E64" s="5" t="s">
        <v>29</v>
      </c>
      <c r="F64" s="4">
        <v>28</v>
      </c>
      <c r="G64" s="3">
        <v>110564</v>
      </c>
      <c r="H64" s="7">
        <f>_xlfn.XLOOKUP(passengers_and_family_info[[#This Row],[PassengerId]],family_info[PassengerId],family_info[SibSp])</f>
        <v>0</v>
      </c>
      <c r="I64" s="7">
        <f>_xlfn.XLOOKUP(passengers_and_family_info[[#This Row],[PassengerId]],family_info[PassengerId],family_info[Parch])</f>
        <v>0</v>
      </c>
    </row>
    <row r="65" spans="1:9" x14ac:dyDescent="0.2">
      <c r="A65" s="5">
        <v>328</v>
      </c>
      <c r="B65" s="7">
        <v>1</v>
      </c>
      <c r="C65" s="7">
        <v>2</v>
      </c>
      <c r="D65" s="5" t="s">
        <v>257</v>
      </c>
      <c r="E65" s="5" t="s">
        <v>32</v>
      </c>
      <c r="F65" s="4">
        <v>36</v>
      </c>
      <c r="G65" s="3">
        <v>28551</v>
      </c>
      <c r="H65" s="7">
        <f>_xlfn.XLOOKUP(passengers_and_family_info[[#This Row],[PassengerId]],family_info[PassengerId],family_info[SibSp])</f>
        <v>0</v>
      </c>
      <c r="I65" s="7">
        <f>_xlfn.XLOOKUP(passengers_and_family_info[[#This Row],[PassengerId]],family_info[PassengerId],family_info[Parch])</f>
        <v>0</v>
      </c>
    </row>
    <row r="66" spans="1:9" x14ac:dyDescent="0.2">
      <c r="A66" s="5">
        <v>268</v>
      </c>
      <c r="B66" s="7">
        <v>1</v>
      </c>
      <c r="C66" s="7">
        <v>3</v>
      </c>
      <c r="D66" s="5" t="s">
        <v>258</v>
      </c>
      <c r="E66" s="5" t="s">
        <v>29</v>
      </c>
      <c r="F66" s="4">
        <v>25</v>
      </c>
      <c r="G66" s="3">
        <v>347083</v>
      </c>
      <c r="H66" s="7">
        <f>_xlfn.XLOOKUP(passengers_and_family_info[[#This Row],[PassengerId]],family_info[PassengerId],family_info[SibSp])</f>
        <v>1</v>
      </c>
      <c r="I66" s="7">
        <f>_xlfn.XLOOKUP(passengers_and_family_info[[#This Row],[PassengerId]],family_info[PassengerId],family_info[Parch])</f>
        <v>0</v>
      </c>
    </row>
    <row r="67" spans="1:9" x14ac:dyDescent="0.2">
      <c r="A67" s="5">
        <v>478</v>
      </c>
      <c r="B67" s="7">
        <v>0</v>
      </c>
      <c r="C67" s="7">
        <v>3</v>
      </c>
      <c r="D67" s="5" t="s">
        <v>259</v>
      </c>
      <c r="E67" s="5" t="s">
        <v>29</v>
      </c>
      <c r="F67" s="4">
        <v>29</v>
      </c>
      <c r="G67" s="3">
        <v>3460</v>
      </c>
      <c r="H67" s="7">
        <f>_xlfn.XLOOKUP(passengers_and_family_info[[#This Row],[PassengerId]],family_info[PassengerId],family_info[SibSp])</f>
        <v>1</v>
      </c>
      <c r="I67" s="7">
        <f>_xlfn.XLOOKUP(passengers_and_family_info[[#This Row],[PassengerId]],family_info[PassengerId],family_info[Parch])</f>
        <v>0</v>
      </c>
    </row>
    <row r="68" spans="1:9" x14ac:dyDescent="0.2">
      <c r="A68" s="5">
        <v>341</v>
      </c>
      <c r="B68" s="7">
        <v>1</v>
      </c>
      <c r="C68" s="7">
        <v>2</v>
      </c>
      <c r="D68" s="5" t="s">
        <v>260</v>
      </c>
      <c r="E68" s="5" t="s">
        <v>29</v>
      </c>
      <c r="F68" s="4">
        <v>2</v>
      </c>
      <c r="G68" s="3">
        <v>230080</v>
      </c>
      <c r="H68" s="7">
        <f>_xlfn.XLOOKUP(passengers_and_family_info[[#This Row],[PassengerId]],family_info[PassengerId],family_info[SibSp])</f>
        <v>1</v>
      </c>
      <c r="I68" s="7">
        <f>_xlfn.XLOOKUP(passengers_and_family_info[[#This Row],[PassengerId]],family_info[PassengerId],family_info[Parch])</f>
        <v>1</v>
      </c>
    </row>
    <row r="69" spans="1:9" x14ac:dyDescent="0.2">
      <c r="A69" s="5">
        <v>443</v>
      </c>
      <c r="B69" s="7">
        <v>0</v>
      </c>
      <c r="C69" s="7">
        <v>3</v>
      </c>
      <c r="D69" s="5" t="s">
        <v>261</v>
      </c>
      <c r="E69" s="5" t="s">
        <v>29</v>
      </c>
      <c r="F69" s="4">
        <v>25</v>
      </c>
      <c r="G69" s="3">
        <v>347076</v>
      </c>
      <c r="H69" s="7">
        <f>_xlfn.XLOOKUP(passengers_and_family_info[[#This Row],[PassengerId]],family_info[PassengerId],family_info[SibSp])</f>
        <v>1</v>
      </c>
      <c r="I69" s="7">
        <f>_xlfn.XLOOKUP(passengers_and_family_info[[#This Row],[PassengerId]],family_info[PassengerId],family_info[Parch])</f>
        <v>0</v>
      </c>
    </row>
    <row r="70" spans="1:9" x14ac:dyDescent="0.2">
      <c r="A70" s="5">
        <v>674</v>
      </c>
      <c r="B70" s="7">
        <v>1</v>
      </c>
      <c r="C70" s="7">
        <v>2</v>
      </c>
      <c r="D70" s="5" t="s">
        <v>262</v>
      </c>
      <c r="E70" s="5" t="s">
        <v>29</v>
      </c>
      <c r="F70" s="4">
        <v>31</v>
      </c>
      <c r="G70" s="3">
        <v>244270</v>
      </c>
      <c r="H70" s="7">
        <f>_xlfn.XLOOKUP(passengers_and_family_info[[#This Row],[PassengerId]],family_info[PassengerId],family_info[SibSp])</f>
        <v>0</v>
      </c>
      <c r="I70" s="7">
        <f>_xlfn.XLOOKUP(passengers_and_family_info[[#This Row],[PassengerId]],family_info[PassengerId],family_info[Parch])</f>
        <v>0</v>
      </c>
    </row>
    <row r="71" spans="1:9" x14ac:dyDescent="0.2">
      <c r="A71" s="5">
        <v>78</v>
      </c>
      <c r="B71" s="7">
        <v>0</v>
      </c>
      <c r="C71" s="7">
        <v>3</v>
      </c>
      <c r="D71" s="5" t="s">
        <v>263</v>
      </c>
      <c r="E71" s="5" t="s">
        <v>29</v>
      </c>
      <c r="G71" s="3">
        <v>374746</v>
      </c>
      <c r="H71" s="7">
        <f>_xlfn.XLOOKUP(passengers_and_family_info[[#This Row],[PassengerId]],family_info[PassengerId],family_info[SibSp])</f>
        <v>0</v>
      </c>
      <c r="I71" s="7">
        <f>_xlfn.XLOOKUP(passengers_and_family_info[[#This Row],[PassengerId]],family_info[PassengerId],family_info[Parch])</f>
        <v>0</v>
      </c>
    </row>
    <row r="72" spans="1:9" x14ac:dyDescent="0.2">
      <c r="A72" s="5">
        <v>377</v>
      </c>
      <c r="B72" s="7">
        <v>1</v>
      </c>
      <c r="C72" s="7">
        <v>3</v>
      </c>
      <c r="D72" s="5" t="s">
        <v>264</v>
      </c>
      <c r="E72" s="5" t="s">
        <v>32</v>
      </c>
      <c r="F72" s="4">
        <v>22</v>
      </c>
      <c r="G72" s="3" t="s">
        <v>265</v>
      </c>
      <c r="H72" s="7">
        <f>_xlfn.XLOOKUP(passengers_and_family_info[[#This Row],[PassengerId]],family_info[PassengerId],family_info[SibSp])</f>
        <v>0</v>
      </c>
      <c r="I72" s="7">
        <f>_xlfn.XLOOKUP(passengers_and_family_info[[#This Row],[PassengerId]],family_info[PassengerId],family_info[Parch])</f>
        <v>0</v>
      </c>
    </row>
    <row r="73" spans="1:9" x14ac:dyDescent="0.2">
      <c r="A73" s="5">
        <v>358</v>
      </c>
      <c r="B73" s="7">
        <v>0</v>
      </c>
      <c r="C73" s="7">
        <v>2</v>
      </c>
      <c r="D73" s="5" t="s">
        <v>266</v>
      </c>
      <c r="E73" s="5" t="s">
        <v>32</v>
      </c>
      <c r="F73" s="4">
        <v>38</v>
      </c>
      <c r="G73" s="3">
        <v>237671</v>
      </c>
      <c r="H73" s="7">
        <f>_xlfn.XLOOKUP(passengers_and_family_info[[#This Row],[PassengerId]],family_info[PassengerId],family_info[SibSp])</f>
        <v>0</v>
      </c>
      <c r="I73" s="7">
        <f>_xlfn.XLOOKUP(passengers_and_family_info[[#This Row],[PassengerId]],family_info[PassengerId],family_info[Parch])</f>
        <v>0</v>
      </c>
    </row>
    <row r="74" spans="1:9" x14ac:dyDescent="0.2">
      <c r="A74" s="5">
        <v>52</v>
      </c>
      <c r="B74" s="7">
        <v>0</v>
      </c>
      <c r="C74" s="7">
        <v>3</v>
      </c>
      <c r="D74" s="5" t="s">
        <v>267</v>
      </c>
      <c r="E74" s="5" t="s">
        <v>29</v>
      </c>
      <c r="F74" s="4">
        <v>21</v>
      </c>
      <c r="G74" s="3" t="s">
        <v>268</v>
      </c>
      <c r="H74" s="7">
        <f>_xlfn.XLOOKUP(passengers_and_family_info[[#This Row],[PassengerId]],family_info[PassengerId],family_info[SibSp])</f>
        <v>0</v>
      </c>
      <c r="I74" s="7">
        <f>_xlfn.XLOOKUP(passengers_and_family_info[[#This Row],[PassengerId]],family_info[PassengerId],family_info[Parch])</f>
        <v>0</v>
      </c>
    </row>
    <row r="75" spans="1:9" x14ac:dyDescent="0.2">
      <c r="A75" s="5">
        <v>817</v>
      </c>
      <c r="B75" s="7">
        <v>0</v>
      </c>
      <c r="C75" s="7">
        <v>3</v>
      </c>
      <c r="D75" s="5" t="s">
        <v>269</v>
      </c>
      <c r="E75" s="5" t="s">
        <v>32</v>
      </c>
      <c r="F75" s="4">
        <v>23</v>
      </c>
      <c r="G75" s="3" t="s">
        <v>270</v>
      </c>
      <c r="H75" s="7">
        <f>_xlfn.XLOOKUP(passengers_and_family_info[[#This Row],[PassengerId]],family_info[PassengerId],family_info[SibSp])</f>
        <v>0</v>
      </c>
      <c r="I75" s="7">
        <f>_xlfn.XLOOKUP(passengers_and_family_info[[#This Row],[PassengerId]],family_info[PassengerId],family_info[Parch])</f>
        <v>0</v>
      </c>
    </row>
    <row r="76" spans="1:9" x14ac:dyDescent="0.2">
      <c r="A76" s="5">
        <v>564</v>
      </c>
      <c r="B76" s="7">
        <v>0</v>
      </c>
      <c r="C76" s="7">
        <v>3</v>
      </c>
      <c r="D76" s="5" t="s">
        <v>271</v>
      </c>
      <c r="E76" s="5" t="s">
        <v>29</v>
      </c>
      <c r="G76" s="3" t="s">
        <v>272</v>
      </c>
      <c r="H76" s="7">
        <f>_xlfn.XLOOKUP(passengers_and_family_info[[#This Row],[PassengerId]],family_info[PassengerId],family_info[SibSp])</f>
        <v>0</v>
      </c>
      <c r="I76" s="7">
        <f>_xlfn.XLOOKUP(passengers_and_family_info[[#This Row],[PassengerId]],family_info[PassengerId],family_info[Parch])</f>
        <v>0</v>
      </c>
    </row>
    <row r="77" spans="1:9" x14ac:dyDescent="0.2">
      <c r="A77" s="5">
        <v>348</v>
      </c>
      <c r="B77" s="7">
        <v>1</v>
      </c>
      <c r="C77" s="7">
        <v>3</v>
      </c>
      <c r="D77" s="5" t="s">
        <v>273</v>
      </c>
      <c r="E77" s="5" t="s">
        <v>32</v>
      </c>
      <c r="G77" s="3">
        <v>386525</v>
      </c>
      <c r="H77" s="7">
        <f>_xlfn.XLOOKUP(passengers_and_family_info[[#This Row],[PassengerId]],family_info[PassengerId],family_info[SibSp])</f>
        <v>1</v>
      </c>
      <c r="I77" s="7">
        <f>_xlfn.XLOOKUP(passengers_and_family_info[[#This Row],[PassengerId]],family_info[PassengerId],family_info[Parch])</f>
        <v>0</v>
      </c>
    </row>
    <row r="78" spans="1:9" x14ac:dyDescent="0.2">
      <c r="A78" s="5">
        <v>708</v>
      </c>
      <c r="B78" s="7">
        <v>1</v>
      </c>
      <c r="C78" s="7">
        <v>1</v>
      </c>
      <c r="D78" s="5" t="s">
        <v>274</v>
      </c>
      <c r="E78" s="5" t="s">
        <v>29</v>
      </c>
      <c r="F78" s="4">
        <v>42</v>
      </c>
      <c r="G78" s="3" t="s">
        <v>275</v>
      </c>
      <c r="H78" s="7">
        <f>_xlfn.XLOOKUP(passengers_and_family_info[[#This Row],[PassengerId]],family_info[PassengerId],family_info[SibSp])</f>
        <v>0</v>
      </c>
      <c r="I78" s="7">
        <f>_xlfn.XLOOKUP(passengers_and_family_info[[#This Row],[PassengerId]],family_info[PassengerId],family_info[Parch])</f>
        <v>0</v>
      </c>
    </row>
    <row r="79" spans="1:9" x14ac:dyDescent="0.2">
      <c r="A79" s="5">
        <v>127</v>
      </c>
      <c r="B79" s="7">
        <v>0</v>
      </c>
      <c r="C79" s="7">
        <v>3</v>
      </c>
      <c r="D79" s="5" t="s">
        <v>276</v>
      </c>
      <c r="E79" s="5" t="s">
        <v>29</v>
      </c>
      <c r="G79" s="3">
        <v>370372</v>
      </c>
      <c r="H79" s="7">
        <f>_xlfn.XLOOKUP(passengers_and_family_info[[#This Row],[PassengerId]],family_info[PassengerId],family_info[SibSp])</f>
        <v>0</v>
      </c>
      <c r="I79" s="7">
        <f>_xlfn.XLOOKUP(passengers_and_family_info[[#This Row],[PassengerId]],family_info[PassengerId],family_info[Parch])</f>
        <v>0</v>
      </c>
    </row>
    <row r="80" spans="1:9" x14ac:dyDescent="0.2">
      <c r="A80" s="5">
        <v>615</v>
      </c>
      <c r="B80" s="7">
        <v>0</v>
      </c>
      <c r="C80" s="7">
        <v>3</v>
      </c>
      <c r="D80" s="5" t="s">
        <v>277</v>
      </c>
      <c r="E80" s="5" t="s">
        <v>29</v>
      </c>
      <c r="F80" s="4">
        <v>35</v>
      </c>
      <c r="G80" s="3">
        <v>364512</v>
      </c>
      <c r="H80" s="7">
        <f>_xlfn.XLOOKUP(passengers_and_family_info[[#This Row],[PassengerId]],family_info[PassengerId],family_info[SibSp])</f>
        <v>0</v>
      </c>
      <c r="I80" s="7">
        <f>_xlfn.XLOOKUP(passengers_and_family_info[[#This Row],[PassengerId]],family_info[PassengerId],family_info[Parch])</f>
        <v>0</v>
      </c>
    </row>
    <row r="81" spans="1:9" x14ac:dyDescent="0.2">
      <c r="A81" s="5">
        <v>474</v>
      </c>
      <c r="B81" s="7">
        <v>1</v>
      </c>
      <c r="C81" s="7">
        <v>2</v>
      </c>
      <c r="D81" s="5" t="s">
        <v>278</v>
      </c>
      <c r="E81" s="5" t="s">
        <v>32</v>
      </c>
      <c r="F81" s="4">
        <v>23</v>
      </c>
      <c r="G81" s="3" t="s">
        <v>279</v>
      </c>
      <c r="H81" s="7">
        <f>_xlfn.XLOOKUP(passengers_and_family_info[[#This Row],[PassengerId]],family_info[PassengerId],family_info[SibSp])</f>
        <v>0</v>
      </c>
      <c r="I81" s="7">
        <f>_xlfn.XLOOKUP(passengers_and_family_info[[#This Row],[PassengerId]],family_info[PassengerId],family_info[Parch])</f>
        <v>0</v>
      </c>
    </row>
    <row r="82" spans="1:9" x14ac:dyDescent="0.2">
      <c r="A82" s="5">
        <v>528</v>
      </c>
      <c r="B82" s="7">
        <v>0</v>
      </c>
      <c r="C82" s="7">
        <v>1</v>
      </c>
      <c r="D82" s="5" t="s">
        <v>280</v>
      </c>
      <c r="E82" s="5" t="s">
        <v>29</v>
      </c>
      <c r="G82" s="3" t="s">
        <v>281</v>
      </c>
      <c r="H82" s="7">
        <f>_xlfn.XLOOKUP(passengers_and_family_info[[#This Row],[PassengerId]],family_info[PassengerId],family_info[SibSp])</f>
        <v>0</v>
      </c>
      <c r="I82" s="7">
        <f>_xlfn.XLOOKUP(passengers_and_family_info[[#This Row],[PassengerId]],family_info[PassengerId],family_info[Parch])</f>
        <v>0</v>
      </c>
    </row>
    <row r="83" spans="1:9" x14ac:dyDescent="0.2">
      <c r="A83" s="5">
        <v>275</v>
      </c>
      <c r="B83" s="7">
        <v>1</v>
      </c>
      <c r="C83" s="7">
        <v>3</v>
      </c>
      <c r="D83" s="5" t="s">
        <v>282</v>
      </c>
      <c r="E83" s="5" t="s">
        <v>32</v>
      </c>
      <c r="G83" s="3">
        <v>370375</v>
      </c>
      <c r="H83" s="7">
        <f>_xlfn.XLOOKUP(passengers_and_family_info[[#This Row],[PassengerId]],family_info[PassengerId],family_info[SibSp])</f>
        <v>0</v>
      </c>
      <c r="I83" s="7">
        <f>_xlfn.XLOOKUP(passengers_and_family_info[[#This Row],[PassengerId]],family_info[PassengerId],family_info[Parch])</f>
        <v>0</v>
      </c>
    </row>
    <row r="84" spans="1:9" x14ac:dyDescent="0.2">
      <c r="A84" s="5">
        <v>155</v>
      </c>
      <c r="B84" s="7">
        <v>0</v>
      </c>
      <c r="C84" s="7">
        <v>3</v>
      </c>
      <c r="D84" s="5" t="s">
        <v>283</v>
      </c>
      <c r="E84" s="5" t="s">
        <v>29</v>
      </c>
      <c r="G84" s="3" t="s">
        <v>284</v>
      </c>
      <c r="H84" s="7">
        <f>_xlfn.XLOOKUP(passengers_and_family_info[[#This Row],[PassengerId]],family_info[PassengerId],family_info[SibSp])</f>
        <v>0</v>
      </c>
      <c r="I84" s="7">
        <f>_xlfn.XLOOKUP(passengers_and_family_info[[#This Row],[PassengerId]],family_info[PassengerId],family_info[Parch])</f>
        <v>0</v>
      </c>
    </row>
    <row r="85" spans="1:9" x14ac:dyDescent="0.2">
      <c r="A85" s="5">
        <v>162</v>
      </c>
      <c r="B85" s="7">
        <v>1</v>
      </c>
      <c r="C85" s="7">
        <v>2</v>
      </c>
      <c r="D85" s="5" t="s">
        <v>285</v>
      </c>
      <c r="E85" s="5" t="s">
        <v>32</v>
      </c>
      <c r="F85" s="4">
        <v>40</v>
      </c>
      <c r="G85" s="3" t="s">
        <v>286</v>
      </c>
      <c r="H85" s="7">
        <f>_xlfn.XLOOKUP(passengers_and_family_info[[#This Row],[PassengerId]],family_info[PassengerId],family_info[SibSp])</f>
        <v>0</v>
      </c>
      <c r="I85" s="7">
        <f>_xlfn.XLOOKUP(passengers_and_family_info[[#This Row],[PassengerId]],family_info[PassengerId],family_info[Parch])</f>
        <v>0</v>
      </c>
    </row>
    <row r="86" spans="1:9" x14ac:dyDescent="0.2">
      <c r="A86" s="5">
        <v>525</v>
      </c>
      <c r="B86" s="7">
        <v>0</v>
      </c>
      <c r="C86" s="7">
        <v>3</v>
      </c>
      <c r="D86" s="5" t="s">
        <v>287</v>
      </c>
      <c r="E86" s="5" t="s">
        <v>29</v>
      </c>
      <c r="G86" s="3">
        <v>2700</v>
      </c>
      <c r="H86" s="7">
        <f>_xlfn.XLOOKUP(passengers_and_family_info[[#This Row],[PassengerId]],family_info[PassengerId],family_info[SibSp])</f>
        <v>0</v>
      </c>
      <c r="I86" s="7">
        <f>_xlfn.XLOOKUP(passengers_and_family_info[[#This Row],[PassengerId]],family_info[PassengerId],family_info[Parch])</f>
        <v>0</v>
      </c>
    </row>
    <row r="87" spans="1:9" x14ac:dyDescent="0.2">
      <c r="A87" s="5">
        <v>386</v>
      </c>
      <c r="B87" s="7">
        <v>0</v>
      </c>
      <c r="C87" s="7">
        <v>2</v>
      </c>
      <c r="D87" s="5" t="s">
        <v>288</v>
      </c>
      <c r="E87" s="5" t="s">
        <v>29</v>
      </c>
      <c r="F87" s="4">
        <v>18</v>
      </c>
      <c r="G87" s="3" t="s">
        <v>289</v>
      </c>
      <c r="H87" s="7">
        <f>_xlfn.XLOOKUP(passengers_and_family_info[[#This Row],[PassengerId]],family_info[PassengerId],family_info[SibSp])</f>
        <v>0</v>
      </c>
      <c r="I87" s="7">
        <f>_xlfn.XLOOKUP(passengers_and_family_info[[#This Row],[PassengerId]],family_info[PassengerId],family_info[Parch])</f>
        <v>0</v>
      </c>
    </row>
    <row r="88" spans="1:9" x14ac:dyDescent="0.2">
      <c r="A88" s="5">
        <v>378</v>
      </c>
      <c r="B88" s="7">
        <v>0</v>
      </c>
      <c r="C88" s="7">
        <v>1</v>
      </c>
      <c r="D88" s="5" t="s">
        <v>290</v>
      </c>
      <c r="E88" s="5" t="s">
        <v>29</v>
      </c>
      <c r="F88" s="4">
        <v>27</v>
      </c>
      <c r="G88" s="3">
        <v>113503</v>
      </c>
      <c r="H88" s="7">
        <f>_xlfn.XLOOKUP(passengers_and_family_info[[#This Row],[PassengerId]],family_info[PassengerId],family_info[SibSp])</f>
        <v>0</v>
      </c>
      <c r="I88" s="7">
        <f>_xlfn.XLOOKUP(passengers_and_family_info[[#This Row],[PassengerId]],family_info[PassengerId],family_info[Parch])</f>
        <v>2</v>
      </c>
    </row>
    <row r="89" spans="1:9" x14ac:dyDescent="0.2">
      <c r="A89" s="5">
        <v>709</v>
      </c>
      <c r="B89" s="7">
        <v>1</v>
      </c>
      <c r="C89" s="7">
        <v>1</v>
      </c>
      <c r="D89" s="5" t="s">
        <v>291</v>
      </c>
      <c r="E89" s="5" t="s">
        <v>32</v>
      </c>
      <c r="F89" s="4">
        <v>22</v>
      </c>
      <c r="G89" s="3">
        <v>113781</v>
      </c>
      <c r="H89" s="7">
        <f>_xlfn.XLOOKUP(passengers_and_family_info[[#This Row],[PassengerId]],family_info[PassengerId],family_info[SibSp])</f>
        <v>0</v>
      </c>
      <c r="I89" s="7">
        <f>_xlfn.XLOOKUP(passengers_and_family_info[[#This Row],[PassengerId]],family_info[PassengerId],family_info[Parch])</f>
        <v>0</v>
      </c>
    </row>
    <row r="90" spans="1:9" x14ac:dyDescent="0.2">
      <c r="A90" s="5">
        <v>314</v>
      </c>
      <c r="B90" s="7">
        <v>0</v>
      </c>
      <c r="C90" s="7">
        <v>3</v>
      </c>
      <c r="D90" s="5" t="s">
        <v>292</v>
      </c>
      <c r="E90" s="5" t="s">
        <v>29</v>
      </c>
      <c r="F90" s="4">
        <v>28</v>
      </c>
      <c r="G90" s="3">
        <v>349243</v>
      </c>
      <c r="H90" s="7">
        <f>_xlfn.XLOOKUP(passengers_and_family_info[[#This Row],[PassengerId]],family_info[PassengerId],family_info[SibSp])</f>
        <v>0</v>
      </c>
      <c r="I90" s="7">
        <f>_xlfn.XLOOKUP(passengers_and_family_info[[#This Row],[PassengerId]],family_info[PassengerId],family_info[Parch])</f>
        <v>0</v>
      </c>
    </row>
    <row r="91" spans="1:9" x14ac:dyDescent="0.2">
      <c r="A91" s="5">
        <v>221</v>
      </c>
      <c r="B91" s="7">
        <v>1</v>
      </c>
      <c r="C91" s="7">
        <v>3</v>
      </c>
      <c r="D91" s="5" t="s">
        <v>293</v>
      </c>
      <c r="E91" s="5" t="s">
        <v>29</v>
      </c>
      <c r="F91" s="4">
        <v>16</v>
      </c>
      <c r="G91" s="3" t="s">
        <v>294</v>
      </c>
      <c r="H91" s="7">
        <f>_xlfn.XLOOKUP(passengers_and_family_info[[#This Row],[PassengerId]],family_info[PassengerId],family_info[SibSp])</f>
        <v>0</v>
      </c>
      <c r="I91" s="7">
        <f>_xlfn.XLOOKUP(passengers_and_family_info[[#This Row],[PassengerId]],family_info[PassengerId],family_info[Parch])</f>
        <v>0</v>
      </c>
    </row>
    <row r="92" spans="1:9" x14ac:dyDescent="0.2">
      <c r="A92" s="5">
        <v>801</v>
      </c>
      <c r="B92" s="7">
        <v>0</v>
      </c>
      <c r="C92" s="7">
        <v>2</v>
      </c>
      <c r="D92" s="5" t="s">
        <v>295</v>
      </c>
      <c r="E92" s="5" t="s">
        <v>29</v>
      </c>
      <c r="F92" s="4">
        <v>34</v>
      </c>
      <c r="G92" s="3">
        <v>250647</v>
      </c>
      <c r="H92" s="7">
        <f>_xlfn.XLOOKUP(passengers_and_family_info[[#This Row],[PassengerId]],family_info[PassengerId],family_info[SibSp])</f>
        <v>0</v>
      </c>
      <c r="I92" s="7">
        <f>_xlfn.XLOOKUP(passengers_and_family_info[[#This Row],[PassengerId]],family_info[PassengerId],family_info[Parch])</f>
        <v>0</v>
      </c>
    </row>
    <row r="93" spans="1:9" x14ac:dyDescent="0.2">
      <c r="A93" s="5">
        <v>599</v>
      </c>
      <c r="B93" s="7">
        <v>0</v>
      </c>
      <c r="C93" s="7">
        <v>3</v>
      </c>
      <c r="D93" s="5" t="s">
        <v>296</v>
      </c>
      <c r="E93" s="5" t="s">
        <v>29</v>
      </c>
      <c r="G93" s="3">
        <v>2664</v>
      </c>
      <c r="H93" s="7">
        <f>_xlfn.XLOOKUP(passengers_and_family_info[[#This Row],[PassengerId]],family_info[PassengerId],family_info[SibSp])</f>
        <v>0</v>
      </c>
      <c r="I93" s="7">
        <f>_xlfn.XLOOKUP(passengers_and_family_info[[#This Row],[PassengerId]],family_info[PassengerId],family_info[Parch])</f>
        <v>0</v>
      </c>
    </row>
    <row r="94" spans="1:9" x14ac:dyDescent="0.2">
      <c r="A94" s="5">
        <v>760</v>
      </c>
      <c r="B94" s="7">
        <v>1</v>
      </c>
      <c r="C94" s="7">
        <v>1</v>
      </c>
      <c r="D94" s="5" t="s">
        <v>297</v>
      </c>
      <c r="E94" s="5" t="s">
        <v>32</v>
      </c>
      <c r="F94" s="4">
        <v>33</v>
      </c>
      <c r="G94" s="3">
        <v>110152</v>
      </c>
      <c r="H94" s="7">
        <f>_xlfn.XLOOKUP(passengers_and_family_info[[#This Row],[PassengerId]],family_info[PassengerId],family_info[SibSp])</f>
        <v>0</v>
      </c>
      <c r="I94" s="7">
        <f>_xlfn.XLOOKUP(passengers_and_family_info[[#This Row],[PassengerId]],family_info[PassengerId],family_info[Parch])</f>
        <v>0</v>
      </c>
    </row>
    <row r="95" spans="1:9" x14ac:dyDescent="0.2">
      <c r="A95" s="5">
        <v>614</v>
      </c>
      <c r="B95" s="7">
        <v>0</v>
      </c>
      <c r="C95" s="7">
        <v>3</v>
      </c>
      <c r="D95" s="5" t="s">
        <v>298</v>
      </c>
      <c r="E95" s="5" t="s">
        <v>29</v>
      </c>
      <c r="G95" s="3">
        <v>370377</v>
      </c>
      <c r="H95" s="7">
        <f>_xlfn.XLOOKUP(passengers_and_family_info[[#This Row],[PassengerId]],family_info[PassengerId],family_info[SibSp])</f>
        <v>0</v>
      </c>
      <c r="I95" s="7">
        <f>_xlfn.XLOOKUP(passengers_and_family_info[[#This Row],[PassengerId]],family_info[PassengerId],family_info[Parch])</f>
        <v>0</v>
      </c>
    </row>
    <row r="96" spans="1:9" x14ac:dyDescent="0.2">
      <c r="A96" s="5">
        <v>77</v>
      </c>
      <c r="B96" s="7">
        <v>0</v>
      </c>
      <c r="C96" s="7">
        <v>3</v>
      </c>
      <c r="D96" s="5" t="s">
        <v>299</v>
      </c>
      <c r="E96" s="5" t="s">
        <v>29</v>
      </c>
      <c r="G96" s="3">
        <v>349208</v>
      </c>
      <c r="H96" s="7">
        <f>_xlfn.XLOOKUP(passengers_and_family_info[[#This Row],[PassengerId]],family_info[PassengerId],family_info[SibSp])</f>
        <v>0</v>
      </c>
      <c r="I96" s="7">
        <f>_xlfn.XLOOKUP(passengers_and_family_info[[#This Row],[PassengerId]],family_info[PassengerId],family_info[Parch])</f>
        <v>0</v>
      </c>
    </row>
    <row r="97" spans="1:9" x14ac:dyDescent="0.2">
      <c r="A97" s="5">
        <v>675</v>
      </c>
      <c r="B97" s="7">
        <v>0</v>
      </c>
      <c r="C97" s="7">
        <v>2</v>
      </c>
      <c r="D97" s="5" t="s">
        <v>300</v>
      </c>
      <c r="E97" s="5" t="s">
        <v>29</v>
      </c>
      <c r="G97" s="3">
        <v>239856</v>
      </c>
      <c r="H97" s="7">
        <f>_xlfn.XLOOKUP(passengers_and_family_info[[#This Row],[PassengerId]],family_info[PassengerId],family_info[SibSp])</f>
        <v>0</v>
      </c>
      <c r="I97" s="7">
        <f>_xlfn.XLOOKUP(passengers_and_family_info[[#This Row],[PassengerId]],family_info[PassengerId],family_info[Parch])</f>
        <v>0</v>
      </c>
    </row>
    <row r="98" spans="1:9" x14ac:dyDescent="0.2">
      <c r="A98" s="5">
        <v>521</v>
      </c>
      <c r="B98" s="7">
        <v>1</v>
      </c>
      <c r="C98" s="7">
        <v>1</v>
      </c>
      <c r="D98" s="5" t="s">
        <v>301</v>
      </c>
      <c r="E98" s="5" t="s">
        <v>32</v>
      </c>
      <c r="F98" s="4">
        <v>30</v>
      </c>
      <c r="G98" s="3">
        <v>12749</v>
      </c>
      <c r="H98" s="7">
        <f>_xlfn.XLOOKUP(passengers_and_family_info[[#This Row],[PassengerId]],family_info[PassengerId],family_info[SibSp])</f>
        <v>0</v>
      </c>
      <c r="I98" s="7">
        <f>_xlfn.XLOOKUP(passengers_and_family_info[[#This Row],[PassengerId]],family_info[PassengerId],family_info[Parch])</f>
        <v>0</v>
      </c>
    </row>
    <row r="99" spans="1:9" x14ac:dyDescent="0.2">
      <c r="A99" s="5">
        <v>488</v>
      </c>
      <c r="B99" s="7">
        <v>0</v>
      </c>
      <c r="C99" s="7">
        <v>1</v>
      </c>
      <c r="D99" s="5" t="s">
        <v>302</v>
      </c>
      <c r="E99" s="5" t="s">
        <v>29</v>
      </c>
      <c r="F99" s="4">
        <v>58</v>
      </c>
      <c r="G99" s="3">
        <v>11771</v>
      </c>
      <c r="H99" s="7">
        <f>_xlfn.XLOOKUP(passengers_and_family_info[[#This Row],[PassengerId]],family_info[PassengerId],family_info[SibSp])</f>
        <v>0</v>
      </c>
      <c r="I99" s="7">
        <f>_xlfn.XLOOKUP(passengers_and_family_info[[#This Row],[PassengerId]],family_info[PassengerId],family_info[Parch])</f>
        <v>0</v>
      </c>
    </row>
    <row r="100" spans="1:9" x14ac:dyDescent="0.2">
      <c r="A100" s="5">
        <v>476</v>
      </c>
      <c r="B100" s="7">
        <v>0</v>
      </c>
      <c r="C100" s="7">
        <v>1</v>
      </c>
      <c r="D100" s="5" t="s">
        <v>303</v>
      </c>
      <c r="E100" s="5" t="s">
        <v>29</v>
      </c>
      <c r="G100" s="3">
        <v>110465</v>
      </c>
      <c r="H100" s="7">
        <f>_xlfn.XLOOKUP(passengers_and_family_info[[#This Row],[PassengerId]],family_info[PassengerId],family_info[SibSp])</f>
        <v>0</v>
      </c>
      <c r="I100" s="7">
        <f>_xlfn.XLOOKUP(passengers_and_family_info[[#This Row],[PassengerId]],family_info[PassengerId],family_info[Parch])</f>
        <v>0</v>
      </c>
    </row>
    <row r="101" spans="1:9" x14ac:dyDescent="0.2">
      <c r="A101" s="5">
        <v>415</v>
      </c>
      <c r="B101" s="7">
        <v>1</v>
      </c>
      <c r="C101" s="7">
        <v>3</v>
      </c>
      <c r="D101" s="5" t="s">
        <v>304</v>
      </c>
      <c r="E101" s="5" t="s">
        <v>29</v>
      </c>
      <c r="F101" s="4">
        <v>44</v>
      </c>
      <c r="G101" s="3" t="s">
        <v>305</v>
      </c>
      <c r="H101" s="7">
        <f>_xlfn.XLOOKUP(passengers_and_family_info[[#This Row],[PassengerId]],family_info[PassengerId],family_info[SibSp])</f>
        <v>0</v>
      </c>
      <c r="I101" s="7">
        <f>_xlfn.XLOOKUP(passengers_and_family_info[[#This Row],[PassengerId]],family_info[PassengerId],family_info[Parch])</f>
        <v>0</v>
      </c>
    </row>
    <row r="102" spans="1:9" x14ac:dyDescent="0.2">
      <c r="A102" s="5">
        <v>317</v>
      </c>
      <c r="B102" s="7">
        <v>1</v>
      </c>
      <c r="C102" s="7">
        <v>2</v>
      </c>
      <c r="D102" s="5" t="s">
        <v>306</v>
      </c>
      <c r="E102" s="5" t="s">
        <v>32</v>
      </c>
      <c r="F102" s="4">
        <v>24</v>
      </c>
      <c r="G102" s="3">
        <v>244367</v>
      </c>
      <c r="H102" s="7">
        <f>_xlfn.XLOOKUP(passengers_and_family_info[[#This Row],[PassengerId]],family_info[PassengerId],family_info[SibSp])</f>
        <v>1</v>
      </c>
      <c r="I102" s="7">
        <f>_xlfn.XLOOKUP(passengers_and_family_info[[#This Row],[PassengerId]],family_info[PassengerId],family_info[Parch])</f>
        <v>0</v>
      </c>
    </row>
    <row r="103" spans="1:9" x14ac:dyDescent="0.2">
      <c r="A103" s="5">
        <v>115</v>
      </c>
      <c r="B103" s="7">
        <v>0</v>
      </c>
      <c r="C103" s="7">
        <v>3</v>
      </c>
      <c r="D103" s="5" t="s">
        <v>307</v>
      </c>
      <c r="E103" s="5" t="s">
        <v>32</v>
      </c>
      <c r="F103" s="4">
        <v>17</v>
      </c>
      <c r="G103" s="3">
        <v>2627</v>
      </c>
      <c r="H103" s="7">
        <f>_xlfn.XLOOKUP(passengers_and_family_info[[#This Row],[PassengerId]],family_info[PassengerId],family_info[SibSp])</f>
        <v>0</v>
      </c>
      <c r="I103" s="7">
        <f>_xlfn.XLOOKUP(passengers_and_family_info[[#This Row],[PassengerId]],family_info[PassengerId],family_info[Parch])</f>
        <v>0</v>
      </c>
    </row>
    <row r="104" spans="1:9" x14ac:dyDescent="0.2">
      <c r="A104" s="5">
        <v>103</v>
      </c>
      <c r="B104" s="7">
        <v>0</v>
      </c>
      <c r="C104" s="7">
        <v>1</v>
      </c>
      <c r="D104" s="5" t="s">
        <v>308</v>
      </c>
      <c r="E104" s="5" t="s">
        <v>29</v>
      </c>
      <c r="F104" s="4">
        <v>21</v>
      </c>
      <c r="G104" s="3">
        <v>35281</v>
      </c>
      <c r="H104" s="7">
        <f>_xlfn.XLOOKUP(passengers_and_family_info[[#This Row],[PassengerId]],family_info[PassengerId],family_info[SibSp])</f>
        <v>0</v>
      </c>
      <c r="I104" s="7">
        <f>_xlfn.XLOOKUP(passengers_and_family_info[[#This Row],[PassengerId]],family_info[PassengerId],family_info[Parch])</f>
        <v>1</v>
      </c>
    </row>
    <row r="105" spans="1:9" x14ac:dyDescent="0.2">
      <c r="A105" s="5">
        <v>774</v>
      </c>
      <c r="B105" s="7">
        <v>0</v>
      </c>
      <c r="C105" s="7">
        <v>3</v>
      </c>
      <c r="D105" s="5" t="s">
        <v>309</v>
      </c>
      <c r="E105" s="5" t="s">
        <v>29</v>
      </c>
      <c r="G105" s="3">
        <v>2674</v>
      </c>
      <c r="H105" s="7">
        <f>_xlfn.XLOOKUP(passengers_and_family_info[[#This Row],[PassengerId]],family_info[PassengerId],family_info[SibSp])</f>
        <v>0</v>
      </c>
      <c r="I105" s="7">
        <f>_xlfn.XLOOKUP(passengers_and_family_info[[#This Row],[PassengerId]],family_info[PassengerId],family_info[Parch])</f>
        <v>0</v>
      </c>
    </row>
    <row r="106" spans="1:9" x14ac:dyDescent="0.2">
      <c r="A106" s="5">
        <v>857</v>
      </c>
      <c r="B106" s="7">
        <v>1</v>
      </c>
      <c r="C106" s="7">
        <v>1</v>
      </c>
      <c r="D106" s="5" t="s">
        <v>310</v>
      </c>
      <c r="E106" s="5" t="s">
        <v>32</v>
      </c>
      <c r="F106" s="4">
        <v>45</v>
      </c>
      <c r="G106" s="3">
        <v>36928</v>
      </c>
      <c r="H106" s="7">
        <f>_xlfn.XLOOKUP(passengers_and_family_info[[#This Row],[PassengerId]],family_info[PassengerId],family_info[SibSp])</f>
        <v>1</v>
      </c>
      <c r="I106" s="7">
        <f>_xlfn.XLOOKUP(passengers_and_family_info[[#This Row],[PassengerId]],family_info[PassengerId],family_info[Parch])</f>
        <v>1</v>
      </c>
    </row>
    <row r="107" spans="1:9" x14ac:dyDescent="0.2">
      <c r="A107" s="5">
        <v>276</v>
      </c>
      <c r="B107" s="7">
        <v>1</v>
      </c>
      <c r="C107" s="7">
        <v>1</v>
      </c>
      <c r="D107" s="5" t="s">
        <v>311</v>
      </c>
      <c r="E107" s="5" t="s">
        <v>32</v>
      </c>
      <c r="F107" s="4">
        <v>63</v>
      </c>
      <c r="G107" s="3">
        <v>13502</v>
      </c>
      <c r="H107" s="7">
        <f>_xlfn.XLOOKUP(passengers_and_family_info[[#This Row],[PassengerId]],family_info[PassengerId],family_info[SibSp])</f>
        <v>1</v>
      </c>
      <c r="I107" s="7">
        <f>_xlfn.XLOOKUP(passengers_and_family_info[[#This Row],[PassengerId]],family_info[PassengerId],family_info[Parch])</f>
        <v>0</v>
      </c>
    </row>
    <row r="108" spans="1:9" x14ac:dyDescent="0.2">
      <c r="A108" s="5">
        <v>460</v>
      </c>
      <c r="B108" s="7">
        <v>0</v>
      </c>
      <c r="C108" s="7">
        <v>3</v>
      </c>
      <c r="D108" s="5" t="s">
        <v>312</v>
      </c>
      <c r="E108" s="5" t="s">
        <v>29</v>
      </c>
      <c r="G108" s="3">
        <v>371060</v>
      </c>
      <c r="H108" s="7">
        <f>_xlfn.XLOOKUP(passengers_and_family_info[[#This Row],[PassengerId]],family_info[PassengerId],family_info[SibSp])</f>
        <v>0</v>
      </c>
      <c r="I108" s="7">
        <f>_xlfn.XLOOKUP(passengers_and_family_info[[#This Row],[PassengerId]],family_info[PassengerId],family_info[Parch])</f>
        <v>0</v>
      </c>
    </row>
    <row r="109" spans="1:9" x14ac:dyDescent="0.2">
      <c r="A109" s="5">
        <v>471</v>
      </c>
      <c r="B109" s="7">
        <v>0</v>
      </c>
      <c r="C109" s="7">
        <v>3</v>
      </c>
      <c r="D109" s="5" t="s">
        <v>313</v>
      </c>
      <c r="E109" s="5" t="s">
        <v>29</v>
      </c>
      <c r="G109" s="3">
        <v>323592</v>
      </c>
      <c r="H109" s="7">
        <f>_xlfn.XLOOKUP(passengers_and_family_info[[#This Row],[PassengerId]],family_info[PassengerId],family_info[SibSp])</f>
        <v>0</v>
      </c>
      <c r="I109" s="7">
        <f>_xlfn.XLOOKUP(passengers_and_family_info[[#This Row],[PassengerId]],family_info[PassengerId],family_info[Parch])</f>
        <v>0</v>
      </c>
    </row>
    <row r="110" spans="1:9" x14ac:dyDescent="0.2">
      <c r="A110" s="5">
        <v>553</v>
      </c>
      <c r="B110" s="7">
        <v>0</v>
      </c>
      <c r="C110" s="7">
        <v>3</v>
      </c>
      <c r="D110" s="5" t="s">
        <v>314</v>
      </c>
      <c r="E110" s="5" t="s">
        <v>29</v>
      </c>
      <c r="G110" s="3">
        <v>330979</v>
      </c>
      <c r="H110" s="7">
        <f>_xlfn.XLOOKUP(passengers_and_family_info[[#This Row],[PassengerId]],family_info[PassengerId],family_info[SibSp])</f>
        <v>0</v>
      </c>
      <c r="I110" s="7">
        <f>_xlfn.XLOOKUP(passengers_and_family_info[[#This Row],[PassengerId]],family_info[PassengerId],family_info[Parch])</f>
        <v>0</v>
      </c>
    </row>
    <row r="111" spans="1:9" x14ac:dyDescent="0.2">
      <c r="A111" s="5">
        <v>772</v>
      </c>
      <c r="B111" s="7">
        <v>0</v>
      </c>
      <c r="C111" s="7">
        <v>3</v>
      </c>
      <c r="D111" s="5" t="s">
        <v>315</v>
      </c>
      <c r="E111" s="5" t="s">
        <v>29</v>
      </c>
      <c r="F111" s="4">
        <v>48</v>
      </c>
      <c r="G111" s="3">
        <v>350047</v>
      </c>
      <c r="H111" s="7">
        <f>_xlfn.XLOOKUP(passengers_and_family_info[[#This Row],[PassengerId]],family_info[PassengerId],family_info[SibSp])</f>
        <v>0</v>
      </c>
      <c r="I111" s="7">
        <f>_xlfn.XLOOKUP(passengers_and_family_info[[#This Row],[PassengerId]],family_info[PassengerId],family_info[Parch])</f>
        <v>0</v>
      </c>
    </row>
    <row r="112" spans="1:9" x14ac:dyDescent="0.2">
      <c r="A112" s="5">
        <v>463</v>
      </c>
      <c r="B112" s="7">
        <v>0</v>
      </c>
      <c r="C112" s="7">
        <v>1</v>
      </c>
      <c r="D112" s="5" t="s">
        <v>316</v>
      </c>
      <c r="E112" s="5" t="s">
        <v>29</v>
      </c>
      <c r="F112" s="4">
        <v>47</v>
      </c>
      <c r="G112" s="3">
        <v>111320</v>
      </c>
      <c r="H112" s="7">
        <f>_xlfn.XLOOKUP(passengers_and_family_info[[#This Row],[PassengerId]],family_info[PassengerId],family_info[SibSp])</f>
        <v>0</v>
      </c>
      <c r="I112" s="7">
        <f>_xlfn.XLOOKUP(passengers_and_family_info[[#This Row],[PassengerId]],family_info[PassengerId],family_info[Parch])</f>
        <v>0</v>
      </c>
    </row>
    <row r="113" spans="1:9" x14ac:dyDescent="0.2">
      <c r="A113" s="5">
        <v>882</v>
      </c>
      <c r="B113" s="7">
        <v>0</v>
      </c>
      <c r="C113" s="7">
        <v>3</v>
      </c>
      <c r="D113" s="5" t="s">
        <v>317</v>
      </c>
      <c r="E113" s="5" t="s">
        <v>29</v>
      </c>
      <c r="F113" s="4">
        <v>33</v>
      </c>
      <c r="G113" s="3">
        <v>349257</v>
      </c>
      <c r="H113" s="7">
        <f>_xlfn.XLOOKUP(passengers_and_family_info[[#This Row],[PassengerId]],family_info[PassengerId],family_info[SibSp])</f>
        <v>0</v>
      </c>
      <c r="I113" s="7">
        <f>_xlfn.XLOOKUP(passengers_and_family_info[[#This Row],[PassengerId]],family_info[PassengerId],family_info[Parch])</f>
        <v>0</v>
      </c>
    </row>
    <row r="114" spans="1:9" x14ac:dyDescent="0.2">
      <c r="A114" s="5">
        <v>302</v>
      </c>
      <c r="B114" s="7">
        <v>1</v>
      </c>
      <c r="C114" s="7">
        <v>3</v>
      </c>
      <c r="D114" s="5" t="s">
        <v>318</v>
      </c>
      <c r="E114" s="5" t="s">
        <v>29</v>
      </c>
      <c r="G114" s="3">
        <v>367226</v>
      </c>
      <c r="H114" s="7">
        <f>_xlfn.XLOOKUP(passengers_and_family_info[[#This Row],[PassengerId]],family_info[PassengerId],family_info[SibSp])</f>
        <v>2</v>
      </c>
      <c r="I114" s="7">
        <f>_xlfn.XLOOKUP(passengers_and_family_info[[#This Row],[PassengerId]],family_info[PassengerId],family_info[Parch])</f>
        <v>0</v>
      </c>
    </row>
    <row r="115" spans="1:9" x14ac:dyDescent="0.2">
      <c r="A115" s="5">
        <v>795</v>
      </c>
      <c r="B115" s="7">
        <v>0</v>
      </c>
      <c r="C115" s="7">
        <v>3</v>
      </c>
      <c r="D115" s="5" t="s">
        <v>319</v>
      </c>
      <c r="E115" s="5" t="s">
        <v>29</v>
      </c>
      <c r="F115" s="4">
        <v>25</v>
      </c>
      <c r="G115" s="3">
        <v>349203</v>
      </c>
      <c r="H115" s="7">
        <f>_xlfn.XLOOKUP(passengers_and_family_info[[#This Row],[PassengerId]],family_info[PassengerId],family_info[SibSp])</f>
        <v>0</v>
      </c>
      <c r="I115" s="7">
        <f>_xlfn.XLOOKUP(passengers_and_family_info[[#This Row],[PassengerId]],family_info[PassengerId],family_info[Parch])</f>
        <v>0</v>
      </c>
    </row>
    <row r="116" spans="1:9" x14ac:dyDescent="0.2">
      <c r="A116" s="5">
        <v>807</v>
      </c>
      <c r="B116" s="7">
        <v>0</v>
      </c>
      <c r="C116" s="7">
        <v>1</v>
      </c>
      <c r="D116" s="5" t="s">
        <v>320</v>
      </c>
      <c r="E116" s="5" t="s">
        <v>29</v>
      </c>
      <c r="F116" s="4">
        <v>39</v>
      </c>
      <c r="G116" s="3">
        <v>112050</v>
      </c>
      <c r="H116" s="7">
        <f>_xlfn.XLOOKUP(passengers_and_family_info[[#This Row],[PassengerId]],family_info[PassengerId],family_info[SibSp])</f>
        <v>0</v>
      </c>
      <c r="I116" s="7">
        <f>_xlfn.XLOOKUP(passengers_and_family_info[[#This Row],[PassengerId]],family_info[PassengerId],family_info[Parch])</f>
        <v>0</v>
      </c>
    </row>
    <row r="117" spans="1:9" x14ac:dyDescent="0.2">
      <c r="A117" s="5">
        <v>777</v>
      </c>
      <c r="B117" s="7">
        <v>0</v>
      </c>
      <c r="C117" s="7">
        <v>3</v>
      </c>
      <c r="D117" s="5" t="s">
        <v>321</v>
      </c>
      <c r="E117" s="5" t="s">
        <v>29</v>
      </c>
      <c r="G117" s="3">
        <v>383121</v>
      </c>
      <c r="H117" s="7">
        <f>_xlfn.XLOOKUP(passengers_and_family_info[[#This Row],[PassengerId]],family_info[PassengerId],family_info[SibSp])</f>
        <v>0</v>
      </c>
      <c r="I117" s="7">
        <f>_xlfn.XLOOKUP(passengers_and_family_info[[#This Row],[PassengerId]],family_info[PassengerId],family_info[Parch])</f>
        <v>0</v>
      </c>
    </row>
    <row r="118" spans="1:9" x14ac:dyDescent="0.2">
      <c r="A118" s="5">
        <v>814</v>
      </c>
      <c r="B118" s="7">
        <v>0</v>
      </c>
      <c r="C118" s="7">
        <v>3</v>
      </c>
      <c r="D118" s="5" t="s">
        <v>322</v>
      </c>
      <c r="E118" s="5" t="s">
        <v>32</v>
      </c>
      <c r="F118" s="4">
        <v>6</v>
      </c>
      <c r="G118" s="3">
        <v>347082</v>
      </c>
      <c r="H118" s="7">
        <f>_xlfn.XLOOKUP(passengers_and_family_info[[#This Row],[PassengerId]],family_info[PassengerId],family_info[SibSp])</f>
        <v>4</v>
      </c>
      <c r="I118" s="7">
        <f>_xlfn.XLOOKUP(passengers_and_family_info[[#This Row],[PassengerId]],family_info[PassengerId],family_info[Parch])</f>
        <v>2</v>
      </c>
    </row>
    <row r="119" spans="1:9" x14ac:dyDescent="0.2">
      <c r="A119" s="5">
        <v>763</v>
      </c>
      <c r="B119" s="7">
        <v>1</v>
      </c>
      <c r="C119" s="7">
        <v>3</v>
      </c>
      <c r="D119" s="5" t="s">
        <v>323</v>
      </c>
      <c r="E119" s="5" t="s">
        <v>29</v>
      </c>
      <c r="F119" s="4">
        <v>20</v>
      </c>
      <c r="G119" s="3">
        <v>2663</v>
      </c>
      <c r="H119" s="7">
        <f>_xlfn.XLOOKUP(passengers_and_family_info[[#This Row],[PassengerId]],family_info[PassengerId],family_info[SibSp])</f>
        <v>0</v>
      </c>
      <c r="I119" s="7">
        <f>_xlfn.XLOOKUP(passengers_and_family_info[[#This Row],[PassengerId]],family_info[PassengerId],family_info[Parch])</f>
        <v>0</v>
      </c>
    </row>
    <row r="120" spans="1:9" x14ac:dyDescent="0.2">
      <c r="A120" s="5">
        <v>248</v>
      </c>
      <c r="B120" s="7">
        <v>1</v>
      </c>
      <c r="C120" s="7">
        <v>2</v>
      </c>
      <c r="D120" s="5" t="s">
        <v>324</v>
      </c>
      <c r="E120" s="5" t="s">
        <v>32</v>
      </c>
      <c r="F120" s="4">
        <v>24</v>
      </c>
      <c r="G120" s="3">
        <v>250649</v>
      </c>
      <c r="H120" s="7">
        <f>_xlfn.XLOOKUP(passengers_and_family_info[[#This Row],[PassengerId]],family_info[PassengerId],family_info[SibSp])</f>
        <v>0</v>
      </c>
      <c r="I120" s="7">
        <f>_xlfn.XLOOKUP(passengers_and_family_info[[#This Row],[PassengerId]],family_info[PassengerId],family_info[Parch])</f>
        <v>2</v>
      </c>
    </row>
    <row r="121" spans="1:9" x14ac:dyDescent="0.2">
      <c r="A121" s="5">
        <v>80</v>
      </c>
      <c r="B121" s="7">
        <v>1</v>
      </c>
      <c r="C121" s="7">
        <v>3</v>
      </c>
      <c r="D121" s="5" t="s">
        <v>325</v>
      </c>
      <c r="E121" s="5" t="s">
        <v>32</v>
      </c>
      <c r="F121" s="4">
        <v>30</v>
      </c>
      <c r="G121" s="3">
        <v>364516</v>
      </c>
      <c r="H121" s="7">
        <f>_xlfn.XLOOKUP(passengers_and_family_info[[#This Row],[PassengerId]],family_info[PassengerId],family_info[SibSp])</f>
        <v>0</v>
      </c>
      <c r="I121" s="7">
        <f>_xlfn.XLOOKUP(passengers_and_family_info[[#This Row],[PassengerId]],family_info[PassengerId],family_info[Parch])</f>
        <v>0</v>
      </c>
    </row>
    <row r="122" spans="1:9" x14ac:dyDescent="0.2">
      <c r="A122" s="5">
        <v>584</v>
      </c>
      <c r="B122" s="7">
        <v>0</v>
      </c>
      <c r="C122" s="7">
        <v>1</v>
      </c>
      <c r="D122" s="5" t="s">
        <v>326</v>
      </c>
      <c r="E122" s="5" t="s">
        <v>29</v>
      </c>
      <c r="F122" s="4">
        <v>36</v>
      </c>
      <c r="G122" s="3">
        <v>13049</v>
      </c>
      <c r="H122" s="7">
        <f>_xlfn.XLOOKUP(passengers_and_family_info[[#This Row],[PassengerId]],family_info[PassengerId],family_info[SibSp])</f>
        <v>0</v>
      </c>
      <c r="I122" s="7">
        <f>_xlfn.XLOOKUP(passengers_and_family_info[[#This Row],[PassengerId]],family_info[PassengerId],family_info[Parch])</f>
        <v>0</v>
      </c>
    </row>
    <row r="123" spans="1:9" x14ac:dyDescent="0.2">
      <c r="A123" s="5">
        <v>147</v>
      </c>
      <c r="B123" s="7">
        <v>1</v>
      </c>
      <c r="C123" s="7">
        <v>3</v>
      </c>
      <c r="D123" s="5" t="s">
        <v>327</v>
      </c>
      <c r="E123" s="5" t="s">
        <v>29</v>
      </c>
      <c r="F123" s="4">
        <v>27</v>
      </c>
      <c r="G123" s="3">
        <v>350043</v>
      </c>
      <c r="H123" s="7">
        <f>_xlfn.XLOOKUP(passengers_and_family_info[[#This Row],[PassengerId]],family_info[PassengerId],family_info[SibSp])</f>
        <v>0</v>
      </c>
      <c r="I123" s="7">
        <f>_xlfn.XLOOKUP(passengers_and_family_info[[#This Row],[PassengerId]],family_info[PassengerId],family_info[Parch])</f>
        <v>0</v>
      </c>
    </row>
    <row r="124" spans="1:9" x14ac:dyDescent="0.2">
      <c r="A124" s="5">
        <v>251</v>
      </c>
      <c r="B124" s="7">
        <v>0</v>
      </c>
      <c r="C124" s="7">
        <v>3</v>
      </c>
      <c r="D124" s="5" t="s">
        <v>328</v>
      </c>
      <c r="E124" s="5" t="s">
        <v>29</v>
      </c>
      <c r="G124" s="3">
        <v>362316</v>
      </c>
      <c r="H124" s="7">
        <f>_xlfn.XLOOKUP(passengers_and_family_info[[#This Row],[PassengerId]],family_info[PassengerId],family_info[SibSp])</f>
        <v>0</v>
      </c>
      <c r="I124" s="7">
        <f>_xlfn.XLOOKUP(passengers_and_family_info[[#This Row],[PassengerId]],family_info[PassengerId],family_info[Parch])</f>
        <v>0</v>
      </c>
    </row>
    <row r="125" spans="1:9" x14ac:dyDescent="0.2">
      <c r="A125" s="5">
        <v>280</v>
      </c>
      <c r="B125" s="7">
        <v>1</v>
      </c>
      <c r="C125" s="7">
        <v>3</v>
      </c>
      <c r="D125" s="5" t="s">
        <v>329</v>
      </c>
      <c r="E125" s="5" t="s">
        <v>32</v>
      </c>
      <c r="F125" s="4">
        <v>35</v>
      </c>
      <c r="G125" s="3" t="s">
        <v>330</v>
      </c>
      <c r="H125" s="7">
        <f>_xlfn.XLOOKUP(passengers_and_family_info[[#This Row],[PassengerId]],family_info[PassengerId],family_info[SibSp])</f>
        <v>1</v>
      </c>
      <c r="I125" s="7">
        <f>_xlfn.XLOOKUP(passengers_and_family_info[[#This Row],[PassengerId]],family_info[PassengerId],family_info[Parch])</f>
        <v>1</v>
      </c>
    </row>
    <row r="126" spans="1:9" x14ac:dyDescent="0.2">
      <c r="A126" s="5">
        <v>454</v>
      </c>
      <c r="B126" s="7">
        <v>1</v>
      </c>
      <c r="C126" s="7">
        <v>1</v>
      </c>
      <c r="D126" s="5" t="s">
        <v>331</v>
      </c>
      <c r="E126" s="5" t="s">
        <v>29</v>
      </c>
      <c r="F126" s="4">
        <v>49</v>
      </c>
      <c r="G126" s="3">
        <v>17453</v>
      </c>
      <c r="H126" s="7">
        <f>_xlfn.XLOOKUP(passengers_and_family_info[[#This Row],[PassengerId]],family_info[PassengerId],family_info[SibSp])</f>
        <v>1</v>
      </c>
      <c r="I126" s="7">
        <f>_xlfn.XLOOKUP(passengers_and_family_info[[#This Row],[PassengerId]],family_info[PassengerId],family_info[Parch])</f>
        <v>0</v>
      </c>
    </row>
    <row r="127" spans="1:9" x14ac:dyDescent="0.2">
      <c r="A127" s="5">
        <v>574</v>
      </c>
      <c r="B127" s="7">
        <v>1</v>
      </c>
      <c r="C127" s="7">
        <v>3</v>
      </c>
      <c r="D127" s="5" t="s">
        <v>332</v>
      </c>
      <c r="E127" s="5" t="s">
        <v>32</v>
      </c>
      <c r="G127" s="3">
        <v>14312</v>
      </c>
      <c r="H127" s="7">
        <f>_xlfn.XLOOKUP(passengers_and_family_info[[#This Row],[PassengerId]],family_info[PassengerId],family_info[SibSp])</f>
        <v>0</v>
      </c>
      <c r="I127" s="7">
        <f>_xlfn.XLOOKUP(passengers_and_family_info[[#This Row],[PassengerId]],family_info[PassengerId],family_info[Parch])</f>
        <v>0</v>
      </c>
    </row>
    <row r="128" spans="1:9" x14ac:dyDescent="0.2">
      <c r="A128" s="5">
        <v>4</v>
      </c>
      <c r="B128" s="7">
        <v>1</v>
      </c>
      <c r="C128" s="7">
        <v>1</v>
      </c>
      <c r="D128" s="5" t="s">
        <v>333</v>
      </c>
      <c r="E128" s="5" t="s">
        <v>32</v>
      </c>
      <c r="F128" s="4">
        <v>35</v>
      </c>
      <c r="G128" s="3">
        <v>113803</v>
      </c>
      <c r="H128" s="7">
        <f>_xlfn.XLOOKUP(passengers_and_family_info[[#This Row],[PassengerId]],family_info[PassengerId],family_info[SibSp])</f>
        <v>1</v>
      </c>
      <c r="I128" s="7">
        <f>_xlfn.XLOOKUP(passengers_and_family_info[[#This Row],[PassengerId]],family_info[PassengerId],family_info[Parch])</f>
        <v>0</v>
      </c>
    </row>
    <row r="129" spans="1:9" x14ac:dyDescent="0.2">
      <c r="A129" s="5">
        <v>514</v>
      </c>
      <c r="B129" s="7">
        <v>1</v>
      </c>
      <c r="C129" s="7">
        <v>1</v>
      </c>
      <c r="D129" s="5" t="s">
        <v>334</v>
      </c>
      <c r="E129" s="5" t="s">
        <v>32</v>
      </c>
      <c r="F129" s="4">
        <v>54</v>
      </c>
      <c r="G129" s="3" t="s">
        <v>335</v>
      </c>
      <c r="H129" s="7">
        <f>_xlfn.XLOOKUP(passengers_and_family_info[[#This Row],[PassengerId]],family_info[PassengerId],family_info[SibSp])</f>
        <v>1</v>
      </c>
      <c r="I129" s="7">
        <f>_xlfn.XLOOKUP(passengers_and_family_info[[#This Row],[PassengerId]],family_info[PassengerId],family_info[Parch])</f>
        <v>0</v>
      </c>
    </row>
    <row r="130" spans="1:9" x14ac:dyDescent="0.2">
      <c r="A130" s="5">
        <v>743</v>
      </c>
      <c r="B130" s="7">
        <v>1</v>
      </c>
      <c r="C130" s="7">
        <v>1</v>
      </c>
      <c r="D130" s="5" t="s">
        <v>336</v>
      </c>
      <c r="E130" s="5" t="s">
        <v>32</v>
      </c>
      <c r="F130" s="4">
        <v>21</v>
      </c>
      <c r="G130" s="3" t="s">
        <v>337</v>
      </c>
      <c r="H130" s="7">
        <f>_xlfn.XLOOKUP(passengers_and_family_info[[#This Row],[PassengerId]],family_info[PassengerId],family_info[SibSp])</f>
        <v>2</v>
      </c>
      <c r="I130" s="7">
        <f>_xlfn.XLOOKUP(passengers_and_family_info[[#This Row],[PassengerId]],family_info[PassengerId],family_info[Parch])</f>
        <v>2</v>
      </c>
    </row>
    <row r="131" spans="1:9" x14ac:dyDescent="0.2">
      <c r="A131" s="5">
        <v>62</v>
      </c>
      <c r="B131" s="7">
        <v>1</v>
      </c>
      <c r="C131" s="7">
        <v>1</v>
      </c>
      <c r="D131" s="5" t="s">
        <v>338</v>
      </c>
      <c r="E131" s="5" t="s">
        <v>32</v>
      </c>
      <c r="F131" s="4">
        <v>38</v>
      </c>
      <c r="G131" s="3">
        <v>113572</v>
      </c>
      <c r="H131" s="7">
        <f>_xlfn.XLOOKUP(passengers_and_family_info[[#This Row],[PassengerId]],family_info[PassengerId],family_info[SibSp])</f>
        <v>0</v>
      </c>
      <c r="I131" s="7">
        <f>_xlfn.XLOOKUP(passengers_and_family_info[[#This Row],[PassengerId]],family_info[PassengerId],family_info[Parch])</f>
        <v>0</v>
      </c>
    </row>
    <row r="132" spans="1:9" x14ac:dyDescent="0.2">
      <c r="A132" s="5">
        <v>527</v>
      </c>
      <c r="B132" s="7">
        <v>1</v>
      </c>
      <c r="C132" s="7">
        <v>2</v>
      </c>
      <c r="D132" s="5" t="s">
        <v>339</v>
      </c>
      <c r="E132" s="5" t="s">
        <v>32</v>
      </c>
      <c r="F132" s="4">
        <v>50</v>
      </c>
      <c r="G132" s="3" t="s">
        <v>340</v>
      </c>
      <c r="H132" s="7">
        <f>_xlfn.XLOOKUP(passengers_and_family_info[[#This Row],[PassengerId]],family_info[PassengerId],family_info[SibSp])</f>
        <v>0</v>
      </c>
      <c r="I132" s="7">
        <f>_xlfn.XLOOKUP(passengers_and_family_info[[#This Row],[PassengerId]],family_info[PassengerId],family_info[Parch])</f>
        <v>0</v>
      </c>
    </row>
    <row r="133" spans="1:9" x14ac:dyDescent="0.2">
      <c r="A133" s="5">
        <v>139</v>
      </c>
      <c r="B133" s="7">
        <v>0</v>
      </c>
      <c r="C133" s="7">
        <v>3</v>
      </c>
      <c r="D133" s="5" t="s">
        <v>341</v>
      </c>
      <c r="E133" s="5" t="s">
        <v>29</v>
      </c>
      <c r="F133" s="4">
        <v>16</v>
      </c>
      <c r="G133" s="3">
        <v>7534</v>
      </c>
      <c r="H133" s="7">
        <f>_xlfn.XLOOKUP(passengers_and_family_info[[#This Row],[PassengerId]],family_info[PassengerId],family_info[SibSp])</f>
        <v>0</v>
      </c>
      <c r="I133" s="7">
        <f>_xlfn.XLOOKUP(passengers_and_family_info[[#This Row],[PassengerId]],family_info[PassengerId],family_info[Parch])</f>
        <v>0</v>
      </c>
    </row>
    <row r="134" spans="1:9" x14ac:dyDescent="0.2">
      <c r="A134" s="5">
        <v>101</v>
      </c>
      <c r="B134" s="7">
        <v>0</v>
      </c>
      <c r="C134" s="7">
        <v>3</v>
      </c>
      <c r="D134" s="5" t="s">
        <v>342</v>
      </c>
      <c r="E134" s="5" t="s">
        <v>32</v>
      </c>
      <c r="F134" s="4">
        <v>28</v>
      </c>
      <c r="G134" s="3">
        <v>349245</v>
      </c>
      <c r="H134" s="7">
        <f>_xlfn.XLOOKUP(passengers_and_family_info[[#This Row],[PassengerId]],family_info[PassengerId],family_info[SibSp])</f>
        <v>0</v>
      </c>
      <c r="I134" s="7">
        <f>_xlfn.XLOOKUP(passengers_and_family_info[[#This Row],[PassengerId]],family_info[PassengerId],family_info[Parch])</f>
        <v>0</v>
      </c>
    </row>
    <row r="135" spans="1:9" x14ac:dyDescent="0.2">
      <c r="A135" s="5">
        <v>775</v>
      </c>
      <c r="B135" s="7">
        <v>1</v>
      </c>
      <c r="C135" s="7">
        <v>2</v>
      </c>
      <c r="D135" s="5" t="s">
        <v>343</v>
      </c>
      <c r="E135" s="5" t="s">
        <v>32</v>
      </c>
      <c r="F135" s="4">
        <v>54</v>
      </c>
      <c r="G135" s="3">
        <v>29105</v>
      </c>
      <c r="H135" s="7">
        <f>_xlfn.XLOOKUP(passengers_and_family_info[[#This Row],[PassengerId]],family_info[PassengerId],family_info[SibSp])</f>
        <v>1</v>
      </c>
      <c r="I135" s="7">
        <f>_xlfn.XLOOKUP(passengers_and_family_info[[#This Row],[PassengerId]],family_info[PassengerId],family_info[Parch])</f>
        <v>3</v>
      </c>
    </row>
    <row r="136" spans="1:9" x14ac:dyDescent="0.2">
      <c r="A136" s="5">
        <v>695</v>
      </c>
      <c r="B136" s="7">
        <v>0</v>
      </c>
      <c r="C136" s="7">
        <v>1</v>
      </c>
      <c r="D136" s="5" t="s">
        <v>344</v>
      </c>
      <c r="E136" s="5" t="s">
        <v>29</v>
      </c>
      <c r="F136" s="4">
        <v>60</v>
      </c>
      <c r="G136" s="3">
        <v>113800</v>
      </c>
      <c r="H136" s="7">
        <f>_xlfn.XLOOKUP(passengers_and_family_info[[#This Row],[PassengerId]],family_info[PassengerId],family_info[SibSp])</f>
        <v>0</v>
      </c>
      <c r="I136" s="7">
        <f>_xlfn.XLOOKUP(passengers_and_family_info[[#This Row],[PassengerId]],family_info[PassengerId],family_info[Parch])</f>
        <v>0</v>
      </c>
    </row>
    <row r="137" spans="1:9" x14ac:dyDescent="0.2">
      <c r="A137" s="5">
        <v>515</v>
      </c>
      <c r="B137" s="7">
        <v>0</v>
      </c>
      <c r="C137" s="7">
        <v>3</v>
      </c>
      <c r="D137" s="5" t="s">
        <v>345</v>
      </c>
      <c r="E137" s="5" t="s">
        <v>29</v>
      </c>
      <c r="F137" s="4">
        <v>24</v>
      </c>
      <c r="G137" s="3">
        <v>349209</v>
      </c>
      <c r="H137" s="7">
        <f>_xlfn.XLOOKUP(passengers_and_family_info[[#This Row],[PassengerId]],family_info[PassengerId],family_info[SibSp])</f>
        <v>0</v>
      </c>
      <c r="I137" s="7">
        <f>_xlfn.XLOOKUP(passengers_and_family_info[[#This Row],[PassengerId]],family_info[PassengerId],family_info[Parch])</f>
        <v>0</v>
      </c>
    </row>
    <row r="138" spans="1:9" x14ac:dyDescent="0.2">
      <c r="A138" s="5">
        <v>558</v>
      </c>
      <c r="B138" s="7">
        <v>0</v>
      </c>
      <c r="C138" s="7">
        <v>1</v>
      </c>
      <c r="D138" s="5" t="s">
        <v>346</v>
      </c>
      <c r="E138" s="5" t="s">
        <v>29</v>
      </c>
      <c r="G138" s="3" t="s">
        <v>347</v>
      </c>
      <c r="H138" s="7">
        <f>_xlfn.XLOOKUP(passengers_and_family_info[[#This Row],[PassengerId]],family_info[PassengerId],family_info[SibSp])</f>
        <v>0</v>
      </c>
      <c r="I138" s="7">
        <f>_xlfn.XLOOKUP(passengers_and_family_info[[#This Row],[PassengerId]],family_info[PassengerId],family_info[Parch])</f>
        <v>0</v>
      </c>
    </row>
    <row r="139" spans="1:9" x14ac:dyDescent="0.2">
      <c r="A139" s="5">
        <v>630</v>
      </c>
      <c r="B139" s="7">
        <v>0</v>
      </c>
      <c r="C139" s="7">
        <v>3</v>
      </c>
      <c r="D139" s="5" t="s">
        <v>348</v>
      </c>
      <c r="E139" s="5" t="s">
        <v>29</v>
      </c>
      <c r="G139" s="3">
        <v>334912</v>
      </c>
      <c r="H139" s="7">
        <f>_xlfn.XLOOKUP(passengers_and_family_info[[#This Row],[PassengerId]],family_info[PassengerId],family_info[SibSp])</f>
        <v>0</v>
      </c>
      <c r="I139" s="7">
        <f>_xlfn.XLOOKUP(passengers_and_family_info[[#This Row],[PassengerId]],family_info[PassengerId],family_info[Parch])</f>
        <v>0</v>
      </c>
    </row>
    <row r="140" spans="1:9" x14ac:dyDescent="0.2">
      <c r="A140" s="5">
        <v>766</v>
      </c>
      <c r="B140" s="7">
        <v>1</v>
      </c>
      <c r="C140" s="7">
        <v>1</v>
      </c>
      <c r="D140" s="5" t="s">
        <v>349</v>
      </c>
      <c r="E140" s="5" t="s">
        <v>32</v>
      </c>
      <c r="F140" s="4">
        <v>51</v>
      </c>
      <c r="G140" s="3">
        <v>13502</v>
      </c>
      <c r="H140" s="7">
        <f>_xlfn.XLOOKUP(passengers_and_family_info[[#This Row],[PassengerId]],family_info[PassengerId],family_info[SibSp])</f>
        <v>1</v>
      </c>
      <c r="I140" s="7">
        <f>_xlfn.XLOOKUP(passengers_and_family_info[[#This Row],[PassengerId]],family_info[PassengerId],family_info[Parch])</f>
        <v>0</v>
      </c>
    </row>
    <row r="141" spans="1:9" x14ac:dyDescent="0.2">
      <c r="A141" s="5">
        <v>740</v>
      </c>
      <c r="B141" s="7">
        <v>0</v>
      </c>
      <c r="C141" s="7">
        <v>3</v>
      </c>
      <c r="D141" s="5" t="s">
        <v>350</v>
      </c>
      <c r="E141" s="5" t="s">
        <v>29</v>
      </c>
      <c r="G141" s="3">
        <v>349218</v>
      </c>
      <c r="H141" s="7">
        <f>_xlfn.XLOOKUP(passengers_and_family_info[[#This Row],[PassengerId]],family_info[PassengerId],family_info[SibSp])</f>
        <v>0</v>
      </c>
      <c r="I141" s="7">
        <f>_xlfn.XLOOKUP(passengers_and_family_info[[#This Row],[PassengerId]],family_info[PassengerId],family_info[Parch])</f>
        <v>0</v>
      </c>
    </row>
    <row r="142" spans="1:9" x14ac:dyDescent="0.2">
      <c r="A142" s="5">
        <v>761</v>
      </c>
      <c r="B142" s="7">
        <v>0</v>
      </c>
      <c r="C142" s="7">
        <v>3</v>
      </c>
      <c r="D142" s="5" t="s">
        <v>351</v>
      </c>
      <c r="E142" s="5" t="s">
        <v>29</v>
      </c>
      <c r="G142" s="3">
        <v>358585</v>
      </c>
      <c r="H142" s="7">
        <f>_xlfn.XLOOKUP(passengers_and_family_info[[#This Row],[PassengerId]],family_info[PassengerId],family_info[SibSp])</f>
        <v>0</v>
      </c>
      <c r="I142" s="7">
        <f>_xlfn.XLOOKUP(passengers_and_family_info[[#This Row],[PassengerId]],family_info[PassengerId],family_info[Parch])</f>
        <v>0</v>
      </c>
    </row>
    <row r="143" spans="1:9" x14ac:dyDescent="0.2">
      <c r="A143" s="5">
        <v>364</v>
      </c>
      <c r="B143" s="7">
        <v>0</v>
      </c>
      <c r="C143" s="7">
        <v>3</v>
      </c>
      <c r="D143" s="5" t="s">
        <v>352</v>
      </c>
      <c r="E143" s="5" t="s">
        <v>29</v>
      </c>
      <c r="F143" s="4">
        <v>35</v>
      </c>
      <c r="G143" s="3" t="s">
        <v>353</v>
      </c>
      <c r="H143" s="7">
        <f>_xlfn.XLOOKUP(passengers_and_family_info[[#This Row],[PassengerId]],family_info[PassengerId],family_info[SibSp])</f>
        <v>0</v>
      </c>
      <c r="I143" s="7">
        <f>_xlfn.XLOOKUP(passengers_and_family_info[[#This Row],[PassengerId]],family_info[PassengerId],family_info[Parch])</f>
        <v>0</v>
      </c>
    </row>
    <row r="144" spans="1:9" x14ac:dyDescent="0.2">
      <c r="A144" s="5">
        <v>845</v>
      </c>
      <c r="B144" s="7">
        <v>0</v>
      </c>
      <c r="C144" s="7">
        <v>3</v>
      </c>
      <c r="D144" s="5" t="s">
        <v>354</v>
      </c>
      <c r="E144" s="5" t="s">
        <v>29</v>
      </c>
      <c r="F144" s="4">
        <v>17</v>
      </c>
      <c r="G144" s="3">
        <v>315090</v>
      </c>
      <c r="H144" s="7">
        <f>_xlfn.XLOOKUP(passengers_and_family_info[[#This Row],[PassengerId]],family_info[PassengerId],family_info[SibSp])</f>
        <v>0</v>
      </c>
      <c r="I144" s="7">
        <f>_xlfn.XLOOKUP(passengers_and_family_info[[#This Row],[PassengerId]],family_info[PassengerId],family_info[Parch])</f>
        <v>0</v>
      </c>
    </row>
    <row r="145" spans="1:9" x14ac:dyDescent="0.2">
      <c r="A145" s="5">
        <v>411</v>
      </c>
      <c r="B145" s="7">
        <v>0</v>
      </c>
      <c r="C145" s="7">
        <v>3</v>
      </c>
      <c r="D145" s="5" t="s">
        <v>355</v>
      </c>
      <c r="E145" s="5" t="s">
        <v>29</v>
      </c>
      <c r="G145" s="3">
        <v>349222</v>
      </c>
      <c r="H145" s="7">
        <f>_xlfn.XLOOKUP(passengers_and_family_info[[#This Row],[PassengerId]],family_info[PassengerId],family_info[SibSp])</f>
        <v>0</v>
      </c>
      <c r="I145" s="7">
        <f>_xlfn.XLOOKUP(passengers_and_family_info[[#This Row],[PassengerId]],family_info[PassengerId],family_info[Parch])</f>
        <v>0</v>
      </c>
    </row>
    <row r="146" spans="1:9" x14ac:dyDescent="0.2">
      <c r="A146" s="5">
        <v>76</v>
      </c>
      <c r="B146" s="7">
        <v>0</v>
      </c>
      <c r="C146" s="7">
        <v>3</v>
      </c>
      <c r="D146" s="5" t="s">
        <v>356</v>
      </c>
      <c r="E146" s="5" t="s">
        <v>29</v>
      </c>
      <c r="F146" s="4">
        <v>25</v>
      </c>
      <c r="G146" s="3">
        <v>348123</v>
      </c>
      <c r="H146" s="7">
        <f>_xlfn.XLOOKUP(passengers_and_family_info[[#This Row],[PassengerId]],family_info[PassengerId],family_info[SibSp])</f>
        <v>0</v>
      </c>
      <c r="I146" s="7">
        <f>_xlfn.XLOOKUP(passengers_and_family_info[[#This Row],[PassengerId]],family_info[PassengerId],family_info[Parch])</f>
        <v>0</v>
      </c>
    </row>
    <row r="147" spans="1:9" x14ac:dyDescent="0.2">
      <c r="A147" s="5">
        <v>219</v>
      </c>
      <c r="B147" s="7">
        <v>1</v>
      </c>
      <c r="C147" s="7">
        <v>1</v>
      </c>
      <c r="D147" s="5" t="s">
        <v>357</v>
      </c>
      <c r="E147" s="5" t="s">
        <v>32</v>
      </c>
      <c r="F147" s="4">
        <v>32</v>
      </c>
      <c r="G147" s="3">
        <v>11813</v>
      </c>
      <c r="H147" s="7">
        <f>_xlfn.XLOOKUP(passengers_and_family_info[[#This Row],[PassengerId]],family_info[PassengerId],family_info[SibSp])</f>
        <v>0</v>
      </c>
      <c r="I147" s="7">
        <f>_xlfn.XLOOKUP(passengers_and_family_info[[#This Row],[PassengerId]],family_info[PassengerId],family_info[Parch])</f>
        <v>0</v>
      </c>
    </row>
    <row r="148" spans="1:9" x14ac:dyDescent="0.2">
      <c r="A148" s="5">
        <v>501</v>
      </c>
      <c r="B148" s="7">
        <v>0</v>
      </c>
      <c r="C148" s="7">
        <v>3</v>
      </c>
      <c r="D148" s="5" t="s">
        <v>358</v>
      </c>
      <c r="E148" s="5" t="s">
        <v>29</v>
      </c>
      <c r="F148" s="4">
        <v>17</v>
      </c>
      <c r="G148" s="3">
        <v>315086</v>
      </c>
      <c r="H148" s="7">
        <f>_xlfn.XLOOKUP(passengers_and_family_info[[#This Row],[PassengerId]],family_info[PassengerId],family_info[SibSp])</f>
        <v>0</v>
      </c>
      <c r="I148" s="7">
        <f>_xlfn.XLOOKUP(passengers_and_family_info[[#This Row],[PassengerId]],family_info[PassengerId],family_info[Parch])</f>
        <v>0</v>
      </c>
    </row>
    <row r="149" spans="1:9" x14ac:dyDescent="0.2">
      <c r="A149" s="5">
        <v>26</v>
      </c>
      <c r="B149" s="7">
        <v>1</v>
      </c>
      <c r="C149" s="7">
        <v>3</v>
      </c>
      <c r="D149" s="5" t="s">
        <v>359</v>
      </c>
      <c r="E149" s="5" t="s">
        <v>32</v>
      </c>
      <c r="F149" s="4">
        <v>38</v>
      </c>
      <c r="G149" s="3">
        <v>347077</v>
      </c>
      <c r="H149" s="7">
        <f>_xlfn.XLOOKUP(passengers_and_family_info[[#This Row],[PassengerId]],family_info[PassengerId],family_info[SibSp])</f>
        <v>1</v>
      </c>
      <c r="I149" s="7">
        <f>_xlfn.XLOOKUP(passengers_and_family_info[[#This Row],[PassengerId]],family_info[PassengerId],family_info[Parch])</f>
        <v>5</v>
      </c>
    </row>
    <row r="150" spans="1:9" x14ac:dyDescent="0.2">
      <c r="A150" s="5">
        <v>546</v>
      </c>
      <c r="B150" s="7">
        <v>0</v>
      </c>
      <c r="C150" s="7">
        <v>1</v>
      </c>
      <c r="D150" s="5" t="s">
        <v>360</v>
      </c>
      <c r="E150" s="5" t="s">
        <v>29</v>
      </c>
      <c r="F150" s="4">
        <v>64</v>
      </c>
      <c r="G150" s="3">
        <v>693</v>
      </c>
      <c r="H150" s="7">
        <f>_xlfn.XLOOKUP(passengers_and_family_info[[#This Row],[PassengerId]],family_info[PassengerId],family_info[SibSp])</f>
        <v>0</v>
      </c>
      <c r="I150" s="7">
        <f>_xlfn.XLOOKUP(passengers_and_family_info[[#This Row],[PassengerId]],family_info[PassengerId],family_info[Parch])</f>
        <v>0</v>
      </c>
    </row>
    <row r="151" spans="1:9" x14ac:dyDescent="0.2">
      <c r="A151" s="5">
        <v>698</v>
      </c>
      <c r="B151" s="7">
        <v>1</v>
      </c>
      <c r="C151" s="7">
        <v>3</v>
      </c>
      <c r="D151" s="5" t="s">
        <v>361</v>
      </c>
      <c r="E151" s="5" t="s">
        <v>32</v>
      </c>
      <c r="G151" s="3">
        <v>35852</v>
      </c>
      <c r="H151" s="7">
        <f>_xlfn.XLOOKUP(passengers_and_family_info[[#This Row],[PassengerId]],family_info[PassengerId],family_info[SibSp])</f>
        <v>0</v>
      </c>
      <c r="I151" s="7">
        <f>_xlfn.XLOOKUP(passengers_and_family_info[[#This Row],[PassengerId]],family_info[PassengerId],family_info[Parch])</f>
        <v>0</v>
      </c>
    </row>
    <row r="152" spans="1:9" x14ac:dyDescent="0.2">
      <c r="A152" s="5">
        <v>91</v>
      </c>
      <c r="B152" s="7">
        <v>0</v>
      </c>
      <c r="C152" s="7">
        <v>3</v>
      </c>
      <c r="D152" s="5" t="s">
        <v>362</v>
      </c>
      <c r="E152" s="5" t="s">
        <v>29</v>
      </c>
      <c r="F152" s="4">
        <v>29</v>
      </c>
      <c r="G152" s="3">
        <v>343276</v>
      </c>
      <c r="H152" s="7">
        <f>_xlfn.XLOOKUP(passengers_and_family_info[[#This Row],[PassengerId]],family_info[PassengerId],family_info[SibSp])</f>
        <v>0</v>
      </c>
      <c r="I152" s="7">
        <f>_xlfn.XLOOKUP(passengers_and_family_info[[#This Row],[PassengerId]],family_info[PassengerId],family_info[Parch])</f>
        <v>0</v>
      </c>
    </row>
    <row r="153" spans="1:9" x14ac:dyDescent="0.2">
      <c r="A153" s="5">
        <v>821</v>
      </c>
      <c r="B153" s="7">
        <v>1</v>
      </c>
      <c r="C153" s="7">
        <v>1</v>
      </c>
      <c r="D153" s="5" t="s">
        <v>363</v>
      </c>
      <c r="E153" s="5" t="s">
        <v>32</v>
      </c>
      <c r="F153" s="4">
        <v>52</v>
      </c>
      <c r="G153" s="3">
        <v>12749</v>
      </c>
      <c r="H153" s="7">
        <f>_xlfn.XLOOKUP(passengers_and_family_info[[#This Row],[PassengerId]],family_info[PassengerId],family_info[SibSp])</f>
        <v>1</v>
      </c>
      <c r="I153" s="7">
        <f>_xlfn.XLOOKUP(passengers_and_family_info[[#This Row],[PassengerId]],family_info[PassengerId],family_info[Parch])</f>
        <v>1</v>
      </c>
    </row>
    <row r="154" spans="1:9" x14ac:dyDescent="0.2">
      <c r="A154" s="5">
        <v>667</v>
      </c>
      <c r="B154" s="7">
        <v>0</v>
      </c>
      <c r="C154" s="7">
        <v>2</v>
      </c>
      <c r="D154" s="5" t="s">
        <v>364</v>
      </c>
      <c r="E154" s="5" t="s">
        <v>29</v>
      </c>
      <c r="F154" s="4">
        <v>25</v>
      </c>
      <c r="G154" s="3">
        <v>234686</v>
      </c>
      <c r="H154" s="7">
        <f>_xlfn.XLOOKUP(passengers_and_family_info[[#This Row],[PassengerId]],family_info[PassengerId],family_info[SibSp])</f>
        <v>0</v>
      </c>
      <c r="I154" s="7">
        <f>_xlfn.XLOOKUP(passengers_and_family_info[[#This Row],[PassengerId]],family_info[PassengerId],family_info[Parch])</f>
        <v>0</v>
      </c>
    </row>
    <row r="155" spans="1:9" x14ac:dyDescent="0.2">
      <c r="A155" s="5">
        <v>158</v>
      </c>
      <c r="B155" s="7">
        <v>0</v>
      </c>
      <c r="C155" s="7">
        <v>3</v>
      </c>
      <c r="D155" s="5" t="s">
        <v>365</v>
      </c>
      <c r="E155" s="5" t="s">
        <v>29</v>
      </c>
      <c r="F155" s="4">
        <v>30</v>
      </c>
      <c r="G155" s="3" t="s">
        <v>366</v>
      </c>
      <c r="H155" s="7">
        <f>_xlfn.XLOOKUP(passengers_and_family_info[[#This Row],[PassengerId]],family_info[PassengerId],family_info[SibSp])</f>
        <v>0</v>
      </c>
      <c r="I155" s="7">
        <f>_xlfn.XLOOKUP(passengers_and_family_info[[#This Row],[PassengerId]],family_info[PassengerId],family_info[Parch])</f>
        <v>0</v>
      </c>
    </row>
    <row r="156" spans="1:9" x14ac:dyDescent="0.2">
      <c r="A156" s="5">
        <v>713</v>
      </c>
      <c r="B156" s="7">
        <v>1</v>
      </c>
      <c r="C156" s="7">
        <v>1</v>
      </c>
      <c r="D156" s="5" t="s">
        <v>367</v>
      </c>
      <c r="E156" s="5" t="s">
        <v>29</v>
      </c>
      <c r="F156" s="4">
        <v>48</v>
      </c>
      <c r="G156" s="3">
        <v>19996</v>
      </c>
      <c r="H156" s="7">
        <f>_xlfn.XLOOKUP(passengers_and_family_info[[#This Row],[PassengerId]],family_info[PassengerId],family_info[SibSp])</f>
        <v>1</v>
      </c>
      <c r="I156" s="7">
        <f>_xlfn.XLOOKUP(passengers_and_family_info[[#This Row],[PassengerId]],family_info[PassengerId],family_info[Parch])</f>
        <v>0</v>
      </c>
    </row>
    <row r="157" spans="1:9" x14ac:dyDescent="0.2">
      <c r="A157" s="5">
        <v>430</v>
      </c>
      <c r="B157" s="7">
        <v>1</v>
      </c>
      <c r="C157" s="7">
        <v>3</v>
      </c>
      <c r="D157" s="5" t="s">
        <v>368</v>
      </c>
      <c r="E157" s="5" t="s">
        <v>29</v>
      </c>
      <c r="F157" s="4">
        <v>32</v>
      </c>
      <c r="G157" s="3" t="s">
        <v>369</v>
      </c>
      <c r="H157" s="7">
        <f>_xlfn.XLOOKUP(passengers_and_family_info[[#This Row],[PassengerId]],family_info[PassengerId],family_info[SibSp])</f>
        <v>0</v>
      </c>
      <c r="I157" s="7">
        <f>_xlfn.XLOOKUP(passengers_and_family_info[[#This Row],[PassengerId]],family_info[PassengerId],family_info[Parch])</f>
        <v>0</v>
      </c>
    </row>
    <row r="158" spans="1:9" x14ac:dyDescent="0.2">
      <c r="A158" s="5">
        <v>492</v>
      </c>
      <c r="B158" s="7">
        <v>0</v>
      </c>
      <c r="C158" s="7">
        <v>3</v>
      </c>
      <c r="D158" s="5" t="s">
        <v>370</v>
      </c>
      <c r="E158" s="5" t="s">
        <v>29</v>
      </c>
      <c r="F158" s="4">
        <v>21</v>
      </c>
      <c r="G158" s="3" t="s">
        <v>371</v>
      </c>
      <c r="H158" s="7">
        <f>_xlfn.XLOOKUP(passengers_and_family_info[[#This Row],[PassengerId]],family_info[PassengerId],family_info[SibSp])</f>
        <v>0</v>
      </c>
      <c r="I158" s="7">
        <f>_xlfn.XLOOKUP(passengers_and_family_info[[#This Row],[PassengerId]],family_info[PassengerId],family_info[Parch])</f>
        <v>0</v>
      </c>
    </row>
    <row r="159" spans="1:9" x14ac:dyDescent="0.2">
      <c r="A159" s="5">
        <v>516</v>
      </c>
      <c r="B159" s="7">
        <v>0</v>
      </c>
      <c r="C159" s="7">
        <v>1</v>
      </c>
      <c r="D159" s="5" t="s">
        <v>372</v>
      </c>
      <c r="E159" s="5" t="s">
        <v>29</v>
      </c>
      <c r="F159" s="4">
        <v>47</v>
      </c>
      <c r="G159" s="3">
        <v>36967</v>
      </c>
      <c r="H159" s="7">
        <f>_xlfn.XLOOKUP(passengers_and_family_info[[#This Row],[PassengerId]],family_info[PassengerId],family_info[SibSp])</f>
        <v>0</v>
      </c>
      <c r="I159" s="7">
        <f>_xlfn.XLOOKUP(passengers_and_family_info[[#This Row],[PassengerId]],family_info[PassengerId],family_info[Parch])</f>
        <v>0</v>
      </c>
    </row>
    <row r="160" spans="1:9" x14ac:dyDescent="0.2">
      <c r="A160" s="5">
        <v>831</v>
      </c>
      <c r="B160" s="7">
        <v>1</v>
      </c>
      <c r="C160" s="7">
        <v>3</v>
      </c>
      <c r="D160" s="5" t="s">
        <v>373</v>
      </c>
      <c r="E160" s="5" t="s">
        <v>32</v>
      </c>
      <c r="F160" s="4">
        <v>15</v>
      </c>
      <c r="G160" s="3">
        <v>2659</v>
      </c>
      <c r="H160" s="7">
        <f>_xlfn.XLOOKUP(passengers_and_family_info[[#This Row],[PassengerId]],family_info[PassengerId],family_info[SibSp])</f>
        <v>1</v>
      </c>
      <c r="I160" s="7">
        <f>_xlfn.XLOOKUP(passengers_and_family_info[[#This Row],[PassengerId]],family_info[PassengerId],family_info[Parch])</f>
        <v>0</v>
      </c>
    </row>
    <row r="161" spans="1:9" x14ac:dyDescent="0.2">
      <c r="A161" s="5">
        <v>438</v>
      </c>
      <c r="B161" s="7">
        <v>1</v>
      </c>
      <c r="C161" s="7">
        <v>2</v>
      </c>
      <c r="D161" s="5" t="s">
        <v>374</v>
      </c>
      <c r="E161" s="5" t="s">
        <v>32</v>
      </c>
      <c r="F161" s="4">
        <v>24</v>
      </c>
      <c r="G161" s="3">
        <v>29106</v>
      </c>
      <c r="H161" s="7">
        <f>_xlfn.XLOOKUP(passengers_and_family_info[[#This Row],[PassengerId]],family_info[PassengerId],family_info[SibSp])</f>
        <v>2</v>
      </c>
      <c r="I161" s="7">
        <f>_xlfn.XLOOKUP(passengers_and_family_info[[#This Row],[PassengerId]],family_info[PassengerId],family_info[Parch])</f>
        <v>3</v>
      </c>
    </row>
    <row r="162" spans="1:9" x14ac:dyDescent="0.2">
      <c r="A162" s="5">
        <v>217</v>
      </c>
      <c r="B162" s="7">
        <v>1</v>
      </c>
      <c r="C162" s="7">
        <v>3</v>
      </c>
      <c r="D162" s="5" t="s">
        <v>375</v>
      </c>
      <c r="E162" s="5" t="s">
        <v>32</v>
      </c>
      <c r="F162" s="4">
        <v>27</v>
      </c>
      <c r="G162" s="3" t="s">
        <v>376</v>
      </c>
      <c r="H162" s="7">
        <f>_xlfn.XLOOKUP(passengers_and_family_info[[#This Row],[PassengerId]],family_info[PassengerId],family_info[SibSp])</f>
        <v>0</v>
      </c>
      <c r="I162" s="7">
        <f>_xlfn.XLOOKUP(passengers_and_family_info[[#This Row],[PassengerId]],family_info[PassengerId],family_info[Parch])</f>
        <v>0</v>
      </c>
    </row>
    <row r="163" spans="1:9" x14ac:dyDescent="0.2">
      <c r="A163" s="5">
        <v>506</v>
      </c>
      <c r="B163" s="7">
        <v>0</v>
      </c>
      <c r="C163" s="7">
        <v>1</v>
      </c>
      <c r="D163" s="5" t="s">
        <v>377</v>
      </c>
      <c r="E163" s="5" t="s">
        <v>29</v>
      </c>
      <c r="F163" s="4">
        <v>18</v>
      </c>
      <c r="G163" s="3" t="s">
        <v>231</v>
      </c>
      <c r="H163" s="7">
        <f>_xlfn.XLOOKUP(passengers_and_family_info[[#This Row],[PassengerId]],family_info[PassengerId],family_info[SibSp])</f>
        <v>1</v>
      </c>
      <c r="I163" s="7">
        <f>_xlfn.XLOOKUP(passengers_and_family_info[[#This Row],[PassengerId]],family_info[PassengerId],family_info[Parch])</f>
        <v>0</v>
      </c>
    </row>
    <row r="164" spans="1:9" x14ac:dyDescent="0.2">
      <c r="A164" s="5">
        <v>673</v>
      </c>
      <c r="B164" s="7">
        <v>0</v>
      </c>
      <c r="C164" s="7">
        <v>2</v>
      </c>
      <c r="D164" s="5" t="s">
        <v>378</v>
      </c>
      <c r="E164" s="5" t="s">
        <v>29</v>
      </c>
      <c r="F164" s="4">
        <v>70</v>
      </c>
      <c r="G164" s="3" t="s">
        <v>379</v>
      </c>
      <c r="H164" s="7">
        <f>_xlfn.XLOOKUP(passengers_and_family_info[[#This Row],[PassengerId]],family_info[PassengerId],family_info[SibSp])</f>
        <v>0</v>
      </c>
      <c r="I164" s="7">
        <f>_xlfn.XLOOKUP(passengers_and_family_info[[#This Row],[PassengerId]],family_info[PassengerId],family_info[Parch])</f>
        <v>0</v>
      </c>
    </row>
    <row r="165" spans="1:9" x14ac:dyDescent="0.2">
      <c r="A165" s="5">
        <v>29</v>
      </c>
      <c r="B165" s="7">
        <v>1</v>
      </c>
      <c r="C165" s="7">
        <v>3</v>
      </c>
      <c r="D165" s="5" t="s">
        <v>380</v>
      </c>
      <c r="E165" s="5" t="s">
        <v>32</v>
      </c>
      <c r="G165" s="3">
        <v>330959</v>
      </c>
      <c r="H165" s="7">
        <f>_xlfn.XLOOKUP(passengers_and_family_info[[#This Row],[PassengerId]],family_info[PassengerId],family_info[SibSp])</f>
        <v>0</v>
      </c>
      <c r="I165" s="7">
        <f>_xlfn.XLOOKUP(passengers_and_family_info[[#This Row],[PassengerId]],family_info[PassengerId],family_info[Parch])</f>
        <v>0</v>
      </c>
    </row>
    <row r="166" spans="1:9" x14ac:dyDescent="0.2">
      <c r="A166" s="5">
        <v>867</v>
      </c>
      <c r="B166" s="7">
        <v>1</v>
      </c>
      <c r="C166" s="7">
        <v>2</v>
      </c>
      <c r="D166" s="5" t="s">
        <v>381</v>
      </c>
      <c r="E166" s="5" t="s">
        <v>32</v>
      </c>
      <c r="F166" s="4">
        <v>27</v>
      </c>
      <c r="G166" s="3" t="s">
        <v>382</v>
      </c>
      <c r="H166" s="7">
        <f>_xlfn.XLOOKUP(passengers_and_family_info[[#This Row],[PassengerId]],family_info[PassengerId],family_info[SibSp])</f>
        <v>1</v>
      </c>
      <c r="I166" s="7">
        <f>_xlfn.XLOOKUP(passengers_and_family_info[[#This Row],[PassengerId]],family_info[PassengerId],family_info[Parch])</f>
        <v>0</v>
      </c>
    </row>
    <row r="167" spans="1:9" x14ac:dyDescent="0.2">
      <c r="A167" s="5">
        <v>714</v>
      </c>
      <c r="B167" s="7">
        <v>0</v>
      </c>
      <c r="C167" s="7">
        <v>3</v>
      </c>
      <c r="D167" s="5" t="s">
        <v>383</v>
      </c>
      <c r="E167" s="5" t="s">
        <v>29</v>
      </c>
      <c r="F167" s="4">
        <v>29</v>
      </c>
      <c r="G167" s="3">
        <v>7545</v>
      </c>
      <c r="H167" s="7">
        <f>_xlfn.XLOOKUP(passengers_and_family_info[[#This Row],[PassengerId]],family_info[PassengerId],family_info[SibSp])</f>
        <v>0</v>
      </c>
      <c r="I167" s="7">
        <f>_xlfn.XLOOKUP(passengers_and_family_info[[#This Row],[PassengerId]],family_info[PassengerId],family_info[Parch])</f>
        <v>0</v>
      </c>
    </row>
    <row r="168" spans="1:9" x14ac:dyDescent="0.2">
      <c r="A168" s="5">
        <v>767</v>
      </c>
      <c r="B168" s="7">
        <v>0</v>
      </c>
      <c r="C168" s="7">
        <v>1</v>
      </c>
      <c r="D168" s="5" t="s">
        <v>384</v>
      </c>
      <c r="E168" s="5" t="s">
        <v>29</v>
      </c>
      <c r="G168" s="3">
        <v>112379</v>
      </c>
      <c r="H168" s="7">
        <f>_xlfn.XLOOKUP(passengers_and_family_info[[#This Row],[PassengerId]],family_info[PassengerId],family_info[SibSp])</f>
        <v>0</v>
      </c>
      <c r="I168" s="7">
        <f>_xlfn.XLOOKUP(passengers_and_family_info[[#This Row],[PassengerId]],family_info[PassengerId],family_info[Parch])</f>
        <v>0</v>
      </c>
    </row>
    <row r="169" spans="1:9" x14ac:dyDescent="0.2">
      <c r="A169" s="5">
        <v>640</v>
      </c>
      <c r="B169" s="7">
        <v>0</v>
      </c>
      <c r="C169" s="7">
        <v>3</v>
      </c>
      <c r="D169" s="5" t="s">
        <v>385</v>
      </c>
      <c r="E169" s="5" t="s">
        <v>29</v>
      </c>
      <c r="G169" s="3">
        <v>376564</v>
      </c>
      <c r="H169" s="7">
        <f>_xlfn.XLOOKUP(passengers_and_family_info[[#This Row],[PassengerId]],family_info[PassengerId],family_info[SibSp])</f>
        <v>1</v>
      </c>
      <c r="I169" s="7">
        <f>_xlfn.XLOOKUP(passengers_and_family_info[[#This Row],[PassengerId]],family_info[PassengerId],family_info[Parch])</f>
        <v>0</v>
      </c>
    </row>
    <row r="170" spans="1:9" x14ac:dyDescent="0.2">
      <c r="A170" s="5">
        <v>548</v>
      </c>
      <c r="B170" s="7">
        <v>1</v>
      </c>
      <c r="C170" s="7">
        <v>2</v>
      </c>
      <c r="D170" s="5" t="s">
        <v>386</v>
      </c>
      <c r="E170" s="5" t="s">
        <v>29</v>
      </c>
      <c r="G170" s="3" t="s">
        <v>387</v>
      </c>
      <c r="H170" s="7">
        <f>_xlfn.XLOOKUP(passengers_and_family_info[[#This Row],[PassengerId]],family_info[PassengerId],family_info[SibSp])</f>
        <v>0</v>
      </c>
      <c r="I170" s="7">
        <f>_xlfn.XLOOKUP(passengers_and_family_info[[#This Row],[PassengerId]],family_info[PassengerId],family_info[Parch])</f>
        <v>0</v>
      </c>
    </row>
    <row r="171" spans="1:9" x14ac:dyDescent="0.2">
      <c r="A171" s="5">
        <v>627</v>
      </c>
      <c r="B171" s="7">
        <v>0</v>
      </c>
      <c r="C171" s="7">
        <v>2</v>
      </c>
      <c r="D171" s="5" t="s">
        <v>388</v>
      </c>
      <c r="E171" s="5" t="s">
        <v>29</v>
      </c>
      <c r="F171" s="4">
        <v>57</v>
      </c>
      <c r="G171" s="3">
        <v>219533</v>
      </c>
      <c r="H171" s="7">
        <f>_xlfn.XLOOKUP(passengers_and_family_info[[#This Row],[PassengerId]],family_info[PassengerId],family_info[SibSp])</f>
        <v>0</v>
      </c>
      <c r="I171" s="7">
        <f>_xlfn.XLOOKUP(passengers_and_family_info[[#This Row],[PassengerId]],family_info[PassengerId],family_info[Parch])</f>
        <v>0</v>
      </c>
    </row>
    <row r="172" spans="1:9" x14ac:dyDescent="0.2">
      <c r="A172" s="5">
        <v>848</v>
      </c>
      <c r="B172" s="7">
        <v>0</v>
      </c>
      <c r="C172" s="7">
        <v>3</v>
      </c>
      <c r="D172" s="5" t="s">
        <v>389</v>
      </c>
      <c r="E172" s="5" t="s">
        <v>29</v>
      </c>
      <c r="F172" s="4">
        <v>35</v>
      </c>
      <c r="G172" s="3">
        <v>349213</v>
      </c>
      <c r="H172" s="7">
        <f>_xlfn.XLOOKUP(passengers_and_family_info[[#This Row],[PassengerId]],family_info[PassengerId],family_info[SibSp])</f>
        <v>0</v>
      </c>
      <c r="I172" s="7">
        <f>_xlfn.XLOOKUP(passengers_and_family_info[[#This Row],[PassengerId]],family_info[PassengerId],family_info[Parch])</f>
        <v>0</v>
      </c>
    </row>
    <row r="173" spans="1:9" x14ac:dyDescent="0.2">
      <c r="A173" s="5">
        <v>421</v>
      </c>
      <c r="B173" s="7">
        <v>0</v>
      </c>
      <c r="C173" s="7">
        <v>3</v>
      </c>
      <c r="D173" s="5" t="s">
        <v>390</v>
      </c>
      <c r="E173" s="5" t="s">
        <v>29</v>
      </c>
      <c r="G173" s="3">
        <v>349254</v>
      </c>
      <c r="H173" s="7">
        <f>_xlfn.XLOOKUP(passengers_and_family_info[[#This Row],[PassengerId]],family_info[PassengerId],family_info[SibSp])</f>
        <v>0</v>
      </c>
      <c r="I173" s="7">
        <f>_xlfn.XLOOKUP(passengers_and_family_info[[#This Row],[PassengerId]],family_info[PassengerId],family_info[Parch])</f>
        <v>0</v>
      </c>
    </row>
    <row r="174" spans="1:9" x14ac:dyDescent="0.2">
      <c r="A174" s="5">
        <v>119</v>
      </c>
      <c r="B174" s="7">
        <v>0</v>
      </c>
      <c r="C174" s="7">
        <v>1</v>
      </c>
      <c r="D174" s="5" t="s">
        <v>391</v>
      </c>
      <c r="E174" s="5" t="s">
        <v>29</v>
      </c>
      <c r="F174" s="4">
        <v>24</v>
      </c>
      <c r="G174" s="3" t="s">
        <v>392</v>
      </c>
      <c r="H174" s="7">
        <f>_xlfn.XLOOKUP(passengers_and_family_info[[#This Row],[PassengerId]],family_info[PassengerId],family_info[SibSp])</f>
        <v>0</v>
      </c>
      <c r="I174" s="7">
        <f>_xlfn.XLOOKUP(passengers_and_family_info[[#This Row],[PassengerId]],family_info[PassengerId],family_info[Parch])</f>
        <v>1</v>
      </c>
    </row>
    <row r="175" spans="1:9" x14ac:dyDescent="0.2">
      <c r="A175" s="5">
        <v>8</v>
      </c>
      <c r="B175" s="7">
        <v>0</v>
      </c>
      <c r="C175" s="7">
        <v>3</v>
      </c>
      <c r="D175" s="5" t="s">
        <v>393</v>
      </c>
      <c r="E175" s="5" t="s">
        <v>29</v>
      </c>
      <c r="F175" s="4">
        <v>2</v>
      </c>
      <c r="G175" s="3">
        <v>349909</v>
      </c>
      <c r="H175" s="7">
        <f>_xlfn.XLOOKUP(passengers_and_family_info[[#This Row],[PassengerId]],family_info[PassengerId],family_info[SibSp])</f>
        <v>3</v>
      </c>
      <c r="I175" s="7">
        <f>_xlfn.XLOOKUP(passengers_and_family_info[[#This Row],[PassengerId]],family_info[PassengerId],family_info[Parch])</f>
        <v>1</v>
      </c>
    </row>
    <row r="176" spans="1:9" x14ac:dyDescent="0.2">
      <c r="A176" s="5">
        <v>600</v>
      </c>
      <c r="B176" s="7">
        <v>1</v>
      </c>
      <c r="C176" s="7">
        <v>1</v>
      </c>
      <c r="D176" s="5" t="s">
        <v>394</v>
      </c>
      <c r="E176" s="5" t="s">
        <v>29</v>
      </c>
      <c r="F176" s="4">
        <v>49</v>
      </c>
      <c r="G176" s="3" t="s">
        <v>395</v>
      </c>
      <c r="H176" s="7">
        <f>_xlfn.XLOOKUP(passengers_and_family_info[[#This Row],[PassengerId]],family_info[PassengerId],family_info[SibSp])</f>
        <v>1</v>
      </c>
      <c r="I176" s="7">
        <f>_xlfn.XLOOKUP(passengers_and_family_info[[#This Row],[PassengerId]],family_info[PassengerId],family_info[Parch])</f>
        <v>0</v>
      </c>
    </row>
    <row r="177" spans="1:9" x14ac:dyDescent="0.2">
      <c r="A177" s="5">
        <v>691</v>
      </c>
      <c r="B177" s="7">
        <v>1</v>
      </c>
      <c r="C177" s="7">
        <v>1</v>
      </c>
      <c r="D177" s="5" t="s">
        <v>396</v>
      </c>
      <c r="E177" s="5" t="s">
        <v>29</v>
      </c>
      <c r="F177" s="4">
        <v>31</v>
      </c>
      <c r="G177" s="3">
        <v>17474</v>
      </c>
      <c r="H177" s="7">
        <f>_xlfn.XLOOKUP(passengers_and_family_info[[#This Row],[PassengerId]],family_info[PassengerId],family_info[SibSp])</f>
        <v>1</v>
      </c>
      <c r="I177" s="7">
        <f>_xlfn.XLOOKUP(passengers_and_family_info[[#This Row],[PassengerId]],family_info[PassengerId],family_info[Parch])</f>
        <v>0</v>
      </c>
    </row>
    <row r="178" spans="1:9" x14ac:dyDescent="0.2">
      <c r="A178" s="5">
        <v>588</v>
      </c>
      <c r="B178" s="7">
        <v>1</v>
      </c>
      <c r="C178" s="7">
        <v>1</v>
      </c>
      <c r="D178" s="5" t="s">
        <v>397</v>
      </c>
      <c r="E178" s="5" t="s">
        <v>29</v>
      </c>
      <c r="F178" s="4">
        <v>60</v>
      </c>
      <c r="G178" s="3">
        <v>13567</v>
      </c>
      <c r="H178" s="7">
        <f>_xlfn.XLOOKUP(passengers_and_family_info[[#This Row],[PassengerId]],family_info[PassengerId],family_info[SibSp])</f>
        <v>1</v>
      </c>
      <c r="I178" s="7">
        <f>_xlfn.XLOOKUP(passengers_and_family_info[[#This Row],[PassengerId]],family_info[PassengerId],family_info[Parch])</f>
        <v>1</v>
      </c>
    </row>
    <row r="179" spans="1:9" x14ac:dyDescent="0.2">
      <c r="A179" s="5">
        <v>486</v>
      </c>
      <c r="B179" s="7">
        <v>0</v>
      </c>
      <c r="C179" s="7">
        <v>3</v>
      </c>
      <c r="D179" s="5" t="s">
        <v>398</v>
      </c>
      <c r="E179" s="5" t="s">
        <v>32</v>
      </c>
      <c r="G179" s="3">
        <v>4133</v>
      </c>
      <c r="H179" s="7">
        <f>_xlfn.XLOOKUP(passengers_and_family_info[[#This Row],[PassengerId]],family_info[PassengerId],family_info[SibSp])</f>
        <v>3</v>
      </c>
      <c r="I179" s="7">
        <f>_xlfn.XLOOKUP(passengers_and_family_info[[#This Row],[PassengerId]],family_info[PassengerId],family_info[Parch])</f>
        <v>1</v>
      </c>
    </row>
    <row r="180" spans="1:9" x14ac:dyDescent="0.2">
      <c r="A180" s="5">
        <v>464</v>
      </c>
      <c r="B180" s="7">
        <v>0</v>
      </c>
      <c r="C180" s="7">
        <v>2</v>
      </c>
      <c r="D180" s="5" t="s">
        <v>399</v>
      </c>
      <c r="E180" s="5" t="s">
        <v>29</v>
      </c>
      <c r="F180" s="4">
        <v>48</v>
      </c>
      <c r="G180" s="3">
        <v>234360</v>
      </c>
      <c r="H180" s="7">
        <f>_xlfn.XLOOKUP(passengers_and_family_info[[#This Row],[PassengerId]],family_info[PassengerId],family_info[SibSp])</f>
        <v>0</v>
      </c>
      <c r="I180" s="7">
        <f>_xlfn.XLOOKUP(passengers_and_family_info[[#This Row],[PassengerId]],family_info[PassengerId],family_info[Parch])</f>
        <v>0</v>
      </c>
    </row>
    <row r="181" spans="1:9" x14ac:dyDescent="0.2">
      <c r="A181" s="5">
        <v>356</v>
      </c>
      <c r="B181" s="7">
        <v>0</v>
      </c>
      <c r="C181" s="7">
        <v>3</v>
      </c>
      <c r="D181" s="5" t="s">
        <v>400</v>
      </c>
      <c r="E181" s="5" t="s">
        <v>29</v>
      </c>
      <c r="F181" s="4">
        <v>28</v>
      </c>
      <c r="G181" s="3">
        <v>345783</v>
      </c>
      <c r="H181" s="7">
        <f>_xlfn.XLOOKUP(passengers_and_family_info[[#This Row],[PassengerId]],family_info[PassengerId],family_info[SibSp])</f>
        <v>0</v>
      </c>
      <c r="I181" s="7">
        <f>_xlfn.XLOOKUP(passengers_and_family_info[[#This Row],[PassengerId]],family_info[PassengerId],family_info[Parch])</f>
        <v>0</v>
      </c>
    </row>
    <row r="182" spans="1:9" x14ac:dyDescent="0.2">
      <c r="A182" s="5">
        <v>799</v>
      </c>
      <c r="B182" s="7">
        <v>0</v>
      </c>
      <c r="C182" s="7">
        <v>3</v>
      </c>
      <c r="D182" s="5" t="s">
        <v>401</v>
      </c>
      <c r="E182" s="5" t="s">
        <v>29</v>
      </c>
      <c r="F182" s="4">
        <v>30</v>
      </c>
      <c r="G182" s="3">
        <v>2685</v>
      </c>
      <c r="H182" s="7">
        <f>_xlfn.XLOOKUP(passengers_and_family_info[[#This Row],[PassengerId]],family_info[PassengerId],family_info[SibSp])</f>
        <v>0</v>
      </c>
      <c r="I182" s="7">
        <f>_xlfn.XLOOKUP(passengers_and_family_info[[#This Row],[PassengerId]],family_info[PassengerId],family_info[Parch])</f>
        <v>0</v>
      </c>
    </row>
    <row r="183" spans="1:9" x14ac:dyDescent="0.2">
      <c r="A183" s="5">
        <v>654</v>
      </c>
      <c r="B183" s="7">
        <v>1</v>
      </c>
      <c r="C183" s="7">
        <v>3</v>
      </c>
      <c r="D183" s="5" t="s">
        <v>402</v>
      </c>
      <c r="E183" s="5" t="s">
        <v>32</v>
      </c>
      <c r="G183" s="3">
        <v>330919</v>
      </c>
      <c r="H183" s="7">
        <f>_xlfn.XLOOKUP(passengers_and_family_info[[#This Row],[PassengerId]],family_info[PassengerId],family_info[SibSp])</f>
        <v>0</v>
      </c>
      <c r="I183" s="7">
        <f>_xlfn.XLOOKUP(passengers_and_family_info[[#This Row],[PassengerId]],family_info[PassengerId],family_info[Parch])</f>
        <v>0</v>
      </c>
    </row>
    <row r="184" spans="1:9" x14ac:dyDescent="0.2">
      <c r="A184" s="5">
        <v>517</v>
      </c>
      <c r="B184" s="7">
        <v>1</v>
      </c>
      <c r="C184" s="7">
        <v>2</v>
      </c>
      <c r="D184" s="5" t="s">
        <v>403</v>
      </c>
      <c r="E184" s="5" t="s">
        <v>32</v>
      </c>
      <c r="F184" s="4">
        <v>34</v>
      </c>
      <c r="G184" s="3" t="s">
        <v>404</v>
      </c>
      <c r="H184" s="7">
        <f>_xlfn.XLOOKUP(passengers_and_family_info[[#This Row],[PassengerId]],family_info[PassengerId],family_info[SibSp])</f>
        <v>0</v>
      </c>
      <c r="I184" s="7">
        <f>_xlfn.XLOOKUP(passengers_and_family_info[[#This Row],[PassengerId]],family_info[PassengerId],family_info[Parch])</f>
        <v>0</v>
      </c>
    </row>
    <row r="185" spans="1:9" x14ac:dyDescent="0.2">
      <c r="A185" s="5">
        <v>196</v>
      </c>
      <c r="B185" s="7">
        <v>1</v>
      </c>
      <c r="C185" s="7">
        <v>1</v>
      </c>
      <c r="D185" s="5" t="s">
        <v>405</v>
      </c>
      <c r="E185" s="5" t="s">
        <v>32</v>
      </c>
      <c r="F185" s="4">
        <v>58</v>
      </c>
      <c r="G185" s="3" t="s">
        <v>406</v>
      </c>
      <c r="H185" s="7">
        <f>_xlfn.XLOOKUP(passengers_and_family_info[[#This Row],[PassengerId]],family_info[PassengerId],family_info[SibSp])</f>
        <v>0</v>
      </c>
      <c r="I185" s="7">
        <f>_xlfn.XLOOKUP(passengers_and_family_info[[#This Row],[PassengerId]],family_info[PassengerId],family_info[Parch])</f>
        <v>0</v>
      </c>
    </row>
    <row r="186" spans="1:9" x14ac:dyDescent="0.2">
      <c r="A186" s="5">
        <v>846</v>
      </c>
      <c r="B186" s="7">
        <v>0</v>
      </c>
      <c r="C186" s="7">
        <v>3</v>
      </c>
      <c r="D186" s="5" t="s">
        <v>407</v>
      </c>
      <c r="E186" s="5" t="s">
        <v>29</v>
      </c>
      <c r="F186" s="4">
        <v>42</v>
      </c>
      <c r="G186" s="3" t="s">
        <v>408</v>
      </c>
      <c r="H186" s="7">
        <f>_xlfn.XLOOKUP(passengers_and_family_info[[#This Row],[PassengerId]],family_info[PassengerId],family_info[SibSp])</f>
        <v>0</v>
      </c>
      <c r="I186" s="7">
        <f>_xlfn.XLOOKUP(passengers_and_family_info[[#This Row],[PassengerId]],family_info[PassengerId],family_info[Parch])</f>
        <v>0</v>
      </c>
    </row>
    <row r="187" spans="1:9" x14ac:dyDescent="0.2">
      <c r="A187" s="5">
        <v>227</v>
      </c>
      <c r="B187" s="7">
        <v>1</v>
      </c>
      <c r="C187" s="7">
        <v>2</v>
      </c>
      <c r="D187" s="5" t="s">
        <v>409</v>
      </c>
      <c r="E187" s="5" t="s">
        <v>29</v>
      </c>
      <c r="F187" s="4">
        <v>19</v>
      </c>
      <c r="G187" s="3" t="s">
        <v>410</v>
      </c>
      <c r="H187" s="7">
        <f>_xlfn.XLOOKUP(passengers_and_family_info[[#This Row],[PassengerId]],family_info[PassengerId],family_info[SibSp])</f>
        <v>0</v>
      </c>
      <c r="I187" s="7">
        <f>_xlfn.XLOOKUP(passengers_and_family_info[[#This Row],[PassengerId]],family_info[PassengerId],family_info[Parch])</f>
        <v>0</v>
      </c>
    </row>
    <row r="188" spans="1:9" x14ac:dyDescent="0.2">
      <c r="A188" s="5">
        <v>658</v>
      </c>
      <c r="B188" s="7">
        <v>0</v>
      </c>
      <c r="C188" s="7">
        <v>3</v>
      </c>
      <c r="D188" s="5" t="s">
        <v>411</v>
      </c>
      <c r="E188" s="5" t="s">
        <v>32</v>
      </c>
      <c r="F188" s="4">
        <v>32</v>
      </c>
      <c r="G188" s="3">
        <v>364849</v>
      </c>
      <c r="H188" s="7">
        <f>_xlfn.XLOOKUP(passengers_and_family_info[[#This Row],[PassengerId]],family_info[PassengerId],family_info[SibSp])</f>
        <v>1</v>
      </c>
      <c r="I188" s="7">
        <f>_xlfn.XLOOKUP(passengers_and_family_info[[#This Row],[PassengerId]],family_info[PassengerId],family_info[Parch])</f>
        <v>1</v>
      </c>
    </row>
    <row r="189" spans="1:9" x14ac:dyDescent="0.2">
      <c r="A189" s="5">
        <v>17</v>
      </c>
      <c r="B189" s="7">
        <v>0</v>
      </c>
      <c r="C189" s="7">
        <v>3</v>
      </c>
      <c r="D189" s="5" t="s">
        <v>412</v>
      </c>
      <c r="E189" s="5" t="s">
        <v>29</v>
      </c>
      <c r="F189" s="4">
        <v>2</v>
      </c>
      <c r="G189" s="3">
        <v>382652</v>
      </c>
      <c r="H189" s="7">
        <f>_xlfn.XLOOKUP(passengers_and_family_info[[#This Row],[PassengerId]],family_info[PassengerId],family_info[SibSp])</f>
        <v>4</v>
      </c>
      <c r="I189" s="7">
        <f>_xlfn.XLOOKUP(passengers_and_family_info[[#This Row],[PassengerId]],family_info[PassengerId],family_info[Parch])</f>
        <v>1</v>
      </c>
    </row>
    <row r="190" spans="1:9" x14ac:dyDescent="0.2">
      <c r="A190" s="5">
        <v>215</v>
      </c>
      <c r="B190" s="7">
        <v>0</v>
      </c>
      <c r="C190" s="7">
        <v>3</v>
      </c>
      <c r="D190" s="5" t="s">
        <v>413</v>
      </c>
      <c r="E190" s="5" t="s">
        <v>29</v>
      </c>
      <c r="G190" s="3">
        <v>367229</v>
      </c>
      <c r="H190" s="7">
        <f>_xlfn.XLOOKUP(passengers_and_family_info[[#This Row],[PassengerId]],family_info[PassengerId],family_info[SibSp])</f>
        <v>1</v>
      </c>
      <c r="I190" s="7">
        <f>_xlfn.XLOOKUP(passengers_and_family_info[[#This Row],[PassengerId]],family_info[PassengerId],family_info[Parch])</f>
        <v>0</v>
      </c>
    </row>
    <row r="191" spans="1:9" x14ac:dyDescent="0.2">
      <c r="A191" s="5">
        <v>487</v>
      </c>
      <c r="B191" s="7">
        <v>1</v>
      </c>
      <c r="C191" s="7">
        <v>1</v>
      </c>
      <c r="D191" s="5" t="s">
        <v>414</v>
      </c>
      <c r="E191" s="5" t="s">
        <v>32</v>
      </c>
      <c r="F191" s="4">
        <v>35</v>
      </c>
      <c r="G191" s="3">
        <v>19943</v>
      </c>
      <c r="H191" s="7">
        <f>_xlfn.XLOOKUP(passengers_and_family_info[[#This Row],[PassengerId]],family_info[PassengerId],family_info[SibSp])</f>
        <v>1</v>
      </c>
      <c r="I191" s="7">
        <f>_xlfn.XLOOKUP(passengers_and_family_info[[#This Row],[PassengerId]],family_info[PassengerId],family_info[Parch])</f>
        <v>0</v>
      </c>
    </row>
    <row r="192" spans="1:9" x14ac:dyDescent="0.2">
      <c r="A192" s="5">
        <v>847</v>
      </c>
      <c r="B192" s="7">
        <v>0</v>
      </c>
      <c r="C192" s="7">
        <v>3</v>
      </c>
      <c r="D192" s="5" t="s">
        <v>415</v>
      </c>
      <c r="E192" s="5" t="s">
        <v>29</v>
      </c>
      <c r="G192" s="3" t="s">
        <v>216</v>
      </c>
      <c r="H192" s="7">
        <f>_xlfn.XLOOKUP(passengers_and_family_info[[#This Row],[PassengerId]],family_info[PassengerId],family_info[SibSp])</f>
        <v>8</v>
      </c>
      <c r="I192" s="7">
        <f>_xlfn.XLOOKUP(passengers_and_family_info[[#This Row],[PassengerId]],family_info[PassengerId],family_info[Parch])</f>
        <v>2</v>
      </c>
    </row>
    <row r="193" spans="1:9" x14ac:dyDescent="0.2">
      <c r="A193" s="5">
        <v>569</v>
      </c>
      <c r="B193" s="7">
        <v>0</v>
      </c>
      <c r="C193" s="7">
        <v>3</v>
      </c>
      <c r="D193" s="5" t="s">
        <v>416</v>
      </c>
      <c r="E193" s="5" t="s">
        <v>29</v>
      </c>
      <c r="G193" s="3">
        <v>2686</v>
      </c>
      <c r="H193" s="7">
        <f>_xlfn.XLOOKUP(passengers_and_family_info[[#This Row],[PassengerId]],family_info[PassengerId],family_info[SibSp])</f>
        <v>0</v>
      </c>
      <c r="I193" s="7">
        <f>_xlfn.XLOOKUP(passengers_and_family_info[[#This Row],[PassengerId]],family_info[PassengerId],family_info[Parch])</f>
        <v>0</v>
      </c>
    </row>
    <row r="194" spans="1:9" x14ac:dyDescent="0.2">
      <c r="A194" s="5">
        <v>693</v>
      </c>
      <c r="B194" s="7">
        <v>1</v>
      </c>
      <c r="C194" s="7">
        <v>3</v>
      </c>
      <c r="D194" s="5" t="s">
        <v>417</v>
      </c>
      <c r="E194" s="5" t="s">
        <v>29</v>
      </c>
      <c r="G194" s="3">
        <v>1601</v>
      </c>
      <c r="H194" s="7">
        <f>_xlfn.XLOOKUP(passengers_and_family_info[[#This Row],[PassengerId]],family_info[PassengerId],family_info[SibSp])</f>
        <v>0</v>
      </c>
      <c r="I194" s="7">
        <f>_xlfn.XLOOKUP(passengers_and_family_info[[#This Row],[PassengerId]],family_info[PassengerId],family_info[Parch])</f>
        <v>0</v>
      </c>
    </row>
    <row r="195" spans="1:9" x14ac:dyDescent="0.2">
      <c r="A195" s="5">
        <v>859</v>
      </c>
      <c r="B195" s="7">
        <v>1</v>
      </c>
      <c r="C195" s="7">
        <v>3</v>
      </c>
      <c r="D195" s="5" t="s">
        <v>418</v>
      </c>
      <c r="E195" s="5" t="s">
        <v>32</v>
      </c>
      <c r="F195" s="4">
        <v>24</v>
      </c>
      <c r="G195" s="3">
        <v>2666</v>
      </c>
      <c r="H195" s="7">
        <f>_xlfn.XLOOKUP(passengers_and_family_info[[#This Row],[PassengerId]],family_info[PassengerId],family_info[SibSp])</f>
        <v>0</v>
      </c>
      <c r="I195" s="7">
        <f>_xlfn.XLOOKUP(passengers_and_family_info[[#This Row],[PassengerId]],family_info[PassengerId],family_info[Parch])</f>
        <v>3</v>
      </c>
    </row>
    <row r="196" spans="1:9" x14ac:dyDescent="0.2">
      <c r="A196" s="5">
        <v>238</v>
      </c>
      <c r="B196" s="7">
        <v>1</v>
      </c>
      <c r="C196" s="7">
        <v>2</v>
      </c>
      <c r="D196" s="5" t="s">
        <v>419</v>
      </c>
      <c r="E196" s="5" t="s">
        <v>32</v>
      </c>
      <c r="F196" s="4">
        <v>8</v>
      </c>
      <c r="G196" s="3" t="s">
        <v>420</v>
      </c>
      <c r="H196" s="7">
        <f>_xlfn.XLOOKUP(passengers_and_family_info[[#This Row],[PassengerId]],family_info[PassengerId],family_info[SibSp])</f>
        <v>0</v>
      </c>
      <c r="I196" s="7">
        <f>_xlfn.XLOOKUP(passengers_and_family_info[[#This Row],[PassengerId]],family_info[PassengerId],family_info[Parch])</f>
        <v>2</v>
      </c>
    </row>
    <row r="197" spans="1:9" x14ac:dyDescent="0.2">
      <c r="A197" s="5">
        <v>850</v>
      </c>
      <c r="B197" s="7">
        <v>1</v>
      </c>
      <c r="C197" s="7">
        <v>1</v>
      </c>
      <c r="D197" s="5" t="s">
        <v>421</v>
      </c>
      <c r="E197" s="5" t="s">
        <v>32</v>
      </c>
      <c r="G197" s="3">
        <v>17453</v>
      </c>
      <c r="H197" s="7">
        <f>_xlfn.XLOOKUP(passengers_and_family_info[[#This Row],[PassengerId]],family_info[PassengerId],family_info[SibSp])</f>
        <v>1</v>
      </c>
      <c r="I197" s="7">
        <f>_xlfn.XLOOKUP(passengers_and_family_info[[#This Row],[PassengerId]],family_info[PassengerId],family_info[Parch])</f>
        <v>0</v>
      </c>
    </row>
    <row r="198" spans="1:9" x14ac:dyDescent="0.2">
      <c r="A198" s="5">
        <v>750</v>
      </c>
      <c r="B198" s="7">
        <v>0</v>
      </c>
      <c r="C198" s="7">
        <v>3</v>
      </c>
      <c r="D198" s="5" t="s">
        <v>422</v>
      </c>
      <c r="E198" s="5" t="s">
        <v>29</v>
      </c>
      <c r="F198" s="4">
        <v>31</v>
      </c>
      <c r="G198" s="3">
        <v>335097</v>
      </c>
      <c r="H198" s="7">
        <f>_xlfn.XLOOKUP(passengers_and_family_info[[#This Row],[PassengerId]],family_info[PassengerId],family_info[SibSp])</f>
        <v>0</v>
      </c>
      <c r="I198" s="7">
        <f>_xlfn.XLOOKUP(passengers_and_family_info[[#This Row],[PassengerId]],family_info[PassengerId],family_info[Parch])</f>
        <v>0</v>
      </c>
    </row>
    <row r="199" spans="1:9" x14ac:dyDescent="0.2">
      <c r="A199" s="5">
        <v>329</v>
      </c>
      <c r="B199" s="7">
        <v>1</v>
      </c>
      <c r="C199" s="7">
        <v>3</v>
      </c>
      <c r="D199" s="5" t="s">
        <v>423</v>
      </c>
      <c r="E199" s="5" t="s">
        <v>32</v>
      </c>
      <c r="F199" s="4">
        <v>31</v>
      </c>
      <c r="G199" s="3">
        <v>363291</v>
      </c>
      <c r="H199" s="7">
        <f>_xlfn.XLOOKUP(passengers_and_family_info[[#This Row],[PassengerId]],family_info[PassengerId],family_info[SibSp])</f>
        <v>1</v>
      </c>
      <c r="I199" s="7">
        <f>_xlfn.XLOOKUP(passengers_and_family_info[[#This Row],[PassengerId]],family_info[PassengerId],family_info[Parch])</f>
        <v>1</v>
      </c>
    </row>
    <row r="200" spans="1:9" x14ac:dyDescent="0.2">
      <c r="A200" s="5">
        <v>326</v>
      </c>
      <c r="B200" s="7">
        <v>1</v>
      </c>
      <c r="C200" s="7">
        <v>1</v>
      </c>
      <c r="D200" s="5" t="s">
        <v>424</v>
      </c>
      <c r="E200" s="5" t="s">
        <v>32</v>
      </c>
      <c r="F200" s="4">
        <v>36</v>
      </c>
      <c r="G200" s="3" t="s">
        <v>425</v>
      </c>
      <c r="H200" s="7">
        <f>_xlfn.XLOOKUP(passengers_and_family_info[[#This Row],[PassengerId]],family_info[PassengerId],family_info[SibSp])</f>
        <v>0</v>
      </c>
      <c r="I200" s="7">
        <f>_xlfn.XLOOKUP(passengers_and_family_info[[#This Row],[PassengerId]],family_info[PassengerId],family_info[Parch])</f>
        <v>0</v>
      </c>
    </row>
    <row r="201" spans="1:9" x14ac:dyDescent="0.2">
      <c r="A201" s="5">
        <v>126</v>
      </c>
      <c r="B201" s="7">
        <v>1</v>
      </c>
      <c r="C201" s="7">
        <v>3</v>
      </c>
      <c r="D201" s="5" t="s">
        <v>426</v>
      </c>
      <c r="E201" s="5" t="s">
        <v>29</v>
      </c>
      <c r="F201" s="4">
        <v>12</v>
      </c>
      <c r="G201" s="3">
        <v>2651</v>
      </c>
      <c r="H201" s="7">
        <f>_xlfn.XLOOKUP(passengers_and_family_info[[#This Row],[PassengerId]],family_info[PassengerId],family_info[SibSp])</f>
        <v>1</v>
      </c>
      <c r="I201" s="7">
        <f>_xlfn.XLOOKUP(passengers_and_family_info[[#This Row],[PassengerId]],family_info[PassengerId],family_info[Parch])</f>
        <v>0</v>
      </c>
    </row>
    <row r="202" spans="1:9" x14ac:dyDescent="0.2">
      <c r="A202" s="5">
        <v>586</v>
      </c>
      <c r="B202" s="7">
        <v>1</v>
      </c>
      <c r="C202" s="7">
        <v>1</v>
      </c>
      <c r="D202" s="5" t="s">
        <v>427</v>
      </c>
      <c r="E202" s="5" t="s">
        <v>32</v>
      </c>
      <c r="F202" s="4">
        <v>18</v>
      </c>
      <c r="G202" s="3">
        <v>110413</v>
      </c>
      <c r="H202" s="7">
        <f>_xlfn.XLOOKUP(passengers_and_family_info[[#This Row],[PassengerId]],family_info[PassengerId],family_info[SibSp])</f>
        <v>0</v>
      </c>
      <c r="I202" s="7">
        <f>_xlfn.XLOOKUP(passengers_and_family_info[[#This Row],[PassengerId]],family_info[PassengerId],family_info[Parch])</f>
        <v>2</v>
      </c>
    </row>
    <row r="203" spans="1:9" x14ac:dyDescent="0.2">
      <c r="A203" s="5">
        <v>132</v>
      </c>
      <c r="B203" s="7">
        <v>0</v>
      </c>
      <c r="C203" s="7">
        <v>3</v>
      </c>
      <c r="D203" s="5" t="s">
        <v>428</v>
      </c>
      <c r="E203" s="5" t="s">
        <v>29</v>
      </c>
      <c r="F203" s="4">
        <v>20</v>
      </c>
      <c r="G203" s="3" t="s">
        <v>429</v>
      </c>
      <c r="H203" s="7">
        <f>_xlfn.XLOOKUP(passengers_and_family_info[[#This Row],[PassengerId]],family_info[PassengerId],family_info[SibSp])</f>
        <v>0</v>
      </c>
      <c r="I203" s="7">
        <f>_xlfn.XLOOKUP(passengers_and_family_info[[#This Row],[PassengerId]],family_info[PassengerId],family_info[Parch])</f>
        <v>0</v>
      </c>
    </row>
    <row r="204" spans="1:9" x14ac:dyDescent="0.2">
      <c r="A204" s="5">
        <v>166</v>
      </c>
      <c r="B204" s="7">
        <v>1</v>
      </c>
      <c r="C204" s="7">
        <v>3</v>
      </c>
      <c r="D204" s="5" t="s">
        <v>430</v>
      </c>
      <c r="E204" s="5" t="s">
        <v>29</v>
      </c>
      <c r="F204" s="4">
        <v>9</v>
      </c>
      <c r="G204" s="3">
        <v>363291</v>
      </c>
      <c r="H204" s="7">
        <f>_xlfn.XLOOKUP(passengers_and_family_info[[#This Row],[PassengerId]],family_info[PassengerId],family_info[SibSp])</f>
        <v>0</v>
      </c>
      <c r="I204" s="7">
        <f>_xlfn.XLOOKUP(passengers_and_family_info[[#This Row],[PassengerId]],family_info[PassengerId],family_info[Parch])</f>
        <v>2</v>
      </c>
    </row>
    <row r="205" spans="1:9" x14ac:dyDescent="0.2">
      <c r="A205" s="5">
        <v>884</v>
      </c>
      <c r="B205" s="7">
        <v>0</v>
      </c>
      <c r="C205" s="7">
        <v>2</v>
      </c>
      <c r="D205" s="5" t="s">
        <v>431</v>
      </c>
      <c r="E205" s="5" t="s">
        <v>29</v>
      </c>
      <c r="F205" s="4">
        <v>28</v>
      </c>
      <c r="G205" s="3" t="s">
        <v>432</v>
      </c>
      <c r="H205" s="7">
        <f>_xlfn.XLOOKUP(passengers_and_family_info[[#This Row],[PassengerId]],family_info[PassengerId],family_info[SibSp])</f>
        <v>0</v>
      </c>
      <c r="I205" s="7">
        <f>_xlfn.XLOOKUP(passengers_and_family_info[[#This Row],[PassengerId]],family_info[PassengerId],family_info[Parch])</f>
        <v>0</v>
      </c>
    </row>
    <row r="206" spans="1:9" x14ac:dyDescent="0.2">
      <c r="A206" s="5">
        <v>543</v>
      </c>
      <c r="B206" s="7">
        <v>0</v>
      </c>
      <c r="C206" s="7">
        <v>3</v>
      </c>
      <c r="D206" s="5" t="s">
        <v>433</v>
      </c>
      <c r="E206" s="5" t="s">
        <v>32</v>
      </c>
      <c r="F206" s="4">
        <v>11</v>
      </c>
      <c r="G206" s="3">
        <v>347082</v>
      </c>
      <c r="H206" s="7">
        <f>_xlfn.XLOOKUP(passengers_and_family_info[[#This Row],[PassengerId]],family_info[PassengerId],family_info[SibSp])</f>
        <v>4</v>
      </c>
      <c r="I206" s="7">
        <f>_xlfn.XLOOKUP(passengers_and_family_info[[#This Row],[PassengerId]],family_info[PassengerId],family_info[Parch])</f>
        <v>2</v>
      </c>
    </row>
    <row r="207" spans="1:9" x14ac:dyDescent="0.2">
      <c r="A207" s="5">
        <v>811</v>
      </c>
      <c r="B207" s="7">
        <v>0</v>
      </c>
      <c r="C207" s="7">
        <v>3</v>
      </c>
      <c r="D207" s="5" t="s">
        <v>434</v>
      </c>
      <c r="E207" s="5" t="s">
        <v>29</v>
      </c>
      <c r="F207" s="4">
        <v>26</v>
      </c>
      <c r="G207" s="3">
        <v>3474</v>
      </c>
      <c r="H207" s="7">
        <f>_xlfn.XLOOKUP(passengers_and_family_info[[#This Row],[PassengerId]],family_info[PassengerId],family_info[SibSp])</f>
        <v>0</v>
      </c>
      <c r="I207" s="7">
        <f>_xlfn.XLOOKUP(passengers_and_family_info[[#This Row],[PassengerId]],family_info[PassengerId],family_info[Parch])</f>
        <v>0</v>
      </c>
    </row>
    <row r="208" spans="1:9" x14ac:dyDescent="0.2">
      <c r="A208" s="5">
        <v>113</v>
      </c>
      <c r="B208" s="7">
        <v>0</v>
      </c>
      <c r="C208" s="7">
        <v>3</v>
      </c>
      <c r="D208" s="5" t="s">
        <v>435</v>
      </c>
      <c r="E208" s="5" t="s">
        <v>29</v>
      </c>
      <c r="F208" s="4">
        <v>22</v>
      </c>
      <c r="G208" s="3">
        <v>324669</v>
      </c>
      <c r="H208" s="7">
        <f>_xlfn.XLOOKUP(passengers_and_family_info[[#This Row],[PassengerId]],family_info[PassengerId],family_info[SibSp])</f>
        <v>0</v>
      </c>
      <c r="I208" s="7">
        <f>_xlfn.XLOOKUP(passengers_and_family_info[[#This Row],[PassengerId]],family_info[PassengerId],family_info[Parch])</f>
        <v>0</v>
      </c>
    </row>
    <row r="209" spans="1:9" x14ac:dyDescent="0.2">
      <c r="A209" s="5">
        <v>240</v>
      </c>
      <c r="B209" s="7">
        <v>0</v>
      </c>
      <c r="C209" s="7">
        <v>2</v>
      </c>
      <c r="D209" s="5" t="s">
        <v>436</v>
      </c>
      <c r="E209" s="5" t="s">
        <v>29</v>
      </c>
      <c r="F209" s="4">
        <v>33</v>
      </c>
      <c r="G209" s="3" t="s">
        <v>437</v>
      </c>
      <c r="H209" s="7">
        <f>_xlfn.XLOOKUP(passengers_and_family_info[[#This Row],[PassengerId]],family_info[PassengerId],family_info[SibSp])</f>
        <v>0</v>
      </c>
      <c r="I209" s="7">
        <f>_xlfn.XLOOKUP(passengers_and_family_info[[#This Row],[PassengerId]],family_info[PassengerId],family_info[Parch])</f>
        <v>0</v>
      </c>
    </row>
    <row r="210" spans="1:9" x14ac:dyDescent="0.2">
      <c r="A210" s="5">
        <v>610</v>
      </c>
      <c r="B210" s="7">
        <v>1</v>
      </c>
      <c r="C210" s="7">
        <v>1</v>
      </c>
      <c r="D210" s="5" t="s">
        <v>438</v>
      </c>
      <c r="E210" s="5" t="s">
        <v>32</v>
      </c>
      <c r="F210" s="4">
        <v>40</v>
      </c>
      <c r="G210" s="3" t="s">
        <v>439</v>
      </c>
      <c r="H210" s="7">
        <f>_xlfn.XLOOKUP(passengers_and_family_info[[#This Row],[PassengerId]],family_info[PassengerId],family_info[SibSp])</f>
        <v>0</v>
      </c>
      <c r="I210" s="7">
        <f>_xlfn.XLOOKUP(passengers_and_family_info[[#This Row],[PassengerId]],family_info[PassengerId],family_info[Parch])</f>
        <v>0</v>
      </c>
    </row>
    <row r="211" spans="1:9" x14ac:dyDescent="0.2">
      <c r="A211" s="5">
        <v>7</v>
      </c>
      <c r="B211" s="7">
        <v>0</v>
      </c>
      <c r="C211" s="7">
        <v>1</v>
      </c>
      <c r="D211" s="5" t="s">
        <v>440</v>
      </c>
      <c r="E211" s="5" t="s">
        <v>29</v>
      </c>
      <c r="F211" s="4">
        <v>54</v>
      </c>
      <c r="G211" s="3">
        <v>17463</v>
      </c>
      <c r="H211" s="7">
        <f>_xlfn.XLOOKUP(passengers_and_family_info[[#This Row],[PassengerId]],family_info[PassengerId],family_info[SibSp])</f>
        <v>0</v>
      </c>
      <c r="I211" s="7">
        <f>_xlfn.XLOOKUP(passengers_and_family_info[[#This Row],[PassengerId]],family_info[PassengerId],family_info[Parch])</f>
        <v>0</v>
      </c>
    </row>
    <row r="212" spans="1:9" x14ac:dyDescent="0.2">
      <c r="A212" s="5">
        <v>55</v>
      </c>
      <c r="B212" s="7">
        <v>0</v>
      </c>
      <c r="C212" s="7">
        <v>1</v>
      </c>
      <c r="D212" s="5" t="s">
        <v>441</v>
      </c>
      <c r="E212" s="5" t="s">
        <v>29</v>
      </c>
      <c r="F212" s="4">
        <v>65</v>
      </c>
      <c r="G212" s="3">
        <v>113509</v>
      </c>
      <c r="H212" s="7">
        <f>_xlfn.XLOOKUP(passengers_and_family_info[[#This Row],[PassengerId]],family_info[PassengerId],family_info[SibSp])</f>
        <v>0</v>
      </c>
      <c r="I212" s="7">
        <f>_xlfn.XLOOKUP(passengers_and_family_info[[#This Row],[PassengerId]],family_info[PassengerId],family_info[Parch])</f>
        <v>1</v>
      </c>
    </row>
    <row r="213" spans="1:9" x14ac:dyDescent="0.2">
      <c r="A213" s="5">
        <v>723</v>
      </c>
      <c r="B213" s="7">
        <v>0</v>
      </c>
      <c r="C213" s="7">
        <v>2</v>
      </c>
      <c r="D213" s="5" t="s">
        <v>442</v>
      </c>
      <c r="E213" s="5" t="s">
        <v>29</v>
      </c>
      <c r="F213" s="4">
        <v>34</v>
      </c>
      <c r="G213" s="3">
        <v>12233</v>
      </c>
      <c r="H213" s="7">
        <f>_xlfn.XLOOKUP(passengers_and_family_info[[#This Row],[PassengerId]],family_info[PassengerId],family_info[SibSp])</f>
        <v>0</v>
      </c>
      <c r="I213" s="7">
        <f>_xlfn.XLOOKUP(passengers_and_family_info[[#This Row],[PassengerId]],family_info[PassengerId],family_info[Parch])</f>
        <v>0</v>
      </c>
    </row>
    <row r="214" spans="1:9" x14ac:dyDescent="0.2">
      <c r="A214" s="5">
        <v>167</v>
      </c>
      <c r="B214" s="7">
        <v>1</v>
      </c>
      <c r="C214" s="7">
        <v>1</v>
      </c>
      <c r="D214" s="5" t="s">
        <v>443</v>
      </c>
      <c r="E214" s="5" t="s">
        <v>32</v>
      </c>
      <c r="G214" s="3">
        <v>113505</v>
      </c>
      <c r="H214" s="7">
        <f>_xlfn.XLOOKUP(passengers_and_family_info[[#This Row],[PassengerId]],family_info[PassengerId],family_info[SibSp])</f>
        <v>0</v>
      </c>
      <c r="I214" s="7">
        <f>_xlfn.XLOOKUP(passengers_and_family_info[[#This Row],[PassengerId]],family_info[PassengerId],family_info[Parch])</f>
        <v>1</v>
      </c>
    </row>
    <row r="215" spans="1:9" x14ac:dyDescent="0.2">
      <c r="A215" s="5">
        <v>85</v>
      </c>
      <c r="B215" s="7">
        <v>1</v>
      </c>
      <c r="C215" s="7">
        <v>2</v>
      </c>
      <c r="D215" s="5" t="s">
        <v>444</v>
      </c>
      <c r="E215" s="5" t="s">
        <v>32</v>
      </c>
      <c r="F215" s="4">
        <v>17</v>
      </c>
      <c r="G215" s="3" t="s">
        <v>445</v>
      </c>
      <c r="H215" s="7">
        <f>_xlfn.XLOOKUP(passengers_and_family_info[[#This Row],[PassengerId]],family_info[PassengerId],family_info[SibSp])</f>
        <v>0</v>
      </c>
      <c r="I215" s="7">
        <f>_xlfn.XLOOKUP(passengers_and_family_info[[#This Row],[PassengerId]],family_info[PassengerId],family_info[Parch])</f>
        <v>0</v>
      </c>
    </row>
    <row r="216" spans="1:9" x14ac:dyDescent="0.2">
      <c r="A216" s="5">
        <v>265</v>
      </c>
      <c r="B216" s="7">
        <v>0</v>
      </c>
      <c r="C216" s="7">
        <v>3</v>
      </c>
      <c r="D216" s="5" t="s">
        <v>446</v>
      </c>
      <c r="E216" s="5" t="s">
        <v>32</v>
      </c>
      <c r="G216" s="3">
        <v>382649</v>
      </c>
      <c r="H216" s="7">
        <f>_xlfn.XLOOKUP(passengers_and_family_info[[#This Row],[PassengerId]],family_info[PassengerId],family_info[SibSp])</f>
        <v>0</v>
      </c>
      <c r="I216" s="7">
        <f>_xlfn.XLOOKUP(passengers_and_family_info[[#This Row],[PassengerId]],family_info[PassengerId],family_info[Parch])</f>
        <v>0</v>
      </c>
    </row>
    <row r="217" spans="1:9" x14ac:dyDescent="0.2">
      <c r="A217" s="5">
        <v>405</v>
      </c>
      <c r="B217" s="7">
        <v>0</v>
      </c>
      <c r="C217" s="7">
        <v>3</v>
      </c>
      <c r="D217" s="5" t="s">
        <v>447</v>
      </c>
      <c r="E217" s="5" t="s">
        <v>32</v>
      </c>
      <c r="F217" s="4">
        <v>20</v>
      </c>
      <c r="G217" s="3">
        <v>315096</v>
      </c>
      <c r="H217" s="7">
        <f>_xlfn.XLOOKUP(passengers_and_family_info[[#This Row],[PassengerId]],family_info[PassengerId],family_info[SibSp])</f>
        <v>0</v>
      </c>
      <c r="I217" s="7">
        <f>_xlfn.XLOOKUP(passengers_and_family_info[[#This Row],[PassengerId]],family_info[PassengerId],family_info[Parch])</f>
        <v>0</v>
      </c>
    </row>
    <row r="218" spans="1:9" x14ac:dyDescent="0.2">
      <c r="A218" s="5">
        <v>35</v>
      </c>
      <c r="B218" s="7">
        <v>0</v>
      </c>
      <c r="C218" s="7">
        <v>1</v>
      </c>
      <c r="D218" s="5" t="s">
        <v>448</v>
      </c>
      <c r="E218" s="5" t="s">
        <v>29</v>
      </c>
      <c r="F218" s="4">
        <v>28</v>
      </c>
      <c r="G218" s="3" t="s">
        <v>449</v>
      </c>
      <c r="H218" s="7">
        <f>_xlfn.XLOOKUP(passengers_and_family_info[[#This Row],[PassengerId]],family_info[PassengerId],family_info[SibSp])</f>
        <v>1</v>
      </c>
      <c r="I218" s="7">
        <f>_xlfn.XLOOKUP(passengers_and_family_info[[#This Row],[PassengerId]],family_info[PassengerId],family_info[Parch])</f>
        <v>0</v>
      </c>
    </row>
    <row r="219" spans="1:9" x14ac:dyDescent="0.2">
      <c r="A219" s="5">
        <v>502</v>
      </c>
      <c r="B219" s="7">
        <v>0</v>
      </c>
      <c r="C219" s="7">
        <v>3</v>
      </c>
      <c r="D219" s="5" t="s">
        <v>450</v>
      </c>
      <c r="E219" s="5" t="s">
        <v>32</v>
      </c>
      <c r="F219" s="4">
        <v>21</v>
      </c>
      <c r="G219" s="3">
        <v>364846</v>
      </c>
      <c r="H219" s="7">
        <f>_xlfn.XLOOKUP(passengers_and_family_info[[#This Row],[PassengerId]],family_info[PassengerId],family_info[SibSp])</f>
        <v>0</v>
      </c>
      <c r="I219" s="7">
        <f>_xlfn.XLOOKUP(passengers_and_family_info[[#This Row],[PassengerId]],family_info[PassengerId],family_info[Parch])</f>
        <v>0</v>
      </c>
    </row>
    <row r="220" spans="1:9" x14ac:dyDescent="0.2">
      <c r="A220" s="5">
        <v>638</v>
      </c>
      <c r="B220" s="7">
        <v>0</v>
      </c>
      <c r="C220" s="7">
        <v>2</v>
      </c>
      <c r="D220" s="5" t="s">
        <v>451</v>
      </c>
      <c r="E220" s="5" t="s">
        <v>29</v>
      </c>
      <c r="F220" s="4">
        <v>31</v>
      </c>
      <c r="G220" s="3" t="s">
        <v>420</v>
      </c>
      <c r="H220" s="7">
        <f>_xlfn.XLOOKUP(passengers_and_family_info[[#This Row],[PassengerId]],family_info[PassengerId],family_info[SibSp])</f>
        <v>1</v>
      </c>
      <c r="I220" s="7">
        <f>_xlfn.XLOOKUP(passengers_and_family_info[[#This Row],[PassengerId]],family_info[PassengerId],family_info[Parch])</f>
        <v>1</v>
      </c>
    </row>
    <row r="221" spans="1:9" x14ac:dyDescent="0.2">
      <c r="A221" s="5">
        <v>129</v>
      </c>
      <c r="B221" s="7">
        <v>1</v>
      </c>
      <c r="C221" s="7">
        <v>3</v>
      </c>
      <c r="D221" s="5" t="s">
        <v>452</v>
      </c>
      <c r="E221" s="5" t="s">
        <v>32</v>
      </c>
      <c r="G221" s="3">
        <v>2668</v>
      </c>
      <c r="H221" s="7">
        <f>_xlfn.XLOOKUP(passengers_and_family_info[[#This Row],[PassengerId]],family_info[PassengerId],family_info[SibSp])</f>
        <v>1</v>
      </c>
      <c r="I221" s="7">
        <f>_xlfn.XLOOKUP(passengers_and_family_info[[#This Row],[PassengerId]],family_info[PassengerId],family_info[Parch])</f>
        <v>1</v>
      </c>
    </row>
    <row r="222" spans="1:9" x14ac:dyDescent="0.2">
      <c r="A222" s="5">
        <v>334</v>
      </c>
      <c r="B222" s="7">
        <v>0</v>
      </c>
      <c r="C222" s="7">
        <v>3</v>
      </c>
      <c r="D222" s="5" t="s">
        <v>453</v>
      </c>
      <c r="E222" s="5" t="s">
        <v>29</v>
      </c>
      <c r="F222" s="4">
        <v>16</v>
      </c>
      <c r="G222" s="3">
        <v>345764</v>
      </c>
      <c r="H222" s="7">
        <f>_xlfn.XLOOKUP(passengers_and_family_info[[#This Row],[PassengerId]],family_info[PassengerId],family_info[SibSp])</f>
        <v>2</v>
      </c>
      <c r="I222" s="7">
        <f>_xlfn.XLOOKUP(passengers_and_family_info[[#This Row],[PassengerId]],family_info[PassengerId],family_info[Parch])</f>
        <v>0</v>
      </c>
    </row>
    <row r="223" spans="1:9" x14ac:dyDescent="0.2">
      <c r="A223" s="5">
        <v>10</v>
      </c>
      <c r="B223" s="7">
        <v>1</v>
      </c>
      <c r="C223" s="7">
        <v>2</v>
      </c>
      <c r="D223" s="5" t="s">
        <v>454</v>
      </c>
      <c r="E223" s="5" t="s">
        <v>32</v>
      </c>
      <c r="F223" s="4">
        <v>14</v>
      </c>
      <c r="G223" s="3">
        <v>237736</v>
      </c>
      <c r="H223" s="7">
        <f>_xlfn.XLOOKUP(passengers_and_family_info[[#This Row],[PassengerId]],family_info[PassengerId],family_info[SibSp])</f>
        <v>1</v>
      </c>
      <c r="I223" s="7">
        <f>_xlfn.XLOOKUP(passengers_and_family_info[[#This Row],[PassengerId]],family_info[PassengerId],family_info[Parch])</f>
        <v>0</v>
      </c>
    </row>
    <row r="224" spans="1:9" x14ac:dyDescent="0.2">
      <c r="A224" s="5">
        <v>370</v>
      </c>
      <c r="B224" s="7">
        <v>1</v>
      </c>
      <c r="C224" s="7">
        <v>1</v>
      </c>
      <c r="D224" s="5" t="s">
        <v>455</v>
      </c>
      <c r="E224" s="5" t="s">
        <v>32</v>
      </c>
      <c r="F224" s="4">
        <v>24</v>
      </c>
      <c r="G224" s="3" t="s">
        <v>456</v>
      </c>
      <c r="H224" s="7">
        <f>_xlfn.XLOOKUP(passengers_and_family_info[[#This Row],[PassengerId]],family_info[PassengerId],family_info[SibSp])</f>
        <v>0</v>
      </c>
      <c r="I224" s="7">
        <f>_xlfn.XLOOKUP(passengers_and_family_info[[#This Row],[PassengerId]],family_info[PassengerId],family_info[Parch])</f>
        <v>0</v>
      </c>
    </row>
    <row r="225" spans="1:9" x14ac:dyDescent="0.2">
      <c r="A225" s="5">
        <v>744</v>
      </c>
      <c r="B225" s="7">
        <v>0</v>
      </c>
      <c r="C225" s="7">
        <v>3</v>
      </c>
      <c r="D225" s="5" t="s">
        <v>457</v>
      </c>
      <c r="E225" s="5" t="s">
        <v>29</v>
      </c>
      <c r="F225" s="4">
        <v>24</v>
      </c>
      <c r="G225" s="3">
        <v>376566</v>
      </c>
      <c r="H225" s="7">
        <f>_xlfn.XLOOKUP(passengers_and_family_info[[#This Row],[PassengerId]],family_info[PassengerId],family_info[SibSp])</f>
        <v>1</v>
      </c>
      <c r="I225" s="7">
        <f>_xlfn.XLOOKUP(passengers_and_family_info[[#This Row],[PassengerId]],family_info[PassengerId],family_info[Parch])</f>
        <v>0</v>
      </c>
    </row>
    <row r="226" spans="1:9" x14ac:dyDescent="0.2">
      <c r="A226" s="5">
        <v>67</v>
      </c>
      <c r="B226" s="7">
        <v>1</v>
      </c>
      <c r="C226" s="7">
        <v>2</v>
      </c>
      <c r="D226" s="5" t="s">
        <v>458</v>
      </c>
      <c r="E226" s="5" t="s">
        <v>32</v>
      </c>
      <c r="F226" s="4">
        <v>29</v>
      </c>
      <c r="G226" s="3" t="s">
        <v>459</v>
      </c>
      <c r="H226" s="7">
        <f>_xlfn.XLOOKUP(passengers_and_family_info[[#This Row],[PassengerId]],family_info[PassengerId],family_info[SibSp])</f>
        <v>0</v>
      </c>
      <c r="I226" s="7">
        <f>_xlfn.XLOOKUP(passengers_and_family_info[[#This Row],[PassengerId]],family_info[PassengerId],family_info[Parch])</f>
        <v>0</v>
      </c>
    </row>
    <row r="227" spans="1:9" x14ac:dyDescent="0.2">
      <c r="A227" s="5">
        <v>746</v>
      </c>
      <c r="B227" s="7">
        <v>0</v>
      </c>
      <c r="C227" s="7">
        <v>1</v>
      </c>
      <c r="D227" s="5" t="s">
        <v>460</v>
      </c>
      <c r="E227" s="5" t="s">
        <v>29</v>
      </c>
      <c r="F227" s="4">
        <v>70</v>
      </c>
      <c r="G227" s="3" t="s">
        <v>461</v>
      </c>
      <c r="H227" s="7">
        <f>_xlfn.XLOOKUP(passengers_and_family_info[[#This Row],[PassengerId]],family_info[PassengerId],family_info[SibSp])</f>
        <v>1</v>
      </c>
      <c r="I227" s="7">
        <f>_xlfn.XLOOKUP(passengers_and_family_info[[#This Row],[PassengerId]],family_info[PassengerId],family_info[Parch])</f>
        <v>1</v>
      </c>
    </row>
    <row r="228" spans="1:9" x14ac:dyDescent="0.2">
      <c r="A228" s="5">
        <v>810</v>
      </c>
      <c r="B228" s="7">
        <v>1</v>
      </c>
      <c r="C228" s="7">
        <v>1</v>
      </c>
      <c r="D228" s="5" t="s">
        <v>462</v>
      </c>
      <c r="E228" s="5" t="s">
        <v>32</v>
      </c>
      <c r="F228" s="4">
        <v>33</v>
      </c>
      <c r="G228" s="3">
        <v>113806</v>
      </c>
      <c r="H228" s="7">
        <f>_xlfn.XLOOKUP(passengers_and_family_info[[#This Row],[PassengerId]],family_info[PassengerId],family_info[SibSp])</f>
        <v>1</v>
      </c>
      <c r="I228" s="7">
        <f>_xlfn.XLOOKUP(passengers_and_family_info[[#This Row],[PassengerId]],family_info[PassengerId],family_info[Parch])</f>
        <v>0</v>
      </c>
    </row>
    <row r="229" spans="1:9" x14ac:dyDescent="0.2">
      <c r="A229" s="5">
        <v>605</v>
      </c>
      <c r="B229" s="7">
        <v>1</v>
      </c>
      <c r="C229" s="7">
        <v>1</v>
      </c>
      <c r="D229" s="5" t="s">
        <v>463</v>
      </c>
      <c r="E229" s="5" t="s">
        <v>29</v>
      </c>
      <c r="F229" s="4">
        <v>35</v>
      </c>
      <c r="G229" s="3">
        <v>111426</v>
      </c>
      <c r="H229" s="7">
        <f>_xlfn.XLOOKUP(passengers_and_family_info[[#This Row],[PassengerId]],family_info[PassengerId],family_info[SibSp])</f>
        <v>0</v>
      </c>
      <c r="I229" s="7">
        <f>_xlfn.XLOOKUP(passengers_and_family_info[[#This Row],[PassengerId]],family_info[PassengerId],family_info[Parch])</f>
        <v>0</v>
      </c>
    </row>
    <row r="230" spans="1:9" x14ac:dyDescent="0.2">
      <c r="A230" s="5">
        <v>757</v>
      </c>
      <c r="B230" s="7">
        <v>0</v>
      </c>
      <c r="C230" s="7">
        <v>3</v>
      </c>
      <c r="D230" s="5" t="s">
        <v>464</v>
      </c>
      <c r="E230" s="5" t="s">
        <v>29</v>
      </c>
      <c r="F230" s="4">
        <v>28</v>
      </c>
      <c r="G230" s="3">
        <v>350042</v>
      </c>
      <c r="H230" s="7">
        <f>_xlfn.XLOOKUP(passengers_and_family_info[[#This Row],[PassengerId]],family_info[PassengerId],family_info[SibSp])</f>
        <v>0</v>
      </c>
      <c r="I230" s="7">
        <f>_xlfn.XLOOKUP(passengers_and_family_info[[#This Row],[PassengerId]],family_info[PassengerId],family_info[Parch])</f>
        <v>0</v>
      </c>
    </row>
    <row r="231" spans="1:9" x14ac:dyDescent="0.2">
      <c r="A231" s="5">
        <v>756</v>
      </c>
      <c r="B231" s="7">
        <v>1</v>
      </c>
      <c r="C231" s="7">
        <v>2</v>
      </c>
      <c r="D231" s="5" t="s">
        <v>465</v>
      </c>
      <c r="E231" s="5" t="s">
        <v>29</v>
      </c>
      <c r="F231" s="4">
        <v>0.67</v>
      </c>
      <c r="G231" s="3">
        <v>250649</v>
      </c>
      <c r="H231" s="7">
        <f>_xlfn.XLOOKUP(passengers_and_family_info[[#This Row],[PassengerId]],family_info[PassengerId],family_info[SibSp])</f>
        <v>1</v>
      </c>
      <c r="I231" s="7">
        <f>_xlfn.XLOOKUP(passengers_and_family_info[[#This Row],[PassengerId]],family_info[PassengerId],family_info[Parch])</f>
        <v>1</v>
      </c>
    </row>
    <row r="232" spans="1:9" x14ac:dyDescent="0.2">
      <c r="A232" s="5">
        <v>860</v>
      </c>
      <c r="B232" s="7">
        <v>0</v>
      </c>
      <c r="C232" s="7">
        <v>3</v>
      </c>
      <c r="D232" s="5" t="s">
        <v>466</v>
      </c>
      <c r="E232" s="5" t="s">
        <v>29</v>
      </c>
      <c r="G232" s="3">
        <v>2629</v>
      </c>
      <c r="H232" s="7">
        <f>_xlfn.XLOOKUP(passengers_and_family_info[[#This Row],[PassengerId]],family_info[PassengerId],family_info[SibSp])</f>
        <v>0</v>
      </c>
      <c r="I232" s="7">
        <f>_xlfn.XLOOKUP(passengers_and_family_info[[#This Row],[PassengerId]],family_info[PassengerId],family_info[Parch])</f>
        <v>0</v>
      </c>
    </row>
    <row r="233" spans="1:9" x14ac:dyDescent="0.2">
      <c r="A233" s="5">
        <v>794</v>
      </c>
      <c r="B233" s="7">
        <v>0</v>
      </c>
      <c r="C233" s="7">
        <v>1</v>
      </c>
      <c r="D233" s="5" t="s">
        <v>467</v>
      </c>
      <c r="E233" s="5" t="s">
        <v>29</v>
      </c>
      <c r="G233" s="3" t="s">
        <v>468</v>
      </c>
      <c r="H233" s="7">
        <f>_xlfn.XLOOKUP(passengers_and_family_info[[#This Row],[PassengerId]],family_info[PassengerId],family_info[SibSp])</f>
        <v>0</v>
      </c>
      <c r="I233" s="7">
        <f>_xlfn.XLOOKUP(passengers_and_family_info[[#This Row],[PassengerId]],family_info[PassengerId],family_info[Parch])</f>
        <v>0</v>
      </c>
    </row>
    <row r="234" spans="1:9" x14ac:dyDescent="0.2">
      <c r="A234" s="5">
        <v>201</v>
      </c>
      <c r="B234" s="7">
        <v>0</v>
      </c>
      <c r="C234" s="7">
        <v>3</v>
      </c>
      <c r="D234" s="5" t="s">
        <v>469</v>
      </c>
      <c r="E234" s="5" t="s">
        <v>29</v>
      </c>
      <c r="F234" s="4">
        <v>28</v>
      </c>
      <c r="G234" s="3">
        <v>345770</v>
      </c>
      <c r="H234" s="7">
        <f>_xlfn.XLOOKUP(passengers_and_family_info[[#This Row],[PassengerId]],family_info[PassengerId],family_info[SibSp])</f>
        <v>0</v>
      </c>
      <c r="I234" s="7">
        <f>_xlfn.XLOOKUP(passengers_and_family_info[[#This Row],[PassengerId]],family_info[PassengerId],family_info[Parch])</f>
        <v>0</v>
      </c>
    </row>
    <row r="235" spans="1:9" x14ac:dyDescent="0.2">
      <c r="A235" s="5">
        <v>556</v>
      </c>
      <c r="B235" s="7">
        <v>0</v>
      </c>
      <c r="C235" s="7">
        <v>1</v>
      </c>
      <c r="D235" s="5" t="s">
        <v>470</v>
      </c>
      <c r="E235" s="5" t="s">
        <v>29</v>
      </c>
      <c r="F235" s="4">
        <v>62</v>
      </c>
      <c r="G235" s="3">
        <v>113807</v>
      </c>
      <c r="H235" s="7">
        <f>_xlfn.XLOOKUP(passengers_and_family_info[[#This Row],[PassengerId]],family_info[PassengerId],family_info[SibSp])</f>
        <v>0</v>
      </c>
      <c r="I235" s="7">
        <f>_xlfn.XLOOKUP(passengers_and_family_info[[#This Row],[PassengerId]],family_info[PassengerId],family_info[Parch])</f>
        <v>0</v>
      </c>
    </row>
    <row r="236" spans="1:9" x14ac:dyDescent="0.2">
      <c r="A236" s="5">
        <v>796</v>
      </c>
      <c r="B236" s="7">
        <v>0</v>
      </c>
      <c r="C236" s="7">
        <v>2</v>
      </c>
      <c r="D236" s="5" t="s">
        <v>471</v>
      </c>
      <c r="E236" s="5" t="s">
        <v>29</v>
      </c>
      <c r="F236" s="4">
        <v>39</v>
      </c>
      <c r="G236" s="3">
        <v>28213</v>
      </c>
      <c r="H236" s="7">
        <f>_xlfn.XLOOKUP(passengers_and_family_info[[#This Row],[PassengerId]],family_info[PassengerId],family_info[SibSp])</f>
        <v>0</v>
      </c>
      <c r="I236" s="7">
        <f>_xlfn.XLOOKUP(passengers_and_family_info[[#This Row],[PassengerId]],family_info[PassengerId],family_info[Parch])</f>
        <v>0</v>
      </c>
    </row>
    <row r="237" spans="1:9" x14ac:dyDescent="0.2">
      <c r="A237" s="5">
        <v>559</v>
      </c>
      <c r="B237" s="7">
        <v>1</v>
      </c>
      <c r="C237" s="7">
        <v>1</v>
      </c>
      <c r="D237" s="5" t="s">
        <v>472</v>
      </c>
      <c r="E237" s="5" t="s">
        <v>32</v>
      </c>
      <c r="F237" s="4">
        <v>39</v>
      </c>
      <c r="G237" s="3">
        <v>110413</v>
      </c>
      <c r="H237" s="7">
        <f>_xlfn.XLOOKUP(passengers_and_family_info[[#This Row],[PassengerId]],family_info[PassengerId],family_info[SibSp])</f>
        <v>1</v>
      </c>
      <c r="I237" s="7">
        <f>_xlfn.XLOOKUP(passengers_and_family_info[[#This Row],[PassengerId]],family_info[PassengerId],family_info[Parch])</f>
        <v>1</v>
      </c>
    </row>
    <row r="238" spans="1:9" x14ac:dyDescent="0.2">
      <c r="A238" s="5">
        <v>263</v>
      </c>
      <c r="B238" s="7">
        <v>0</v>
      </c>
      <c r="C238" s="7">
        <v>1</v>
      </c>
      <c r="D238" s="5" t="s">
        <v>473</v>
      </c>
      <c r="E238" s="5" t="s">
        <v>29</v>
      </c>
      <c r="F238" s="4">
        <v>52</v>
      </c>
      <c r="G238" s="3">
        <v>110413</v>
      </c>
      <c r="H238" s="7">
        <f>_xlfn.XLOOKUP(passengers_and_family_info[[#This Row],[PassengerId]],family_info[PassengerId],family_info[SibSp])</f>
        <v>1</v>
      </c>
      <c r="I238" s="7">
        <f>_xlfn.XLOOKUP(passengers_and_family_info[[#This Row],[PassengerId]],family_info[PassengerId],family_info[Parch])</f>
        <v>1</v>
      </c>
    </row>
    <row r="239" spans="1:9" x14ac:dyDescent="0.2">
      <c r="A239" s="5">
        <v>239</v>
      </c>
      <c r="B239" s="7">
        <v>0</v>
      </c>
      <c r="C239" s="7">
        <v>2</v>
      </c>
      <c r="D239" s="5" t="s">
        <v>474</v>
      </c>
      <c r="E239" s="5" t="s">
        <v>29</v>
      </c>
      <c r="F239" s="4">
        <v>19</v>
      </c>
      <c r="G239" s="3">
        <v>28665</v>
      </c>
      <c r="H239" s="7">
        <f>_xlfn.XLOOKUP(passengers_and_family_info[[#This Row],[PassengerId]],family_info[PassengerId],family_info[SibSp])</f>
        <v>0</v>
      </c>
      <c r="I239" s="7">
        <f>_xlfn.XLOOKUP(passengers_and_family_info[[#This Row],[PassengerId]],family_info[PassengerId],family_info[Parch])</f>
        <v>0</v>
      </c>
    </row>
    <row r="240" spans="1:9" x14ac:dyDescent="0.2">
      <c r="A240" s="5">
        <v>394</v>
      </c>
      <c r="B240" s="7">
        <v>1</v>
      </c>
      <c r="C240" s="7">
        <v>1</v>
      </c>
      <c r="D240" s="5" t="s">
        <v>475</v>
      </c>
      <c r="E240" s="5" t="s">
        <v>32</v>
      </c>
      <c r="F240" s="4">
        <v>23</v>
      </c>
      <c r="G240" s="3">
        <v>35273</v>
      </c>
      <c r="H240" s="7">
        <f>_xlfn.XLOOKUP(passengers_and_family_info[[#This Row],[PassengerId]],family_info[PassengerId],family_info[SibSp])</f>
        <v>1</v>
      </c>
      <c r="I240" s="7">
        <f>_xlfn.XLOOKUP(passengers_and_family_info[[#This Row],[PassengerId]],family_info[PassengerId],family_info[Parch])</f>
        <v>0</v>
      </c>
    </row>
    <row r="241" spans="1:9" x14ac:dyDescent="0.2">
      <c r="A241" s="5">
        <v>74</v>
      </c>
      <c r="B241" s="7">
        <v>0</v>
      </c>
      <c r="C241" s="7">
        <v>3</v>
      </c>
      <c r="D241" s="5" t="s">
        <v>476</v>
      </c>
      <c r="E241" s="5" t="s">
        <v>29</v>
      </c>
      <c r="F241" s="4">
        <v>26</v>
      </c>
      <c r="G241" s="3">
        <v>2680</v>
      </c>
      <c r="H241" s="7">
        <f>_xlfn.XLOOKUP(passengers_and_family_info[[#This Row],[PassengerId]],family_info[PassengerId],family_info[SibSp])</f>
        <v>1</v>
      </c>
      <c r="I241" s="7">
        <f>_xlfn.XLOOKUP(passengers_and_family_info[[#This Row],[PassengerId]],family_info[PassengerId],family_info[Parch])</f>
        <v>0</v>
      </c>
    </row>
    <row r="242" spans="1:9" x14ac:dyDescent="0.2">
      <c r="A242" s="5">
        <v>495</v>
      </c>
      <c r="B242" s="7">
        <v>0</v>
      </c>
      <c r="C242" s="7">
        <v>3</v>
      </c>
      <c r="D242" s="5" t="s">
        <v>477</v>
      </c>
      <c r="E242" s="5" t="s">
        <v>29</v>
      </c>
      <c r="F242" s="4">
        <v>21</v>
      </c>
      <c r="G242" s="3" t="s">
        <v>478</v>
      </c>
      <c r="H242" s="7">
        <f>_xlfn.XLOOKUP(passengers_and_family_info[[#This Row],[PassengerId]],family_info[PassengerId],family_info[SibSp])</f>
        <v>0</v>
      </c>
      <c r="I242" s="7">
        <f>_xlfn.XLOOKUP(passengers_and_family_info[[#This Row],[PassengerId]],family_info[PassengerId],family_info[Parch])</f>
        <v>0</v>
      </c>
    </row>
    <row r="243" spans="1:9" x14ac:dyDescent="0.2">
      <c r="A243" s="5">
        <v>213</v>
      </c>
      <c r="B243" s="7">
        <v>0</v>
      </c>
      <c r="C243" s="7">
        <v>3</v>
      </c>
      <c r="D243" s="5" t="s">
        <v>479</v>
      </c>
      <c r="E243" s="5" t="s">
        <v>29</v>
      </c>
      <c r="F243" s="4">
        <v>22</v>
      </c>
      <c r="G243" s="3" t="s">
        <v>480</v>
      </c>
      <c r="H243" s="7">
        <f>_xlfn.XLOOKUP(passengers_and_family_info[[#This Row],[PassengerId]],family_info[PassengerId],family_info[SibSp])</f>
        <v>0</v>
      </c>
      <c r="I243" s="7">
        <f>_xlfn.XLOOKUP(passengers_and_family_info[[#This Row],[PassengerId]],family_info[PassengerId],family_info[Parch])</f>
        <v>0</v>
      </c>
    </row>
    <row r="244" spans="1:9" x14ac:dyDescent="0.2">
      <c r="A244" s="5">
        <v>184</v>
      </c>
      <c r="B244" s="7">
        <v>1</v>
      </c>
      <c r="C244" s="7">
        <v>2</v>
      </c>
      <c r="D244" s="5" t="s">
        <v>481</v>
      </c>
      <c r="E244" s="5" t="s">
        <v>29</v>
      </c>
      <c r="F244" s="4">
        <v>1</v>
      </c>
      <c r="G244" s="3">
        <v>230136</v>
      </c>
      <c r="H244" s="7">
        <f>_xlfn.XLOOKUP(passengers_and_family_info[[#This Row],[PassengerId]],family_info[PassengerId],family_info[SibSp])</f>
        <v>2</v>
      </c>
      <c r="I244" s="7">
        <f>_xlfn.XLOOKUP(passengers_and_family_info[[#This Row],[PassengerId]],family_info[PassengerId],family_info[Parch])</f>
        <v>1</v>
      </c>
    </row>
    <row r="245" spans="1:9" x14ac:dyDescent="0.2">
      <c r="A245" s="5">
        <v>124</v>
      </c>
      <c r="B245" s="7">
        <v>1</v>
      </c>
      <c r="C245" s="7">
        <v>2</v>
      </c>
      <c r="D245" s="5" t="s">
        <v>482</v>
      </c>
      <c r="E245" s="5" t="s">
        <v>32</v>
      </c>
      <c r="F245" s="4">
        <v>32.5</v>
      </c>
      <c r="G245" s="3">
        <v>27267</v>
      </c>
      <c r="H245" s="7">
        <f>_xlfn.XLOOKUP(passengers_and_family_info[[#This Row],[PassengerId]],family_info[PassengerId],family_info[SibSp])</f>
        <v>0</v>
      </c>
      <c r="I245" s="7">
        <f>_xlfn.XLOOKUP(passengers_and_family_info[[#This Row],[PassengerId]],family_info[PassengerId],family_info[Parch])</f>
        <v>0</v>
      </c>
    </row>
    <row r="246" spans="1:9" x14ac:dyDescent="0.2">
      <c r="A246" s="5">
        <v>505</v>
      </c>
      <c r="B246" s="7">
        <v>1</v>
      </c>
      <c r="C246" s="7">
        <v>1</v>
      </c>
      <c r="D246" s="5" t="s">
        <v>483</v>
      </c>
      <c r="E246" s="5" t="s">
        <v>32</v>
      </c>
      <c r="F246" s="4">
        <v>16</v>
      </c>
      <c r="G246" s="3">
        <v>110152</v>
      </c>
      <c r="H246" s="7">
        <f>_xlfn.XLOOKUP(passengers_and_family_info[[#This Row],[PassengerId]],family_info[PassengerId],family_info[SibSp])</f>
        <v>0</v>
      </c>
      <c r="I246" s="7">
        <f>_xlfn.XLOOKUP(passengers_and_family_info[[#This Row],[PassengerId]],family_info[PassengerId],family_info[Parch])</f>
        <v>0</v>
      </c>
    </row>
    <row r="247" spans="1:9" x14ac:dyDescent="0.2">
      <c r="A247" s="5">
        <v>472</v>
      </c>
      <c r="B247" s="7">
        <v>0</v>
      </c>
      <c r="C247" s="7">
        <v>3</v>
      </c>
      <c r="D247" s="5" t="s">
        <v>484</v>
      </c>
      <c r="E247" s="5" t="s">
        <v>29</v>
      </c>
      <c r="F247" s="4">
        <v>38</v>
      </c>
      <c r="G247" s="3">
        <v>315089</v>
      </c>
      <c r="H247" s="7">
        <f>_xlfn.XLOOKUP(passengers_and_family_info[[#This Row],[PassengerId]],family_info[PassengerId],family_info[SibSp])</f>
        <v>0</v>
      </c>
      <c r="I247" s="7">
        <f>_xlfn.XLOOKUP(passengers_and_family_info[[#This Row],[PassengerId]],family_info[PassengerId],family_info[Parch])</f>
        <v>0</v>
      </c>
    </row>
    <row r="248" spans="1:9" x14ac:dyDescent="0.2">
      <c r="A248" s="5">
        <v>202</v>
      </c>
      <c r="B248" s="7">
        <v>0</v>
      </c>
      <c r="C248" s="7">
        <v>3</v>
      </c>
      <c r="D248" s="5" t="s">
        <v>485</v>
      </c>
      <c r="E248" s="5" t="s">
        <v>29</v>
      </c>
      <c r="G248" s="3" t="s">
        <v>216</v>
      </c>
      <c r="H248" s="7">
        <f>_xlfn.XLOOKUP(passengers_and_family_info[[#This Row],[PassengerId]],family_info[PassengerId],family_info[SibSp])</f>
        <v>8</v>
      </c>
      <c r="I248" s="7">
        <f>_xlfn.XLOOKUP(passengers_and_family_info[[#This Row],[PassengerId]],family_info[PassengerId],family_info[Parch])</f>
        <v>2</v>
      </c>
    </row>
    <row r="249" spans="1:9" x14ac:dyDescent="0.2">
      <c r="A249" s="5">
        <v>585</v>
      </c>
      <c r="B249" s="7">
        <v>0</v>
      </c>
      <c r="C249" s="7">
        <v>3</v>
      </c>
      <c r="D249" s="5" t="s">
        <v>486</v>
      </c>
      <c r="E249" s="5" t="s">
        <v>29</v>
      </c>
      <c r="G249" s="3">
        <v>3411</v>
      </c>
      <c r="H249" s="7">
        <f>_xlfn.XLOOKUP(passengers_and_family_info[[#This Row],[PassengerId]],family_info[PassengerId],family_info[SibSp])</f>
        <v>0</v>
      </c>
      <c r="I249" s="7">
        <f>_xlfn.XLOOKUP(passengers_and_family_info[[#This Row],[PassengerId]],family_info[PassengerId],family_info[Parch])</f>
        <v>0</v>
      </c>
    </row>
    <row r="250" spans="1:9" x14ac:dyDescent="0.2">
      <c r="A250" s="5">
        <v>479</v>
      </c>
      <c r="B250" s="7">
        <v>0</v>
      </c>
      <c r="C250" s="7">
        <v>3</v>
      </c>
      <c r="D250" s="5" t="s">
        <v>487</v>
      </c>
      <c r="E250" s="5" t="s">
        <v>29</v>
      </c>
      <c r="F250" s="4">
        <v>22</v>
      </c>
      <c r="G250" s="3">
        <v>350060</v>
      </c>
      <c r="H250" s="7">
        <f>_xlfn.XLOOKUP(passengers_and_family_info[[#This Row],[PassengerId]],family_info[PassengerId],family_info[SibSp])</f>
        <v>0</v>
      </c>
      <c r="I250" s="7">
        <f>_xlfn.XLOOKUP(passengers_and_family_info[[#This Row],[PassengerId]],family_info[PassengerId],family_info[Parch])</f>
        <v>0</v>
      </c>
    </row>
    <row r="251" spans="1:9" x14ac:dyDescent="0.2">
      <c r="A251" s="5">
        <v>38</v>
      </c>
      <c r="B251" s="7">
        <v>0</v>
      </c>
      <c r="C251" s="7">
        <v>3</v>
      </c>
      <c r="D251" s="5" t="s">
        <v>488</v>
      </c>
      <c r="E251" s="5" t="s">
        <v>29</v>
      </c>
      <c r="F251" s="4">
        <v>21</v>
      </c>
      <c r="G251" s="3" t="s">
        <v>489</v>
      </c>
      <c r="H251" s="7">
        <f>_xlfn.XLOOKUP(passengers_and_family_info[[#This Row],[PassengerId]],family_info[PassengerId],family_info[SibSp])</f>
        <v>0</v>
      </c>
      <c r="I251" s="7">
        <f>_xlfn.XLOOKUP(passengers_and_family_info[[#This Row],[PassengerId]],family_info[PassengerId],family_info[Parch])</f>
        <v>0</v>
      </c>
    </row>
    <row r="252" spans="1:9" x14ac:dyDescent="0.2">
      <c r="A252" s="5">
        <v>373</v>
      </c>
      <c r="B252" s="7">
        <v>0</v>
      </c>
      <c r="C252" s="7">
        <v>3</v>
      </c>
      <c r="D252" s="5" t="s">
        <v>490</v>
      </c>
      <c r="E252" s="5" t="s">
        <v>29</v>
      </c>
      <c r="F252" s="4">
        <v>19</v>
      </c>
      <c r="G252" s="3">
        <v>323951</v>
      </c>
      <c r="H252" s="7">
        <f>_xlfn.XLOOKUP(passengers_and_family_info[[#This Row],[PassengerId]],family_info[PassengerId],family_info[SibSp])</f>
        <v>0</v>
      </c>
      <c r="I252" s="7">
        <f>_xlfn.XLOOKUP(passengers_and_family_info[[#This Row],[PassengerId]],family_info[PassengerId],family_info[Parch])</f>
        <v>0</v>
      </c>
    </row>
    <row r="253" spans="1:9" x14ac:dyDescent="0.2">
      <c r="A253" s="5">
        <v>298</v>
      </c>
      <c r="B253" s="7">
        <v>0</v>
      </c>
      <c r="C253" s="7">
        <v>1</v>
      </c>
      <c r="D253" s="5" t="s">
        <v>491</v>
      </c>
      <c r="E253" s="5" t="s">
        <v>32</v>
      </c>
      <c r="F253" s="4">
        <v>2</v>
      </c>
      <c r="G253" s="3">
        <v>113781</v>
      </c>
      <c r="H253" s="7">
        <f>_xlfn.XLOOKUP(passengers_and_family_info[[#This Row],[PassengerId]],family_info[PassengerId],family_info[SibSp])</f>
        <v>1</v>
      </c>
      <c r="I253" s="7">
        <f>_xlfn.XLOOKUP(passengers_and_family_info[[#This Row],[PassengerId]],family_info[PassengerId],family_info[Parch])</f>
        <v>2</v>
      </c>
    </row>
    <row r="254" spans="1:9" x14ac:dyDescent="0.2">
      <c r="A254" s="5">
        <v>473</v>
      </c>
      <c r="B254" s="7">
        <v>1</v>
      </c>
      <c r="C254" s="7">
        <v>2</v>
      </c>
      <c r="D254" s="5" t="s">
        <v>492</v>
      </c>
      <c r="E254" s="5" t="s">
        <v>32</v>
      </c>
      <c r="F254" s="4">
        <v>33</v>
      </c>
      <c r="G254" s="3" t="s">
        <v>493</v>
      </c>
      <c r="H254" s="7">
        <f>_xlfn.XLOOKUP(passengers_and_family_info[[#This Row],[PassengerId]],family_info[PassengerId],family_info[SibSp])</f>
        <v>1</v>
      </c>
      <c r="I254" s="7">
        <f>_xlfn.XLOOKUP(passengers_and_family_info[[#This Row],[PassengerId]],family_info[PassengerId],family_info[Parch])</f>
        <v>2</v>
      </c>
    </row>
    <row r="255" spans="1:9" x14ac:dyDescent="0.2">
      <c r="A255" s="5">
        <v>365</v>
      </c>
      <c r="B255" s="7">
        <v>0</v>
      </c>
      <c r="C255" s="7">
        <v>3</v>
      </c>
      <c r="D255" s="5" t="s">
        <v>494</v>
      </c>
      <c r="E255" s="5" t="s">
        <v>29</v>
      </c>
      <c r="G255" s="3">
        <v>370365</v>
      </c>
      <c r="H255" s="7">
        <f>_xlfn.XLOOKUP(passengers_and_family_info[[#This Row],[PassengerId]],family_info[PassengerId],family_info[SibSp])</f>
        <v>1</v>
      </c>
      <c r="I255" s="7">
        <f>_xlfn.XLOOKUP(passengers_and_family_info[[#This Row],[PassengerId]],family_info[PassengerId],family_info[Parch])</f>
        <v>0</v>
      </c>
    </row>
    <row r="256" spans="1:9" x14ac:dyDescent="0.2">
      <c r="A256" s="5">
        <v>805</v>
      </c>
      <c r="B256" s="7">
        <v>1</v>
      </c>
      <c r="C256" s="7">
        <v>3</v>
      </c>
      <c r="D256" s="5" t="s">
        <v>495</v>
      </c>
      <c r="E256" s="5" t="s">
        <v>29</v>
      </c>
      <c r="F256" s="4">
        <v>27</v>
      </c>
      <c r="G256" s="3">
        <v>347089</v>
      </c>
      <c r="H256" s="7">
        <f>_xlfn.XLOOKUP(passengers_and_family_info[[#This Row],[PassengerId]],family_info[PassengerId],family_info[SibSp])</f>
        <v>0</v>
      </c>
      <c r="I256" s="7">
        <f>_xlfn.XLOOKUP(passengers_and_family_info[[#This Row],[PassengerId]],family_info[PassengerId],family_info[Parch])</f>
        <v>0</v>
      </c>
    </row>
    <row r="257" spans="1:9" x14ac:dyDescent="0.2">
      <c r="A257" s="5">
        <v>382</v>
      </c>
      <c r="B257" s="7">
        <v>1</v>
      </c>
      <c r="C257" s="7">
        <v>3</v>
      </c>
      <c r="D257" s="5" t="s">
        <v>496</v>
      </c>
      <c r="E257" s="5" t="s">
        <v>32</v>
      </c>
      <c r="F257" s="4">
        <v>1</v>
      </c>
      <c r="G257" s="3">
        <v>2653</v>
      </c>
      <c r="H257" s="7">
        <f>_xlfn.XLOOKUP(passengers_and_family_info[[#This Row],[PassengerId]],family_info[PassengerId],family_info[SibSp])</f>
        <v>0</v>
      </c>
      <c r="I257" s="7">
        <f>_xlfn.XLOOKUP(passengers_and_family_info[[#This Row],[PassengerId]],family_info[PassengerId],family_info[Parch])</f>
        <v>2</v>
      </c>
    </row>
    <row r="258" spans="1:9" x14ac:dyDescent="0.2">
      <c r="A258" s="5">
        <v>199</v>
      </c>
      <c r="B258" s="7">
        <v>1</v>
      </c>
      <c r="C258" s="7">
        <v>3</v>
      </c>
      <c r="D258" s="5" t="s">
        <v>497</v>
      </c>
      <c r="E258" s="5" t="s">
        <v>32</v>
      </c>
      <c r="G258" s="3">
        <v>370370</v>
      </c>
      <c r="H258" s="7">
        <f>_xlfn.XLOOKUP(passengers_and_family_info[[#This Row],[PassengerId]],family_info[PassengerId],family_info[SibSp])</f>
        <v>0</v>
      </c>
      <c r="I258" s="7">
        <f>_xlfn.XLOOKUP(passengers_and_family_info[[#This Row],[PassengerId]],family_info[PassengerId],family_info[Parch])</f>
        <v>0</v>
      </c>
    </row>
    <row r="259" spans="1:9" x14ac:dyDescent="0.2">
      <c r="A259" s="5">
        <v>765</v>
      </c>
      <c r="B259" s="7">
        <v>0</v>
      </c>
      <c r="C259" s="7">
        <v>3</v>
      </c>
      <c r="D259" s="5" t="s">
        <v>498</v>
      </c>
      <c r="E259" s="5" t="s">
        <v>29</v>
      </c>
      <c r="F259" s="4">
        <v>16</v>
      </c>
      <c r="G259" s="3">
        <v>347074</v>
      </c>
      <c r="H259" s="7">
        <f>_xlfn.XLOOKUP(passengers_and_family_info[[#This Row],[PassengerId]],family_info[PassengerId],family_info[SibSp])</f>
        <v>0</v>
      </c>
      <c r="I259" s="7">
        <f>_xlfn.XLOOKUP(passengers_and_family_info[[#This Row],[PassengerId]],family_info[PassengerId],family_info[Parch])</f>
        <v>0</v>
      </c>
    </row>
    <row r="260" spans="1:9" x14ac:dyDescent="0.2">
      <c r="A260" s="5">
        <v>266</v>
      </c>
      <c r="B260" s="7">
        <v>0</v>
      </c>
      <c r="C260" s="7">
        <v>2</v>
      </c>
      <c r="D260" s="5" t="s">
        <v>499</v>
      </c>
      <c r="E260" s="5" t="s">
        <v>29</v>
      </c>
      <c r="F260" s="4">
        <v>36</v>
      </c>
      <c r="G260" s="3" t="s">
        <v>500</v>
      </c>
      <c r="H260" s="7">
        <f>_xlfn.XLOOKUP(passengers_and_family_info[[#This Row],[PassengerId]],family_info[PassengerId],family_info[SibSp])</f>
        <v>0</v>
      </c>
      <c r="I260" s="7">
        <f>_xlfn.XLOOKUP(passengers_and_family_info[[#This Row],[PassengerId]],family_info[PassengerId],family_info[Parch])</f>
        <v>0</v>
      </c>
    </row>
    <row r="261" spans="1:9" x14ac:dyDescent="0.2">
      <c r="A261" s="5">
        <v>876</v>
      </c>
      <c r="B261" s="7">
        <v>1</v>
      </c>
      <c r="C261" s="7">
        <v>3</v>
      </c>
      <c r="D261" s="5" t="s">
        <v>501</v>
      </c>
      <c r="E261" s="5" t="s">
        <v>32</v>
      </c>
      <c r="F261" s="4">
        <v>15</v>
      </c>
      <c r="G261" s="3">
        <v>2667</v>
      </c>
      <c r="H261" s="7">
        <f>_xlfn.XLOOKUP(passengers_and_family_info[[#This Row],[PassengerId]],family_info[PassengerId],family_info[SibSp])</f>
        <v>0</v>
      </c>
      <c r="I261" s="7">
        <f>_xlfn.XLOOKUP(passengers_and_family_info[[#This Row],[PassengerId]],family_info[PassengerId],family_info[Parch])</f>
        <v>0</v>
      </c>
    </row>
    <row r="262" spans="1:9" x14ac:dyDescent="0.2">
      <c r="A262" s="5">
        <v>481</v>
      </c>
      <c r="B262" s="7">
        <v>0</v>
      </c>
      <c r="C262" s="7">
        <v>3</v>
      </c>
      <c r="D262" s="5" t="s">
        <v>502</v>
      </c>
      <c r="E262" s="5" t="s">
        <v>29</v>
      </c>
      <c r="F262" s="4">
        <v>9</v>
      </c>
      <c r="G262" s="3" t="s">
        <v>36</v>
      </c>
      <c r="H262" s="7">
        <f>_xlfn.XLOOKUP(passengers_and_family_info[[#This Row],[PassengerId]],family_info[PassengerId],family_info[SibSp])</f>
        <v>5</v>
      </c>
      <c r="I262" s="7">
        <f>_xlfn.XLOOKUP(passengers_and_family_info[[#This Row],[PassengerId]],family_info[PassengerId],family_info[Parch])</f>
        <v>2</v>
      </c>
    </row>
    <row r="263" spans="1:9" x14ac:dyDescent="0.2">
      <c r="A263" s="5">
        <v>489</v>
      </c>
      <c r="B263" s="7">
        <v>0</v>
      </c>
      <c r="C263" s="7">
        <v>3</v>
      </c>
      <c r="D263" s="5" t="s">
        <v>503</v>
      </c>
      <c r="E263" s="5" t="s">
        <v>29</v>
      </c>
      <c r="F263" s="4">
        <v>30</v>
      </c>
      <c r="G263" s="3" t="s">
        <v>504</v>
      </c>
      <c r="H263" s="7">
        <f>_xlfn.XLOOKUP(passengers_and_family_info[[#This Row],[PassengerId]],family_info[PassengerId],family_info[SibSp])</f>
        <v>0</v>
      </c>
      <c r="I263" s="7">
        <f>_xlfn.XLOOKUP(passengers_and_family_info[[#This Row],[PassengerId]],family_info[PassengerId],family_info[Parch])</f>
        <v>0</v>
      </c>
    </row>
    <row r="264" spans="1:9" x14ac:dyDescent="0.2">
      <c r="A264" s="5">
        <v>664</v>
      </c>
      <c r="B264" s="7">
        <v>0</v>
      </c>
      <c r="C264" s="7">
        <v>3</v>
      </c>
      <c r="D264" s="5" t="s">
        <v>505</v>
      </c>
      <c r="E264" s="5" t="s">
        <v>29</v>
      </c>
      <c r="F264" s="4">
        <v>36</v>
      </c>
      <c r="G264" s="3">
        <v>349210</v>
      </c>
      <c r="H264" s="7">
        <f>_xlfn.XLOOKUP(passengers_and_family_info[[#This Row],[PassengerId]],family_info[PassengerId],family_info[SibSp])</f>
        <v>0</v>
      </c>
      <c r="I264" s="7">
        <f>_xlfn.XLOOKUP(passengers_and_family_info[[#This Row],[PassengerId]],family_info[PassengerId],family_info[Parch])</f>
        <v>0</v>
      </c>
    </row>
    <row r="265" spans="1:9" x14ac:dyDescent="0.2">
      <c r="A265" s="5">
        <v>868</v>
      </c>
      <c r="B265" s="7">
        <v>0</v>
      </c>
      <c r="C265" s="7">
        <v>1</v>
      </c>
      <c r="D265" s="5" t="s">
        <v>506</v>
      </c>
      <c r="E265" s="5" t="s">
        <v>29</v>
      </c>
      <c r="F265" s="4">
        <v>31</v>
      </c>
      <c r="G265" s="3" t="s">
        <v>507</v>
      </c>
      <c r="H265" s="7">
        <f>_xlfn.XLOOKUP(passengers_and_family_info[[#This Row],[PassengerId]],family_info[PassengerId],family_info[SibSp])</f>
        <v>0</v>
      </c>
      <c r="I265" s="7">
        <f>_xlfn.XLOOKUP(passengers_and_family_info[[#This Row],[PassengerId]],family_info[PassengerId],family_info[Parch])</f>
        <v>0</v>
      </c>
    </row>
    <row r="266" spans="1:9" x14ac:dyDescent="0.2">
      <c r="A266" s="5">
        <v>401</v>
      </c>
      <c r="B266" s="7">
        <v>1</v>
      </c>
      <c r="C266" s="7">
        <v>3</v>
      </c>
      <c r="D266" s="5" t="s">
        <v>508</v>
      </c>
      <c r="E266" s="5" t="s">
        <v>29</v>
      </c>
      <c r="F266" s="4">
        <v>39</v>
      </c>
      <c r="G266" s="3" t="s">
        <v>509</v>
      </c>
      <c r="H266" s="7">
        <f>_xlfn.XLOOKUP(passengers_and_family_info[[#This Row],[PassengerId]],family_info[PassengerId],family_info[SibSp])</f>
        <v>0</v>
      </c>
      <c r="I266" s="7">
        <f>_xlfn.XLOOKUP(passengers_and_family_info[[#This Row],[PassengerId]],family_info[PassengerId],family_info[Parch])</f>
        <v>0</v>
      </c>
    </row>
    <row r="267" spans="1:9" x14ac:dyDescent="0.2">
      <c r="A267" s="5">
        <v>500</v>
      </c>
      <c r="B267" s="7">
        <v>0</v>
      </c>
      <c r="C267" s="7">
        <v>3</v>
      </c>
      <c r="D267" s="5" t="s">
        <v>510</v>
      </c>
      <c r="E267" s="5" t="s">
        <v>29</v>
      </c>
      <c r="F267" s="4">
        <v>24</v>
      </c>
      <c r="G267" s="3">
        <v>350035</v>
      </c>
      <c r="H267" s="7">
        <f>_xlfn.XLOOKUP(passengers_and_family_info[[#This Row],[PassengerId]],family_info[PassengerId],family_info[SibSp])</f>
        <v>0</v>
      </c>
      <c r="I267" s="7">
        <f>_xlfn.XLOOKUP(passengers_and_family_info[[#This Row],[PassengerId]],family_info[PassengerId],family_info[Parch])</f>
        <v>0</v>
      </c>
    </row>
    <row r="268" spans="1:9" x14ac:dyDescent="0.2">
      <c r="A268" s="5">
        <v>285</v>
      </c>
      <c r="B268" s="7">
        <v>0</v>
      </c>
      <c r="C268" s="7">
        <v>1</v>
      </c>
      <c r="D268" s="5" t="s">
        <v>511</v>
      </c>
      <c r="E268" s="5" t="s">
        <v>29</v>
      </c>
      <c r="G268" s="3">
        <v>113056</v>
      </c>
      <c r="H268" s="7">
        <f>_xlfn.XLOOKUP(passengers_and_family_info[[#This Row],[PassengerId]],family_info[PassengerId],family_info[SibSp])</f>
        <v>0</v>
      </c>
      <c r="I268" s="7">
        <f>_xlfn.XLOOKUP(passengers_and_family_info[[#This Row],[PassengerId]],family_info[PassengerId],family_info[Parch])</f>
        <v>0</v>
      </c>
    </row>
    <row r="269" spans="1:9" x14ac:dyDescent="0.2">
      <c r="A269" s="5">
        <v>550</v>
      </c>
      <c r="B269" s="7">
        <v>1</v>
      </c>
      <c r="C269" s="7">
        <v>2</v>
      </c>
      <c r="D269" s="5" t="s">
        <v>512</v>
      </c>
      <c r="E269" s="5" t="s">
        <v>29</v>
      </c>
      <c r="F269" s="4">
        <v>8</v>
      </c>
      <c r="G269" s="3" t="s">
        <v>246</v>
      </c>
      <c r="H269" s="7">
        <f>_xlfn.XLOOKUP(passengers_and_family_info[[#This Row],[PassengerId]],family_info[PassengerId],family_info[SibSp])</f>
        <v>1</v>
      </c>
      <c r="I269" s="7">
        <f>_xlfn.XLOOKUP(passengers_and_family_info[[#This Row],[PassengerId]],family_info[PassengerId],family_info[Parch])</f>
        <v>1</v>
      </c>
    </row>
    <row r="270" spans="1:9" x14ac:dyDescent="0.2">
      <c r="A270" s="5">
        <v>59</v>
      </c>
      <c r="B270" s="7">
        <v>1</v>
      </c>
      <c r="C270" s="7">
        <v>2</v>
      </c>
      <c r="D270" s="5" t="s">
        <v>513</v>
      </c>
      <c r="E270" s="5" t="s">
        <v>32</v>
      </c>
      <c r="F270" s="4">
        <v>5</v>
      </c>
      <c r="G270" s="3" t="s">
        <v>493</v>
      </c>
      <c r="H270" s="7">
        <f>_xlfn.XLOOKUP(passengers_and_family_info[[#This Row],[PassengerId]],family_info[PassengerId],family_info[SibSp])</f>
        <v>1</v>
      </c>
      <c r="I270" s="7">
        <f>_xlfn.XLOOKUP(passengers_and_family_info[[#This Row],[PassengerId]],family_info[PassengerId],family_info[Parch])</f>
        <v>2</v>
      </c>
    </row>
    <row r="271" spans="1:9" x14ac:dyDescent="0.2">
      <c r="A271" s="5">
        <v>255</v>
      </c>
      <c r="B271" s="7">
        <v>0</v>
      </c>
      <c r="C271" s="7">
        <v>3</v>
      </c>
      <c r="D271" s="5" t="s">
        <v>514</v>
      </c>
      <c r="E271" s="5" t="s">
        <v>32</v>
      </c>
      <c r="F271" s="4">
        <v>41</v>
      </c>
      <c r="G271" s="3">
        <v>370129</v>
      </c>
      <c r="H271" s="7">
        <f>_xlfn.XLOOKUP(passengers_and_family_info[[#This Row],[PassengerId]],family_info[PassengerId],family_info[SibSp])</f>
        <v>0</v>
      </c>
      <c r="I271" s="7">
        <f>_xlfn.XLOOKUP(passengers_and_family_info[[#This Row],[PassengerId]],family_info[PassengerId],family_info[Parch])</f>
        <v>2</v>
      </c>
    </row>
    <row r="272" spans="1:9" x14ac:dyDescent="0.2">
      <c r="A272" s="5">
        <v>747</v>
      </c>
      <c r="B272" s="7">
        <v>0</v>
      </c>
      <c r="C272" s="7">
        <v>3</v>
      </c>
      <c r="D272" s="5" t="s">
        <v>515</v>
      </c>
      <c r="E272" s="5" t="s">
        <v>29</v>
      </c>
      <c r="F272" s="4">
        <v>16</v>
      </c>
      <c r="G272" s="3" t="s">
        <v>330</v>
      </c>
      <c r="H272" s="7">
        <f>_xlfn.XLOOKUP(passengers_and_family_info[[#This Row],[PassengerId]],family_info[PassengerId],family_info[SibSp])</f>
        <v>1</v>
      </c>
      <c r="I272" s="7">
        <f>_xlfn.XLOOKUP(passengers_and_family_info[[#This Row],[PassengerId]],family_info[PassengerId],family_info[Parch])</f>
        <v>1</v>
      </c>
    </row>
    <row r="273" spans="1:9" x14ac:dyDescent="0.2">
      <c r="A273" s="5">
        <v>887</v>
      </c>
      <c r="B273" s="7">
        <v>0</v>
      </c>
      <c r="C273" s="7">
        <v>2</v>
      </c>
      <c r="D273" s="5" t="s">
        <v>516</v>
      </c>
      <c r="E273" s="5" t="s">
        <v>29</v>
      </c>
      <c r="F273" s="4">
        <v>27</v>
      </c>
      <c r="G273" s="3">
        <v>211536</v>
      </c>
      <c r="H273" s="7">
        <f>_xlfn.XLOOKUP(passengers_and_family_info[[#This Row],[PassengerId]],family_info[PassengerId],family_info[SibSp])</f>
        <v>0</v>
      </c>
      <c r="I273" s="7">
        <f>_xlfn.XLOOKUP(passengers_and_family_info[[#This Row],[PassengerId]],family_info[PassengerId],family_info[Parch])</f>
        <v>0</v>
      </c>
    </row>
    <row r="274" spans="1:9" x14ac:dyDescent="0.2">
      <c r="A274" s="5">
        <v>316</v>
      </c>
      <c r="B274" s="7">
        <v>1</v>
      </c>
      <c r="C274" s="7">
        <v>3</v>
      </c>
      <c r="D274" s="5" t="s">
        <v>517</v>
      </c>
      <c r="E274" s="5" t="s">
        <v>32</v>
      </c>
      <c r="F274" s="4">
        <v>26</v>
      </c>
      <c r="G274" s="3">
        <v>347470</v>
      </c>
      <c r="H274" s="7">
        <f>_xlfn.XLOOKUP(passengers_and_family_info[[#This Row],[PassengerId]],family_info[PassengerId],family_info[SibSp])</f>
        <v>0</v>
      </c>
      <c r="I274" s="7">
        <f>_xlfn.XLOOKUP(passengers_and_family_info[[#This Row],[PassengerId]],family_info[PassengerId],family_info[Parch])</f>
        <v>0</v>
      </c>
    </row>
    <row r="275" spans="1:9" x14ac:dyDescent="0.2">
      <c r="A275" s="5">
        <v>13</v>
      </c>
      <c r="B275" s="7">
        <v>0</v>
      </c>
      <c r="C275" s="7">
        <v>3</v>
      </c>
      <c r="D275" s="5" t="s">
        <v>518</v>
      </c>
      <c r="E275" s="5" t="s">
        <v>29</v>
      </c>
      <c r="F275" s="4">
        <v>20</v>
      </c>
      <c r="G275" s="3" t="s">
        <v>519</v>
      </c>
      <c r="H275" s="7">
        <f>_xlfn.XLOOKUP(passengers_and_family_info[[#This Row],[PassengerId]],family_info[PassengerId],family_info[SibSp])</f>
        <v>0</v>
      </c>
      <c r="I275" s="7">
        <f>_xlfn.XLOOKUP(passengers_and_family_info[[#This Row],[PassengerId]],family_info[PassengerId],family_info[Parch])</f>
        <v>0</v>
      </c>
    </row>
    <row r="276" spans="1:9" x14ac:dyDescent="0.2">
      <c r="A276" s="5">
        <v>296</v>
      </c>
      <c r="B276" s="7">
        <v>0</v>
      </c>
      <c r="C276" s="7">
        <v>1</v>
      </c>
      <c r="D276" s="5" t="s">
        <v>520</v>
      </c>
      <c r="E276" s="5" t="s">
        <v>29</v>
      </c>
      <c r="G276" s="3" t="s">
        <v>521</v>
      </c>
      <c r="H276" s="7">
        <f>_xlfn.XLOOKUP(passengers_and_family_info[[#This Row],[PassengerId]],family_info[PassengerId],family_info[SibSp])</f>
        <v>0</v>
      </c>
      <c r="I276" s="7">
        <f>_xlfn.XLOOKUP(passengers_and_family_info[[#This Row],[PassengerId]],family_info[PassengerId],family_info[Parch])</f>
        <v>0</v>
      </c>
    </row>
    <row r="277" spans="1:9" x14ac:dyDescent="0.2">
      <c r="A277" s="5">
        <v>6</v>
      </c>
      <c r="B277" s="7">
        <v>0</v>
      </c>
      <c r="C277" s="7">
        <v>3</v>
      </c>
      <c r="D277" s="5" t="s">
        <v>522</v>
      </c>
      <c r="E277" s="5" t="s">
        <v>29</v>
      </c>
      <c r="G277" s="3">
        <v>330877</v>
      </c>
      <c r="H277" s="7">
        <f>_xlfn.XLOOKUP(passengers_and_family_info[[#This Row],[PassengerId]],family_info[PassengerId],family_info[SibSp])</f>
        <v>0</v>
      </c>
      <c r="I277" s="7">
        <f>_xlfn.XLOOKUP(passengers_and_family_info[[#This Row],[PassengerId]],family_info[PassengerId],family_info[Parch])</f>
        <v>0</v>
      </c>
    </row>
    <row r="278" spans="1:9" x14ac:dyDescent="0.2">
      <c r="A278" s="5">
        <v>450</v>
      </c>
      <c r="B278" s="7">
        <v>1</v>
      </c>
      <c r="C278" s="7">
        <v>1</v>
      </c>
      <c r="D278" s="5" t="s">
        <v>523</v>
      </c>
      <c r="E278" s="5" t="s">
        <v>29</v>
      </c>
      <c r="F278" s="4">
        <v>52</v>
      </c>
      <c r="G278" s="3">
        <v>113786</v>
      </c>
      <c r="H278" s="7">
        <f>_xlfn.XLOOKUP(passengers_and_family_info[[#This Row],[PassengerId]],family_info[PassengerId],family_info[SibSp])</f>
        <v>0</v>
      </c>
      <c r="I278" s="7">
        <f>_xlfn.XLOOKUP(passengers_and_family_info[[#This Row],[PassengerId]],family_info[PassengerId],family_info[Parch])</f>
        <v>0</v>
      </c>
    </row>
    <row r="279" spans="1:9" x14ac:dyDescent="0.2">
      <c r="A279" s="5">
        <v>343</v>
      </c>
      <c r="B279" s="7">
        <v>0</v>
      </c>
      <c r="C279" s="7">
        <v>2</v>
      </c>
      <c r="D279" s="5" t="s">
        <v>524</v>
      </c>
      <c r="E279" s="5" t="s">
        <v>29</v>
      </c>
      <c r="F279" s="4">
        <v>28</v>
      </c>
      <c r="G279" s="3">
        <v>248740</v>
      </c>
      <c r="H279" s="7">
        <f>_xlfn.XLOOKUP(passengers_and_family_info[[#This Row],[PassengerId]],family_info[PassengerId],family_info[SibSp])</f>
        <v>0</v>
      </c>
      <c r="I279" s="7">
        <f>_xlfn.XLOOKUP(passengers_and_family_info[[#This Row],[PassengerId]],family_info[PassengerId],family_info[Parch])</f>
        <v>0</v>
      </c>
    </row>
    <row r="280" spans="1:9" x14ac:dyDescent="0.2">
      <c r="A280" s="5">
        <v>75</v>
      </c>
      <c r="B280" s="7">
        <v>1</v>
      </c>
      <c r="C280" s="7">
        <v>3</v>
      </c>
      <c r="D280" s="5" t="s">
        <v>525</v>
      </c>
      <c r="E280" s="5" t="s">
        <v>29</v>
      </c>
      <c r="F280" s="4">
        <v>32</v>
      </c>
      <c r="G280" s="3">
        <v>1601</v>
      </c>
      <c r="H280" s="7">
        <f>_xlfn.XLOOKUP(passengers_and_family_info[[#This Row],[PassengerId]],family_info[PassengerId],family_info[SibSp])</f>
        <v>0</v>
      </c>
      <c r="I280" s="7">
        <f>_xlfn.XLOOKUP(passengers_and_family_info[[#This Row],[PassengerId]],family_info[PassengerId],family_info[Parch])</f>
        <v>0</v>
      </c>
    </row>
    <row r="281" spans="1:9" x14ac:dyDescent="0.2">
      <c r="A281" s="5">
        <v>403</v>
      </c>
      <c r="B281" s="7">
        <v>0</v>
      </c>
      <c r="C281" s="7">
        <v>3</v>
      </c>
      <c r="D281" s="5" t="s">
        <v>526</v>
      </c>
      <c r="E281" s="5" t="s">
        <v>32</v>
      </c>
      <c r="F281" s="4">
        <v>21</v>
      </c>
      <c r="G281" s="3">
        <v>4137</v>
      </c>
      <c r="H281" s="7">
        <f>_xlfn.XLOOKUP(passengers_and_family_info[[#This Row],[PassengerId]],family_info[PassengerId],family_info[SibSp])</f>
        <v>1</v>
      </c>
      <c r="I281" s="7">
        <f>_xlfn.XLOOKUP(passengers_and_family_info[[#This Row],[PassengerId]],family_info[PassengerId],family_info[Parch])</f>
        <v>0</v>
      </c>
    </row>
    <row r="282" spans="1:9" x14ac:dyDescent="0.2">
      <c r="A282" s="5">
        <v>687</v>
      </c>
      <c r="B282" s="7">
        <v>0</v>
      </c>
      <c r="C282" s="7">
        <v>3</v>
      </c>
      <c r="D282" s="5" t="s">
        <v>527</v>
      </c>
      <c r="E282" s="5" t="s">
        <v>29</v>
      </c>
      <c r="F282" s="4">
        <v>14</v>
      </c>
      <c r="G282" s="3">
        <v>3101295</v>
      </c>
      <c r="H282" s="7">
        <f>_xlfn.XLOOKUP(passengers_and_family_info[[#This Row],[PassengerId]],family_info[PassengerId],family_info[SibSp])</f>
        <v>4</v>
      </c>
      <c r="I282" s="7">
        <f>_xlfn.XLOOKUP(passengers_and_family_info[[#This Row],[PassengerId]],family_info[PassengerId],family_info[Parch])</f>
        <v>1</v>
      </c>
    </row>
    <row r="283" spans="1:9" x14ac:dyDescent="0.2">
      <c r="A283" s="5">
        <v>707</v>
      </c>
      <c r="B283" s="7">
        <v>1</v>
      </c>
      <c r="C283" s="7">
        <v>2</v>
      </c>
      <c r="D283" s="5" t="s">
        <v>528</v>
      </c>
      <c r="E283" s="5" t="s">
        <v>32</v>
      </c>
      <c r="F283" s="4">
        <v>45</v>
      </c>
      <c r="G283" s="3">
        <v>223596</v>
      </c>
      <c r="H283" s="7">
        <f>_xlfn.XLOOKUP(passengers_and_family_info[[#This Row],[PassengerId]],family_info[PassengerId],family_info[SibSp])</f>
        <v>0</v>
      </c>
      <c r="I283" s="7">
        <f>_xlfn.XLOOKUP(passengers_and_family_info[[#This Row],[PassengerId]],family_info[PassengerId],family_info[Parch])</f>
        <v>0</v>
      </c>
    </row>
    <row r="284" spans="1:9" x14ac:dyDescent="0.2">
      <c r="A284" s="5">
        <v>1</v>
      </c>
      <c r="B284" s="7">
        <v>0</v>
      </c>
      <c r="C284" s="7">
        <v>3</v>
      </c>
      <c r="D284" s="5" t="s">
        <v>529</v>
      </c>
      <c r="E284" s="5" t="s">
        <v>29</v>
      </c>
      <c r="F284" s="4">
        <v>22</v>
      </c>
      <c r="G284" s="3" t="s">
        <v>530</v>
      </c>
      <c r="H284" s="7">
        <f>_xlfn.XLOOKUP(passengers_and_family_info[[#This Row],[PassengerId]],family_info[PassengerId],family_info[SibSp])</f>
        <v>1</v>
      </c>
      <c r="I284" s="7">
        <f>_xlfn.XLOOKUP(passengers_and_family_info[[#This Row],[PassengerId]],family_info[PassengerId],family_info[Parch])</f>
        <v>0</v>
      </c>
    </row>
    <row r="285" spans="1:9" x14ac:dyDescent="0.2">
      <c r="A285" s="5">
        <v>637</v>
      </c>
      <c r="B285" s="7">
        <v>0</v>
      </c>
      <c r="C285" s="7">
        <v>3</v>
      </c>
      <c r="D285" s="5" t="s">
        <v>531</v>
      </c>
      <c r="E285" s="5" t="s">
        <v>29</v>
      </c>
      <c r="F285" s="4">
        <v>32</v>
      </c>
      <c r="G285" s="3" t="s">
        <v>532</v>
      </c>
      <c r="H285" s="7">
        <f>_xlfn.XLOOKUP(passengers_and_family_info[[#This Row],[PassengerId]],family_info[PassengerId],family_info[SibSp])</f>
        <v>0</v>
      </c>
      <c r="I285" s="7">
        <f>_xlfn.XLOOKUP(passengers_and_family_info[[#This Row],[PassengerId]],family_info[PassengerId],family_info[Parch])</f>
        <v>0</v>
      </c>
    </row>
    <row r="286" spans="1:9" x14ac:dyDescent="0.2">
      <c r="A286" s="5">
        <v>313</v>
      </c>
      <c r="B286" s="7">
        <v>0</v>
      </c>
      <c r="C286" s="7">
        <v>2</v>
      </c>
      <c r="D286" s="5" t="s">
        <v>533</v>
      </c>
      <c r="E286" s="5" t="s">
        <v>32</v>
      </c>
      <c r="F286" s="4">
        <v>26</v>
      </c>
      <c r="G286" s="3">
        <v>250651</v>
      </c>
      <c r="H286" s="7">
        <f>_xlfn.XLOOKUP(passengers_and_family_info[[#This Row],[PassengerId]],family_info[PassengerId],family_info[SibSp])</f>
        <v>1</v>
      </c>
      <c r="I286" s="7">
        <f>_xlfn.XLOOKUP(passengers_and_family_info[[#This Row],[PassengerId]],family_info[PassengerId],family_info[Parch])</f>
        <v>1</v>
      </c>
    </row>
    <row r="287" spans="1:9" x14ac:dyDescent="0.2">
      <c r="A287" s="5">
        <v>456</v>
      </c>
      <c r="B287" s="7">
        <v>1</v>
      </c>
      <c r="C287" s="7">
        <v>3</v>
      </c>
      <c r="D287" s="5" t="s">
        <v>534</v>
      </c>
      <c r="E287" s="5" t="s">
        <v>29</v>
      </c>
      <c r="F287" s="4">
        <v>29</v>
      </c>
      <c r="G287" s="3">
        <v>349240</v>
      </c>
      <c r="H287" s="7">
        <f>_xlfn.XLOOKUP(passengers_and_family_info[[#This Row],[PassengerId]],family_info[PassengerId],family_info[SibSp])</f>
        <v>0</v>
      </c>
      <c r="I287" s="7">
        <f>_xlfn.XLOOKUP(passengers_and_family_info[[#This Row],[PassengerId]],family_info[PassengerId],family_info[Parch])</f>
        <v>0</v>
      </c>
    </row>
    <row r="288" spans="1:9" x14ac:dyDescent="0.2">
      <c r="A288" s="5">
        <v>413</v>
      </c>
      <c r="B288" s="7">
        <v>1</v>
      </c>
      <c r="C288" s="7">
        <v>1</v>
      </c>
      <c r="D288" s="5" t="s">
        <v>535</v>
      </c>
      <c r="E288" s="5" t="s">
        <v>32</v>
      </c>
      <c r="F288" s="4">
        <v>33</v>
      </c>
      <c r="G288" s="3">
        <v>19928</v>
      </c>
      <c r="H288" s="7">
        <f>_xlfn.XLOOKUP(passengers_and_family_info[[#This Row],[PassengerId]],family_info[PassengerId],family_info[SibSp])</f>
        <v>1</v>
      </c>
      <c r="I288" s="7">
        <f>_xlfn.XLOOKUP(passengers_and_family_info[[#This Row],[PassengerId]],family_info[PassengerId],family_info[Parch])</f>
        <v>0</v>
      </c>
    </row>
    <row r="289" spans="1:9" x14ac:dyDescent="0.2">
      <c r="A289" s="5">
        <v>381</v>
      </c>
      <c r="B289" s="7">
        <v>1</v>
      </c>
      <c r="C289" s="7">
        <v>1</v>
      </c>
      <c r="D289" s="5" t="s">
        <v>536</v>
      </c>
      <c r="E289" s="5" t="s">
        <v>32</v>
      </c>
      <c r="F289" s="4">
        <v>42</v>
      </c>
      <c r="G289" s="3" t="s">
        <v>347</v>
      </c>
      <c r="H289" s="7">
        <f>_xlfn.XLOOKUP(passengers_and_family_info[[#This Row],[PassengerId]],family_info[PassengerId],family_info[SibSp])</f>
        <v>0</v>
      </c>
      <c r="I289" s="7">
        <f>_xlfn.XLOOKUP(passengers_and_family_info[[#This Row],[PassengerId]],family_info[PassengerId],family_info[Parch])</f>
        <v>0</v>
      </c>
    </row>
    <row r="290" spans="1:9" x14ac:dyDescent="0.2">
      <c r="A290" s="5">
        <v>340</v>
      </c>
      <c r="B290" s="7">
        <v>0</v>
      </c>
      <c r="C290" s="7">
        <v>1</v>
      </c>
      <c r="D290" s="5" t="s">
        <v>537</v>
      </c>
      <c r="E290" s="5" t="s">
        <v>29</v>
      </c>
      <c r="F290" s="4">
        <v>45</v>
      </c>
      <c r="G290" s="3">
        <v>113784</v>
      </c>
      <c r="H290" s="7">
        <f>_xlfn.XLOOKUP(passengers_and_family_info[[#This Row],[PassengerId]],family_info[PassengerId],family_info[SibSp])</f>
        <v>0</v>
      </c>
      <c r="I290" s="7">
        <f>_xlfn.XLOOKUP(passengers_and_family_info[[#This Row],[PassengerId]],family_info[PassengerId],family_info[Parch])</f>
        <v>0</v>
      </c>
    </row>
    <row r="291" spans="1:9" x14ac:dyDescent="0.2">
      <c r="A291" s="5">
        <v>812</v>
      </c>
      <c r="B291" s="7">
        <v>0</v>
      </c>
      <c r="C291" s="7">
        <v>3</v>
      </c>
      <c r="D291" s="5" t="s">
        <v>538</v>
      </c>
      <c r="E291" s="5" t="s">
        <v>29</v>
      </c>
      <c r="F291" s="4">
        <v>39</v>
      </c>
      <c r="G291" s="3" t="s">
        <v>539</v>
      </c>
      <c r="H291" s="7">
        <f>_xlfn.XLOOKUP(passengers_and_family_info[[#This Row],[PassengerId]],family_info[PassengerId],family_info[SibSp])</f>
        <v>0</v>
      </c>
      <c r="I291" s="7">
        <f>_xlfn.XLOOKUP(passengers_and_family_info[[#This Row],[PassengerId]],family_info[PassengerId],family_info[Parch])</f>
        <v>0</v>
      </c>
    </row>
    <row r="292" spans="1:9" x14ac:dyDescent="0.2">
      <c r="A292" s="5">
        <v>2</v>
      </c>
      <c r="B292" s="7">
        <v>1</v>
      </c>
      <c r="C292" s="7">
        <v>1</v>
      </c>
      <c r="D292" s="5" t="s">
        <v>540</v>
      </c>
      <c r="E292" s="5" t="s">
        <v>32</v>
      </c>
      <c r="F292" s="4">
        <v>38</v>
      </c>
      <c r="G292" s="3" t="s">
        <v>541</v>
      </c>
      <c r="H292" s="7">
        <f>_xlfn.XLOOKUP(passengers_and_family_info[[#This Row],[PassengerId]],family_info[PassengerId],family_info[SibSp])</f>
        <v>1</v>
      </c>
      <c r="I292" s="7">
        <f>_xlfn.XLOOKUP(passengers_and_family_info[[#This Row],[PassengerId]],family_info[PassengerId],family_info[Parch])</f>
        <v>0</v>
      </c>
    </row>
    <row r="293" spans="1:9" x14ac:dyDescent="0.2">
      <c r="A293" s="5">
        <v>243</v>
      </c>
      <c r="B293" s="7">
        <v>0</v>
      </c>
      <c r="C293" s="7">
        <v>2</v>
      </c>
      <c r="D293" s="5" t="s">
        <v>542</v>
      </c>
      <c r="E293" s="5" t="s">
        <v>29</v>
      </c>
      <c r="F293" s="4">
        <v>29</v>
      </c>
      <c r="G293" s="3" t="s">
        <v>543</v>
      </c>
      <c r="H293" s="7">
        <f>_xlfn.XLOOKUP(passengers_and_family_info[[#This Row],[PassengerId]],family_info[PassengerId],family_info[SibSp])</f>
        <v>0</v>
      </c>
      <c r="I293" s="7">
        <f>_xlfn.XLOOKUP(passengers_and_family_info[[#This Row],[PassengerId]],family_info[PassengerId],family_info[Parch])</f>
        <v>0</v>
      </c>
    </row>
    <row r="294" spans="1:9" x14ac:dyDescent="0.2">
      <c r="A294" s="5">
        <v>320</v>
      </c>
      <c r="B294" s="7">
        <v>1</v>
      </c>
      <c r="C294" s="7">
        <v>1</v>
      </c>
      <c r="D294" s="5" t="s">
        <v>544</v>
      </c>
      <c r="E294" s="5" t="s">
        <v>32</v>
      </c>
      <c r="F294" s="4">
        <v>40</v>
      </c>
      <c r="G294" s="3">
        <v>16966</v>
      </c>
      <c r="H294" s="7">
        <f>_xlfn.XLOOKUP(passengers_and_family_info[[#This Row],[PassengerId]],family_info[PassengerId],family_info[SibSp])</f>
        <v>1</v>
      </c>
      <c r="I294" s="7">
        <f>_xlfn.XLOOKUP(passengers_and_family_info[[#This Row],[PassengerId]],family_info[PassengerId],family_info[Parch])</f>
        <v>1</v>
      </c>
    </row>
    <row r="295" spans="1:9" x14ac:dyDescent="0.2">
      <c r="A295" s="5">
        <v>567</v>
      </c>
      <c r="B295" s="7">
        <v>0</v>
      </c>
      <c r="C295" s="7">
        <v>3</v>
      </c>
      <c r="D295" s="5" t="s">
        <v>545</v>
      </c>
      <c r="E295" s="5" t="s">
        <v>29</v>
      </c>
      <c r="F295" s="4">
        <v>19</v>
      </c>
      <c r="G295" s="3">
        <v>349205</v>
      </c>
      <c r="H295" s="7">
        <f>_xlfn.XLOOKUP(passengers_and_family_info[[#This Row],[PassengerId]],family_info[PassengerId],family_info[SibSp])</f>
        <v>0</v>
      </c>
      <c r="I295" s="7">
        <f>_xlfn.XLOOKUP(passengers_and_family_info[[#This Row],[PassengerId]],family_info[PassengerId],family_info[Parch])</f>
        <v>0</v>
      </c>
    </row>
    <row r="296" spans="1:9" x14ac:dyDescent="0.2">
      <c r="A296" s="5">
        <v>577</v>
      </c>
      <c r="B296" s="7">
        <v>1</v>
      </c>
      <c r="C296" s="7">
        <v>2</v>
      </c>
      <c r="D296" s="5" t="s">
        <v>546</v>
      </c>
      <c r="E296" s="5" t="s">
        <v>32</v>
      </c>
      <c r="F296" s="4">
        <v>34</v>
      </c>
      <c r="G296" s="3">
        <v>243880</v>
      </c>
      <c r="H296" s="7">
        <f>_xlfn.XLOOKUP(passengers_and_family_info[[#This Row],[PassengerId]],family_info[PassengerId],family_info[SibSp])</f>
        <v>0</v>
      </c>
      <c r="I296" s="7">
        <f>_xlfn.XLOOKUP(passengers_and_family_info[[#This Row],[PassengerId]],family_info[PassengerId],family_info[Parch])</f>
        <v>0</v>
      </c>
    </row>
    <row r="297" spans="1:9" x14ac:dyDescent="0.2">
      <c r="A297" s="5">
        <v>216</v>
      </c>
      <c r="B297" s="7">
        <v>1</v>
      </c>
      <c r="C297" s="7">
        <v>1</v>
      </c>
      <c r="D297" s="5" t="s">
        <v>547</v>
      </c>
      <c r="E297" s="5" t="s">
        <v>32</v>
      </c>
      <c r="F297" s="4">
        <v>31</v>
      </c>
      <c r="G297" s="3">
        <v>35273</v>
      </c>
      <c r="H297" s="7">
        <f>_xlfn.XLOOKUP(passengers_and_family_info[[#This Row],[PassengerId]],family_info[PassengerId],family_info[SibSp])</f>
        <v>1</v>
      </c>
      <c r="I297" s="7">
        <f>_xlfn.XLOOKUP(passengers_and_family_info[[#This Row],[PassengerId]],family_info[PassengerId],family_info[Parch])</f>
        <v>0</v>
      </c>
    </row>
    <row r="298" spans="1:9" x14ac:dyDescent="0.2">
      <c r="A298" s="5">
        <v>20</v>
      </c>
      <c r="B298" s="7">
        <v>1</v>
      </c>
      <c r="C298" s="7">
        <v>3</v>
      </c>
      <c r="D298" s="5" t="s">
        <v>548</v>
      </c>
      <c r="E298" s="5" t="s">
        <v>32</v>
      </c>
      <c r="G298" s="3">
        <v>2649</v>
      </c>
      <c r="H298" s="7">
        <f>_xlfn.XLOOKUP(passengers_and_family_info[[#This Row],[PassengerId]],family_info[PassengerId],family_info[SibSp])</f>
        <v>0</v>
      </c>
      <c r="I298" s="7">
        <f>_xlfn.XLOOKUP(passengers_and_family_info[[#This Row],[PassengerId]],family_info[PassengerId],family_info[Parch])</f>
        <v>0</v>
      </c>
    </row>
    <row r="299" spans="1:9" x14ac:dyDescent="0.2">
      <c r="A299" s="5">
        <v>73</v>
      </c>
      <c r="B299" s="7">
        <v>0</v>
      </c>
      <c r="C299" s="7">
        <v>2</v>
      </c>
      <c r="D299" s="5" t="s">
        <v>549</v>
      </c>
      <c r="E299" s="5" t="s">
        <v>29</v>
      </c>
      <c r="F299" s="4">
        <v>21</v>
      </c>
      <c r="G299" s="3" t="s">
        <v>289</v>
      </c>
      <c r="H299" s="7">
        <f>_xlfn.XLOOKUP(passengers_and_family_info[[#This Row],[PassengerId]],family_info[PassengerId],family_info[SibSp])</f>
        <v>0</v>
      </c>
      <c r="I299" s="7">
        <f>_xlfn.XLOOKUP(passengers_and_family_info[[#This Row],[PassengerId]],family_info[PassengerId],family_info[Parch])</f>
        <v>0</v>
      </c>
    </row>
    <row r="300" spans="1:9" x14ac:dyDescent="0.2">
      <c r="A300" s="5">
        <v>435</v>
      </c>
      <c r="B300" s="7">
        <v>0</v>
      </c>
      <c r="C300" s="7">
        <v>1</v>
      </c>
      <c r="D300" s="5" t="s">
        <v>550</v>
      </c>
      <c r="E300" s="5" t="s">
        <v>29</v>
      </c>
      <c r="F300" s="4">
        <v>50</v>
      </c>
      <c r="G300" s="3">
        <v>13507</v>
      </c>
      <c r="H300" s="7">
        <f>_xlfn.XLOOKUP(passengers_and_family_info[[#This Row],[PassengerId]],family_info[PassengerId],family_info[SibSp])</f>
        <v>1</v>
      </c>
      <c r="I300" s="7">
        <f>_xlfn.XLOOKUP(passengers_and_family_info[[#This Row],[PassengerId]],family_info[PassengerId],family_info[Parch])</f>
        <v>0</v>
      </c>
    </row>
    <row r="301" spans="1:9" x14ac:dyDescent="0.2">
      <c r="A301" s="5">
        <v>725</v>
      </c>
      <c r="B301" s="7">
        <v>1</v>
      </c>
      <c r="C301" s="7">
        <v>1</v>
      </c>
      <c r="D301" s="5" t="s">
        <v>551</v>
      </c>
      <c r="E301" s="5" t="s">
        <v>29</v>
      </c>
      <c r="F301" s="4">
        <v>27</v>
      </c>
      <c r="G301" s="3">
        <v>113806</v>
      </c>
      <c r="H301" s="7">
        <f>_xlfn.XLOOKUP(passengers_and_family_info[[#This Row],[PassengerId]],family_info[PassengerId],family_info[SibSp])</f>
        <v>1</v>
      </c>
      <c r="I301" s="7">
        <f>_xlfn.XLOOKUP(passengers_and_family_info[[#This Row],[PassengerId]],family_info[PassengerId],family_info[Parch])</f>
        <v>0</v>
      </c>
    </row>
    <row r="302" spans="1:9" x14ac:dyDescent="0.2">
      <c r="A302" s="5">
        <v>512</v>
      </c>
      <c r="B302" s="7">
        <v>0</v>
      </c>
      <c r="C302" s="7">
        <v>3</v>
      </c>
      <c r="D302" s="5" t="s">
        <v>552</v>
      </c>
      <c r="E302" s="5" t="s">
        <v>29</v>
      </c>
      <c r="G302" s="3" t="s">
        <v>553</v>
      </c>
      <c r="H302" s="7">
        <f>_xlfn.XLOOKUP(passengers_and_family_info[[#This Row],[PassengerId]],family_info[PassengerId],family_info[SibSp])</f>
        <v>0</v>
      </c>
      <c r="I302" s="7">
        <f>_xlfn.XLOOKUP(passengers_and_family_info[[#This Row],[PassengerId]],family_info[PassengerId],family_info[Parch])</f>
        <v>0</v>
      </c>
    </row>
    <row r="303" spans="1:9" x14ac:dyDescent="0.2">
      <c r="A303" s="5">
        <v>350</v>
      </c>
      <c r="B303" s="7">
        <v>0</v>
      </c>
      <c r="C303" s="7">
        <v>3</v>
      </c>
      <c r="D303" s="5" t="s">
        <v>554</v>
      </c>
      <c r="E303" s="5" t="s">
        <v>29</v>
      </c>
      <c r="F303" s="4">
        <v>42</v>
      </c>
      <c r="G303" s="3">
        <v>315088</v>
      </c>
      <c r="H303" s="7">
        <f>_xlfn.XLOOKUP(passengers_and_family_info[[#This Row],[PassengerId]],family_info[PassengerId],family_info[SibSp])</f>
        <v>0</v>
      </c>
      <c r="I303" s="7">
        <f>_xlfn.XLOOKUP(passengers_and_family_info[[#This Row],[PassengerId]],family_info[PassengerId],family_info[Parch])</f>
        <v>0</v>
      </c>
    </row>
    <row r="304" spans="1:9" x14ac:dyDescent="0.2">
      <c r="A304" s="5">
        <v>194</v>
      </c>
      <c r="B304" s="7">
        <v>1</v>
      </c>
      <c r="C304" s="7">
        <v>2</v>
      </c>
      <c r="D304" s="5" t="s">
        <v>555</v>
      </c>
      <c r="E304" s="5" t="s">
        <v>29</v>
      </c>
      <c r="F304" s="4">
        <v>3</v>
      </c>
      <c r="G304" s="3">
        <v>230080</v>
      </c>
      <c r="H304" s="7">
        <f>_xlfn.XLOOKUP(passengers_and_family_info[[#This Row],[PassengerId]],family_info[PassengerId],family_info[SibSp])</f>
        <v>1</v>
      </c>
      <c r="I304" s="7">
        <f>_xlfn.XLOOKUP(passengers_and_family_info[[#This Row],[PassengerId]],family_info[PassengerId],family_info[Parch])</f>
        <v>1</v>
      </c>
    </row>
    <row r="305" spans="1:9" x14ac:dyDescent="0.2">
      <c r="A305" s="5">
        <v>669</v>
      </c>
      <c r="B305" s="7">
        <v>0</v>
      </c>
      <c r="C305" s="7">
        <v>3</v>
      </c>
      <c r="D305" s="5" t="s">
        <v>556</v>
      </c>
      <c r="E305" s="5" t="s">
        <v>29</v>
      </c>
      <c r="F305" s="4">
        <v>43</v>
      </c>
      <c r="G305" s="3" t="s">
        <v>557</v>
      </c>
      <c r="H305" s="7">
        <f>_xlfn.XLOOKUP(passengers_and_family_info[[#This Row],[PassengerId]],family_info[PassengerId],family_info[SibSp])</f>
        <v>0</v>
      </c>
      <c r="I305" s="7">
        <f>_xlfn.XLOOKUP(passengers_and_family_info[[#This Row],[PassengerId]],family_info[PassengerId],family_info[Parch])</f>
        <v>0</v>
      </c>
    </row>
    <row r="306" spans="1:9" x14ac:dyDescent="0.2">
      <c r="A306" s="5">
        <v>178</v>
      </c>
      <c r="B306" s="7">
        <v>0</v>
      </c>
      <c r="C306" s="7">
        <v>1</v>
      </c>
      <c r="D306" s="5" t="s">
        <v>558</v>
      </c>
      <c r="E306" s="5" t="s">
        <v>32</v>
      </c>
      <c r="F306" s="4">
        <v>50</v>
      </c>
      <c r="G306" s="3" t="s">
        <v>559</v>
      </c>
      <c r="H306" s="7">
        <f>_xlfn.XLOOKUP(passengers_and_family_info[[#This Row],[PassengerId]],family_info[PassengerId],family_info[SibSp])</f>
        <v>0</v>
      </c>
      <c r="I306" s="7">
        <f>_xlfn.XLOOKUP(passengers_and_family_info[[#This Row],[PassengerId]],family_info[PassengerId],family_info[Parch])</f>
        <v>0</v>
      </c>
    </row>
    <row r="307" spans="1:9" x14ac:dyDescent="0.2">
      <c r="A307" s="5">
        <v>668</v>
      </c>
      <c r="B307" s="7">
        <v>0</v>
      </c>
      <c r="C307" s="7">
        <v>3</v>
      </c>
      <c r="D307" s="5" t="s">
        <v>560</v>
      </c>
      <c r="E307" s="5" t="s">
        <v>29</v>
      </c>
      <c r="G307" s="3">
        <v>312993</v>
      </c>
      <c r="H307" s="7">
        <f>_xlfn.XLOOKUP(passengers_and_family_info[[#This Row],[PassengerId]],family_info[PassengerId],family_info[SibSp])</f>
        <v>0</v>
      </c>
      <c r="I307" s="7">
        <f>_xlfn.XLOOKUP(passengers_and_family_info[[#This Row],[PassengerId]],family_info[PassengerId],family_info[Parch])</f>
        <v>0</v>
      </c>
    </row>
    <row r="308" spans="1:9" x14ac:dyDescent="0.2">
      <c r="A308" s="5">
        <v>869</v>
      </c>
      <c r="B308" s="7">
        <v>0</v>
      </c>
      <c r="C308" s="7">
        <v>3</v>
      </c>
      <c r="D308" s="5" t="s">
        <v>561</v>
      </c>
      <c r="E308" s="5" t="s">
        <v>29</v>
      </c>
      <c r="G308" s="3">
        <v>345777</v>
      </c>
      <c r="H308" s="7">
        <f>_xlfn.XLOOKUP(passengers_and_family_info[[#This Row],[PassengerId]],family_info[PassengerId],family_info[SibSp])</f>
        <v>0</v>
      </c>
      <c r="I308" s="7">
        <f>_xlfn.XLOOKUP(passengers_and_family_info[[#This Row],[PassengerId]],family_info[PassengerId],family_info[Parch])</f>
        <v>0</v>
      </c>
    </row>
    <row r="309" spans="1:9" x14ac:dyDescent="0.2">
      <c r="A309" s="5">
        <v>433</v>
      </c>
      <c r="B309" s="7">
        <v>1</v>
      </c>
      <c r="C309" s="7">
        <v>2</v>
      </c>
      <c r="D309" s="5" t="s">
        <v>562</v>
      </c>
      <c r="E309" s="5" t="s">
        <v>32</v>
      </c>
      <c r="F309" s="4">
        <v>42</v>
      </c>
      <c r="G309" s="3" t="s">
        <v>563</v>
      </c>
      <c r="H309" s="7">
        <f>_xlfn.XLOOKUP(passengers_and_family_info[[#This Row],[PassengerId]],family_info[PassengerId],family_info[SibSp])</f>
        <v>1</v>
      </c>
      <c r="I309" s="7">
        <f>_xlfn.XLOOKUP(passengers_and_family_info[[#This Row],[PassengerId]],family_info[PassengerId],family_info[Parch])</f>
        <v>0</v>
      </c>
    </row>
    <row r="310" spans="1:9" x14ac:dyDescent="0.2">
      <c r="A310" s="5">
        <v>407</v>
      </c>
      <c r="B310" s="7">
        <v>0</v>
      </c>
      <c r="C310" s="7">
        <v>3</v>
      </c>
      <c r="D310" s="5" t="s">
        <v>564</v>
      </c>
      <c r="E310" s="5" t="s">
        <v>29</v>
      </c>
      <c r="F310" s="4">
        <v>51</v>
      </c>
      <c r="G310" s="3">
        <v>347064</v>
      </c>
      <c r="H310" s="7">
        <f>_xlfn.XLOOKUP(passengers_and_family_info[[#This Row],[PassengerId]],family_info[PassengerId],family_info[SibSp])</f>
        <v>0</v>
      </c>
      <c r="I310" s="7">
        <f>_xlfn.XLOOKUP(passengers_and_family_info[[#This Row],[PassengerId]],family_info[PassengerId],family_info[Parch])</f>
        <v>0</v>
      </c>
    </row>
    <row r="311" spans="1:9" x14ac:dyDescent="0.2">
      <c r="A311" s="5">
        <v>390</v>
      </c>
      <c r="B311" s="7">
        <v>1</v>
      </c>
      <c r="C311" s="7">
        <v>2</v>
      </c>
      <c r="D311" s="5" t="s">
        <v>565</v>
      </c>
      <c r="E311" s="5" t="s">
        <v>32</v>
      </c>
      <c r="F311" s="4">
        <v>17</v>
      </c>
      <c r="G311" s="3" t="s">
        <v>566</v>
      </c>
      <c r="H311" s="7">
        <f>_xlfn.XLOOKUP(passengers_and_family_info[[#This Row],[PassengerId]],family_info[PassengerId],family_info[SibSp])</f>
        <v>0</v>
      </c>
      <c r="I311" s="7">
        <f>_xlfn.XLOOKUP(passengers_and_family_info[[#This Row],[PassengerId]],family_info[PassengerId],family_info[Parch])</f>
        <v>0</v>
      </c>
    </row>
    <row r="312" spans="1:9" x14ac:dyDescent="0.2">
      <c r="A312" s="5">
        <v>347</v>
      </c>
      <c r="B312" s="7">
        <v>1</v>
      </c>
      <c r="C312" s="7">
        <v>2</v>
      </c>
      <c r="D312" s="5" t="s">
        <v>567</v>
      </c>
      <c r="E312" s="5" t="s">
        <v>32</v>
      </c>
      <c r="F312" s="4">
        <v>40</v>
      </c>
      <c r="G312" s="3">
        <v>31418</v>
      </c>
      <c r="H312" s="7">
        <f>_xlfn.XLOOKUP(passengers_and_family_info[[#This Row],[PassengerId]],family_info[PassengerId],family_info[SibSp])</f>
        <v>0</v>
      </c>
      <c r="I312" s="7">
        <f>_xlfn.XLOOKUP(passengers_and_family_info[[#This Row],[PassengerId]],family_info[PassengerId],family_info[Parch])</f>
        <v>0</v>
      </c>
    </row>
    <row r="313" spans="1:9" x14ac:dyDescent="0.2">
      <c r="A313" s="5">
        <v>828</v>
      </c>
      <c r="B313" s="7">
        <v>1</v>
      </c>
      <c r="C313" s="7">
        <v>2</v>
      </c>
      <c r="D313" s="5" t="s">
        <v>568</v>
      </c>
      <c r="E313" s="5" t="s">
        <v>29</v>
      </c>
      <c r="F313" s="4">
        <v>1</v>
      </c>
      <c r="G313" s="3" t="s">
        <v>569</v>
      </c>
      <c r="H313" s="7">
        <f>_xlfn.XLOOKUP(passengers_and_family_info[[#This Row],[PassengerId]],family_info[PassengerId],family_info[SibSp])</f>
        <v>0</v>
      </c>
      <c r="I313" s="7">
        <f>_xlfn.XLOOKUP(passengers_and_family_info[[#This Row],[PassengerId]],family_info[PassengerId],family_info[Parch])</f>
        <v>2</v>
      </c>
    </row>
    <row r="314" spans="1:9" x14ac:dyDescent="0.2">
      <c r="A314" s="5">
        <v>852</v>
      </c>
      <c r="B314" s="7">
        <v>0</v>
      </c>
      <c r="C314" s="7">
        <v>3</v>
      </c>
      <c r="D314" s="5" t="s">
        <v>570</v>
      </c>
      <c r="E314" s="5" t="s">
        <v>29</v>
      </c>
      <c r="F314" s="4">
        <v>74</v>
      </c>
      <c r="G314" s="3">
        <v>347060</v>
      </c>
      <c r="H314" s="7">
        <f>_xlfn.XLOOKUP(passengers_and_family_info[[#This Row],[PassengerId]],family_info[PassengerId],family_info[SibSp])</f>
        <v>0</v>
      </c>
      <c r="I314" s="7">
        <f>_xlfn.XLOOKUP(passengers_and_family_info[[#This Row],[PassengerId]],family_info[PassengerId],family_info[Parch])</f>
        <v>0</v>
      </c>
    </row>
    <row r="315" spans="1:9" x14ac:dyDescent="0.2">
      <c r="A315" s="5">
        <v>338</v>
      </c>
      <c r="B315" s="7">
        <v>1</v>
      </c>
      <c r="C315" s="7">
        <v>1</v>
      </c>
      <c r="D315" s="5" t="s">
        <v>571</v>
      </c>
      <c r="E315" s="5" t="s">
        <v>32</v>
      </c>
      <c r="F315" s="4">
        <v>41</v>
      </c>
      <c r="G315" s="3">
        <v>16966</v>
      </c>
      <c r="H315" s="7">
        <f>_xlfn.XLOOKUP(passengers_and_family_info[[#This Row],[PassengerId]],family_info[PassengerId],family_info[SibSp])</f>
        <v>0</v>
      </c>
      <c r="I315" s="7">
        <f>_xlfn.XLOOKUP(passengers_and_family_info[[#This Row],[PassengerId]],family_info[PassengerId],family_info[Parch])</f>
        <v>0</v>
      </c>
    </row>
    <row r="316" spans="1:9" x14ac:dyDescent="0.2">
      <c r="A316" s="5">
        <v>189</v>
      </c>
      <c r="B316" s="7">
        <v>0</v>
      </c>
      <c r="C316" s="7">
        <v>3</v>
      </c>
      <c r="D316" s="5" t="s">
        <v>572</v>
      </c>
      <c r="E316" s="5" t="s">
        <v>29</v>
      </c>
      <c r="F316" s="4">
        <v>40</v>
      </c>
      <c r="G316" s="3">
        <v>364849</v>
      </c>
      <c r="H316" s="7">
        <f>_xlfn.XLOOKUP(passengers_and_family_info[[#This Row],[PassengerId]],family_info[PassengerId],family_info[SibSp])</f>
        <v>1</v>
      </c>
      <c r="I316" s="7">
        <f>_xlfn.XLOOKUP(passengers_and_family_info[[#This Row],[PassengerId]],family_info[PassengerId],family_info[Parch])</f>
        <v>1</v>
      </c>
    </row>
    <row r="317" spans="1:9" x14ac:dyDescent="0.2">
      <c r="A317" s="5">
        <v>389</v>
      </c>
      <c r="B317" s="7">
        <v>0</v>
      </c>
      <c r="C317" s="7">
        <v>3</v>
      </c>
      <c r="D317" s="5" t="s">
        <v>573</v>
      </c>
      <c r="E317" s="5" t="s">
        <v>29</v>
      </c>
      <c r="G317" s="3">
        <v>367655</v>
      </c>
      <c r="H317" s="7">
        <f>_xlfn.XLOOKUP(passengers_and_family_info[[#This Row],[PassengerId]],family_info[PassengerId],family_info[SibSp])</f>
        <v>0</v>
      </c>
      <c r="I317" s="7">
        <f>_xlfn.XLOOKUP(passengers_and_family_info[[#This Row],[PassengerId]],family_info[PassengerId],family_info[Parch])</f>
        <v>0</v>
      </c>
    </row>
    <row r="318" spans="1:9" x14ac:dyDescent="0.2">
      <c r="A318" s="5">
        <v>653</v>
      </c>
      <c r="B318" s="7">
        <v>0</v>
      </c>
      <c r="C318" s="7">
        <v>3</v>
      </c>
      <c r="D318" s="5" t="s">
        <v>574</v>
      </c>
      <c r="E318" s="5" t="s">
        <v>29</v>
      </c>
      <c r="F318" s="4">
        <v>21</v>
      </c>
      <c r="G318" s="3">
        <v>8475</v>
      </c>
      <c r="H318" s="7">
        <f>_xlfn.XLOOKUP(passengers_and_family_info[[#This Row],[PassengerId]],family_info[PassengerId],family_info[SibSp])</f>
        <v>0</v>
      </c>
      <c r="I318" s="7">
        <f>_xlfn.XLOOKUP(passengers_and_family_info[[#This Row],[PassengerId]],family_info[PassengerId],family_info[Parch])</f>
        <v>0</v>
      </c>
    </row>
    <row r="319" spans="1:9" x14ac:dyDescent="0.2">
      <c r="A319" s="5">
        <v>123</v>
      </c>
      <c r="B319" s="7">
        <v>0</v>
      </c>
      <c r="C319" s="7">
        <v>2</v>
      </c>
      <c r="D319" s="5" t="s">
        <v>575</v>
      </c>
      <c r="E319" s="5" t="s">
        <v>29</v>
      </c>
      <c r="F319" s="4">
        <v>32.5</v>
      </c>
      <c r="G319" s="3">
        <v>237736</v>
      </c>
      <c r="H319" s="7">
        <f>_xlfn.XLOOKUP(passengers_and_family_info[[#This Row],[PassengerId]],family_info[PassengerId],family_info[SibSp])</f>
        <v>1</v>
      </c>
      <c r="I319" s="7">
        <f>_xlfn.XLOOKUP(passengers_and_family_info[[#This Row],[PassengerId]],family_info[PassengerId],family_info[Parch])</f>
        <v>0</v>
      </c>
    </row>
    <row r="320" spans="1:9" x14ac:dyDescent="0.2">
      <c r="A320" s="5">
        <v>102</v>
      </c>
      <c r="B320" s="7">
        <v>0</v>
      </c>
      <c r="C320" s="7">
        <v>3</v>
      </c>
      <c r="D320" s="5" t="s">
        <v>576</v>
      </c>
      <c r="E320" s="5" t="s">
        <v>29</v>
      </c>
      <c r="G320" s="3">
        <v>349215</v>
      </c>
      <c r="H320" s="7">
        <f>_xlfn.XLOOKUP(passengers_and_family_info[[#This Row],[PassengerId]],family_info[PassengerId],family_info[SibSp])</f>
        <v>0</v>
      </c>
      <c r="I320" s="7">
        <f>_xlfn.XLOOKUP(passengers_and_family_info[[#This Row],[PassengerId]],family_info[PassengerId],family_info[Parch])</f>
        <v>0</v>
      </c>
    </row>
    <row r="321" spans="1:9" x14ac:dyDescent="0.2">
      <c r="A321" s="5">
        <v>305</v>
      </c>
      <c r="B321" s="7">
        <v>0</v>
      </c>
      <c r="C321" s="7">
        <v>3</v>
      </c>
      <c r="D321" s="5" t="s">
        <v>577</v>
      </c>
      <c r="E321" s="5" t="s">
        <v>29</v>
      </c>
      <c r="G321" s="3" t="s">
        <v>578</v>
      </c>
      <c r="H321" s="7">
        <f>_xlfn.XLOOKUP(passengers_and_family_info[[#This Row],[PassengerId]],family_info[PassengerId],family_info[SibSp])</f>
        <v>0</v>
      </c>
      <c r="I321" s="7">
        <f>_xlfn.XLOOKUP(passengers_and_family_info[[#This Row],[PassengerId]],family_info[PassengerId],family_info[Parch])</f>
        <v>0</v>
      </c>
    </row>
    <row r="322" spans="1:9" x14ac:dyDescent="0.2">
      <c r="A322" s="5">
        <v>180</v>
      </c>
      <c r="B322" s="7">
        <v>0</v>
      </c>
      <c r="C322" s="7">
        <v>3</v>
      </c>
      <c r="D322" s="5" t="s">
        <v>579</v>
      </c>
      <c r="E322" s="5" t="s">
        <v>29</v>
      </c>
      <c r="F322" s="4">
        <v>36</v>
      </c>
      <c r="G322" s="3" t="s">
        <v>580</v>
      </c>
      <c r="H322" s="7">
        <f>_xlfn.XLOOKUP(passengers_and_family_info[[#This Row],[PassengerId]],family_info[PassengerId],family_info[SibSp])</f>
        <v>0</v>
      </c>
      <c r="I322" s="7">
        <f>_xlfn.XLOOKUP(passengers_and_family_info[[#This Row],[PassengerId]],family_info[PassengerId],family_info[Parch])</f>
        <v>0</v>
      </c>
    </row>
    <row r="323" spans="1:9" x14ac:dyDescent="0.2">
      <c r="A323" s="5">
        <v>778</v>
      </c>
      <c r="B323" s="7">
        <v>1</v>
      </c>
      <c r="C323" s="7">
        <v>3</v>
      </c>
      <c r="D323" s="5" t="s">
        <v>581</v>
      </c>
      <c r="E323" s="5" t="s">
        <v>32</v>
      </c>
      <c r="F323" s="4">
        <v>5</v>
      </c>
      <c r="G323" s="3">
        <v>364516</v>
      </c>
      <c r="H323" s="7">
        <f>_xlfn.XLOOKUP(passengers_and_family_info[[#This Row],[PassengerId]],family_info[PassengerId],family_info[SibSp])</f>
        <v>0</v>
      </c>
      <c r="I323" s="7">
        <f>_xlfn.XLOOKUP(passengers_and_family_info[[#This Row],[PassengerId]],family_info[PassengerId],family_info[Parch])</f>
        <v>0</v>
      </c>
    </row>
    <row r="324" spans="1:9" x14ac:dyDescent="0.2">
      <c r="A324" s="5">
        <v>410</v>
      </c>
      <c r="B324" s="7">
        <v>0</v>
      </c>
      <c r="C324" s="7">
        <v>3</v>
      </c>
      <c r="D324" s="5" t="s">
        <v>582</v>
      </c>
      <c r="E324" s="5" t="s">
        <v>32</v>
      </c>
      <c r="G324" s="3">
        <v>4133</v>
      </c>
      <c r="H324" s="7">
        <f>_xlfn.XLOOKUP(passengers_and_family_info[[#This Row],[PassengerId]],family_info[PassengerId],family_info[SibSp])</f>
        <v>3</v>
      </c>
      <c r="I324" s="7">
        <f>_xlfn.XLOOKUP(passengers_and_family_info[[#This Row],[PassengerId]],family_info[PassengerId],family_info[Parch])</f>
        <v>1</v>
      </c>
    </row>
    <row r="325" spans="1:9" x14ac:dyDescent="0.2">
      <c r="A325" s="5">
        <v>43</v>
      </c>
      <c r="B325" s="7">
        <v>0</v>
      </c>
      <c r="C325" s="7">
        <v>3</v>
      </c>
      <c r="D325" s="5" t="s">
        <v>583</v>
      </c>
      <c r="E325" s="5" t="s">
        <v>29</v>
      </c>
      <c r="G325" s="3">
        <v>349253</v>
      </c>
      <c r="H325" s="7">
        <f>_xlfn.XLOOKUP(passengers_and_family_info[[#This Row],[PassengerId]],family_info[PassengerId],family_info[SibSp])</f>
        <v>0</v>
      </c>
      <c r="I325" s="7">
        <f>_xlfn.XLOOKUP(passengers_and_family_info[[#This Row],[PassengerId]],family_info[PassengerId],family_info[Parch])</f>
        <v>0</v>
      </c>
    </row>
    <row r="326" spans="1:9" x14ac:dyDescent="0.2">
      <c r="A326" s="5">
        <v>825</v>
      </c>
      <c r="B326" s="7">
        <v>0</v>
      </c>
      <c r="C326" s="7">
        <v>3</v>
      </c>
      <c r="D326" s="5" t="s">
        <v>584</v>
      </c>
      <c r="E326" s="5" t="s">
        <v>29</v>
      </c>
      <c r="F326" s="4">
        <v>2</v>
      </c>
      <c r="G326" s="3">
        <v>3101295</v>
      </c>
      <c r="H326" s="7">
        <f>_xlfn.XLOOKUP(passengers_and_family_info[[#This Row],[PassengerId]],family_info[PassengerId],family_info[SibSp])</f>
        <v>4</v>
      </c>
      <c r="I326" s="7">
        <f>_xlfn.XLOOKUP(passengers_and_family_info[[#This Row],[PassengerId]],family_info[PassengerId],family_info[Parch])</f>
        <v>1</v>
      </c>
    </row>
    <row r="327" spans="1:9" x14ac:dyDescent="0.2">
      <c r="A327" s="5">
        <v>689</v>
      </c>
      <c r="B327" s="7">
        <v>0</v>
      </c>
      <c r="C327" s="7">
        <v>3</v>
      </c>
      <c r="D327" s="5" t="s">
        <v>585</v>
      </c>
      <c r="E327" s="5" t="s">
        <v>29</v>
      </c>
      <c r="F327" s="4">
        <v>18</v>
      </c>
      <c r="G327" s="3">
        <v>350036</v>
      </c>
      <c r="H327" s="7">
        <f>_xlfn.XLOOKUP(passengers_and_family_info[[#This Row],[PassengerId]],family_info[PassengerId],family_info[SibSp])</f>
        <v>0</v>
      </c>
      <c r="I327" s="7">
        <f>_xlfn.XLOOKUP(passengers_and_family_info[[#This Row],[PassengerId]],family_info[PassengerId],family_info[Parch])</f>
        <v>0</v>
      </c>
    </row>
    <row r="328" spans="1:9" x14ac:dyDescent="0.2">
      <c r="A328" s="5">
        <v>374</v>
      </c>
      <c r="B328" s="7">
        <v>0</v>
      </c>
      <c r="C328" s="7">
        <v>1</v>
      </c>
      <c r="D328" s="5" t="s">
        <v>586</v>
      </c>
      <c r="E328" s="5" t="s">
        <v>29</v>
      </c>
      <c r="F328" s="4">
        <v>22</v>
      </c>
      <c r="G328" s="3" t="s">
        <v>425</v>
      </c>
      <c r="H328" s="7">
        <f>_xlfn.XLOOKUP(passengers_and_family_info[[#This Row],[PassengerId]],family_info[PassengerId],family_info[SibSp])</f>
        <v>0</v>
      </c>
      <c r="I328" s="7">
        <f>_xlfn.XLOOKUP(passengers_and_family_info[[#This Row],[PassengerId]],family_info[PassengerId],family_info[Parch])</f>
        <v>0</v>
      </c>
    </row>
    <row r="329" spans="1:9" x14ac:dyDescent="0.2">
      <c r="A329" s="5">
        <v>468</v>
      </c>
      <c r="B329" s="7">
        <v>0</v>
      </c>
      <c r="C329" s="7">
        <v>1</v>
      </c>
      <c r="D329" s="5" t="s">
        <v>587</v>
      </c>
      <c r="E329" s="5" t="s">
        <v>29</v>
      </c>
      <c r="F329" s="4">
        <v>56</v>
      </c>
      <c r="G329" s="3">
        <v>113792</v>
      </c>
      <c r="H329" s="7">
        <f>_xlfn.XLOOKUP(passengers_and_family_info[[#This Row],[PassengerId]],family_info[PassengerId],family_info[SibSp])</f>
        <v>0</v>
      </c>
      <c r="I329" s="7">
        <f>_xlfn.XLOOKUP(passengers_and_family_info[[#This Row],[PassengerId]],family_info[PassengerId],family_info[Parch])</f>
        <v>0</v>
      </c>
    </row>
    <row r="330" spans="1:9" x14ac:dyDescent="0.2">
      <c r="A330" s="5">
        <v>759</v>
      </c>
      <c r="B330" s="7">
        <v>0</v>
      </c>
      <c r="C330" s="7">
        <v>3</v>
      </c>
      <c r="D330" s="5" t="s">
        <v>588</v>
      </c>
      <c r="E330" s="5" t="s">
        <v>29</v>
      </c>
      <c r="F330" s="4">
        <v>34</v>
      </c>
      <c r="G330" s="3">
        <v>363294</v>
      </c>
      <c r="H330" s="7">
        <f>_xlfn.XLOOKUP(passengers_and_family_info[[#This Row],[PassengerId]],family_info[PassengerId],family_info[SibSp])</f>
        <v>0</v>
      </c>
      <c r="I330" s="7">
        <f>_xlfn.XLOOKUP(passengers_and_family_info[[#This Row],[PassengerId]],family_info[PassengerId],family_info[Parch])</f>
        <v>0</v>
      </c>
    </row>
    <row r="331" spans="1:9" x14ac:dyDescent="0.2">
      <c r="A331" s="5">
        <v>872</v>
      </c>
      <c r="B331" s="7">
        <v>1</v>
      </c>
      <c r="C331" s="7">
        <v>1</v>
      </c>
      <c r="D331" s="5" t="s">
        <v>589</v>
      </c>
      <c r="E331" s="5" t="s">
        <v>32</v>
      </c>
      <c r="F331" s="4">
        <v>47</v>
      </c>
      <c r="G331" s="3">
        <v>11751</v>
      </c>
      <c r="H331" s="7">
        <f>_xlfn.XLOOKUP(passengers_and_family_info[[#This Row],[PassengerId]],family_info[PassengerId],family_info[SibSp])</f>
        <v>1</v>
      </c>
      <c r="I331" s="7">
        <f>_xlfn.XLOOKUP(passengers_and_family_info[[#This Row],[PassengerId]],family_info[PassengerId],family_info[Parch])</f>
        <v>1</v>
      </c>
    </row>
    <row r="332" spans="1:9" x14ac:dyDescent="0.2">
      <c r="A332" s="5">
        <v>862</v>
      </c>
      <c r="B332" s="7">
        <v>0</v>
      </c>
      <c r="C332" s="7">
        <v>2</v>
      </c>
      <c r="D332" s="5" t="s">
        <v>590</v>
      </c>
      <c r="E332" s="5" t="s">
        <v>29</v>
      </c>
      <c r="F332" s="4">
        <v>21</v>
      </c>
      <c r="G332" s="3">
        <v>28134</v>
      </c>
      <c r="H332" s="7">
        <f>_xlfn.XLOOKUP(passengers_and_family_info[[#This Row],[PassengerId]],family_info[PassengerId],family_info[SibSp])</f>
        <v>1</v>
      </c>
      <c r="I332" s="7">
        <f>_xlfn.XLOOKUP(passengers_and_family_info[[#This Row],[PassengerId]],family_info[PassengerId],family_info[Parch])</f>
        <v>0</v>
      </c>
    </row>
    <row r="333" spans="1:9" x14ac:dyDescent="0.2">
      <c r="A333" s="5">
        <v>191</v>
      </c>
      <c r="B333" s="7">
        <v>1</v>
      </c>
      <c r="C333" s="7">
        <v>2</v>
      </c>
      <c r="D333" s="5" t="s">
        <v>591</v>
      </c>
      <c r="E333" s="5" t="s">
        <v>32</v>
      </c>
      <c r="F333" s="4">
        <v>32</v>
      </c>
      <c r="G333" s="3">
        <v>234604</v>
      </c>
      <c r="H333" s="7">
        <f>_xlfn.XLOOKUP(passengers_and_family_info[[#This Row],[PassengerId]],family_info[PassengerId],family_info[SibSp])</f>
        <v>0</v>
      </c>
      <c r="I333" s="7">
        <f>_xlfn.XLOOKUP(passengers_and_family_info[[#This Row],[PassengerId]],family_info[PassengerId],family_info[Parch])</f>
        <v>0</v>
      </c>
    </row>
    <row r="334" spans="1:9" x14ac:dyDescent="0.2">
      <c r="A334" s="5">
        <v>541</v>
      </c>
      <c r="B334" s="7">
        <v>1</v>
      </c>
      <c r="C334" s="7">
        <v>1</v>
      </c>
      <c r="D334" s="5" t="s">
        <v>592</v>
      </c>
      <c r="E334" s="5" t="s">
        <v>32</v>
      </c>
      <c r="F334" s="4">
        <v>36</v>
      </c>
      <c r="G334" s="3" t="s">
        <v>461</v>
      </c>
      <c r="H334" s="7">
        <f>_xlfn.XLOOKUP(passengers_and_family_info[[#This Row],[PassengerId]],family_info[PassengerId],family_info[SibSp])</f>
        <v>0</v>
      </c>
      <c r="I334" s="7">
        <f>_xlfn.XLOOKUP(passengers_and_family_info[[#This Row],[PassengerId]],family_info[PassengerId],family_info[Parch])</f>
        <v>2</v>
      </c>
    </row>
    <row r="335" spans="1:9" x14ac:dyDescent="0.2">
      <c r="A335" s="5">
        <v>307</v>
      </c>
      <c r="B335" s="7">
        <v>1</v>
      </c>
      <c r="C335" s="7">
        <v>1</v>
      </c>
      <c r="D335" s="5" t="s">
        <v>593</v>
      </c>
      <c r="E335" s="5" t="s">
        <v>32</v>
      </c>
      <c r="G335" s="3">
        <v>17421</v>
      </c>
      <c r="H335" s="7">
        <f>_xlfn.XLOOKUP(passengers_and_family_info[[#This Row],[PassengerId]],family_info[PassengerId],family_info[SibSp])</f>
        <v>0</v>
      </c>
      <c r="I335" s="7">
        <f>_xlfn.XLOOKUP(passengers_and_family_info[[#This Row],[PassengerId]],family_info[PassengerId],family_info[Parch])</f>
        <v>0</v>
      </c>
    </row>
    <row r="336" spans="1:9" x14ac:dyDescent="0.2">
      <c r="A336" s="5">
        <v>309</v>
      </c>
      <c r="B336" s="7">
        <v>0</v>
      </c>
      <c r="C336" s="7">
        <v>2</v>
      </c>
      <c r="D336" s="5" t="s">
        <v>594</v>
      </c>
      <c r="E336" s="5" t="s">
        <v>29</v>
      </c>
      <c r="F336" s="4">
        <v>30</v>
      </c>
      <c r="G336" s="3" t="s">
        <v>595</v>
      </c>
      <c r="H336" s="7">
        <f>_xlfn.XLOOKUP(passengers_and_family_info[[#This Row],[PassengerId]],family_info[PassengerId],family_info[SibSp])</f>
        <v>1</v>
      </c>
      <c r="I336" s="7">
        <f>_xlfn.XLOOKUP(passengers_and_family_info[[#This Row],[PassengerId]],family_info[PassengerId],family_info[Parch])</f>
        <v>0</v>
      </c>
    </row>
    <row r="337" spans="1:9" x14ac:dyDescent="0.2">
      <c r="A337" s="5">
        <v>120</v>
      </c>
      <c r="B337" s="7">
        <v>0</v>
      </c>
      <c r="C337" s="7">
        <v>3</v>
      </c>
      <c r="D337" s="5" t="s">
        <v>596</v>
      </c>
      <c r="E337" s="5" t="s">
        <v>32</v>
      </c>
      <c r="F337" s="4">
        <v>2</v>
      </c>
      <c r="G337" s="3">
        <v>347082</v>
      </c>
      <c r="H337" s="7">
        <f>_xlfn.XLOOKUP(passengers_and_family_info[[#This Row],[PassengerId]],family_info[PassengerId],family_info[SibSp])</f>
        <v>4</v>
      </c>
      <c r="I337" s="7">
        <f>_xlfn.XLOOKUP(passengers_and_family_info[[#This Row],[PassengerId]],family_info[PassengerId],family_info[Parch])</f>
        <v>2</v>
      </c>
    </row>
    <row r="338" spans="1:9" x14ac:dyDescent="0.2">
      <c r="A338" s="5">
        <v>109</v>
      </c>
      <c r="B338" s="7">
        <v>0</v>
      </c>
      <c r="C338" s="7">
        <v>3</v>
      </c>
      <c r="D338" s="5" t="s">
        <v>597</v>
      </c>
      <c r="E338" s="5" t="s">
        <v>29</v>
      </c>
      <c r="F338" s="4">
        <v>38</v>
      </c>
      <c r="G338" s="3">
        <v>349249</v>
      </c>
      <c r="H338" s="7">
        <f>_xlfn.XLOOKUP(passengers_and_family_info[[#This Row],[PassengerId]],family_info[PassengerId],family_info[SibSp])</f>
        <v>0</v>
      </c>
      <c r="I338" s="7">
        <f>_xlfn.XLOOKUP(passengers_and_family_info[[#This Row],[PassengerId]],family_info[PassengerId],family_info[Parch])</f>
        <v>0</v>
      </c>
    </row>
    <row r="339" spans="1:9" x14ac:dyDescent="0.2">
      <c r="A339" s="5">
        <v>418</v>
      </c>
      <c r="B339" s="7">
        <v>1</v>
      </c>
      <c r="C339" s="7">
        <v>2</v>
      </c>
      <c r="D339" s="5" t="s">
        <v>598</v>
      </c>
      <c r="E339" s="5" t="s">
        <v>32</v>
      </c>
      <c r="F339" s="4">
        <v>18</v>
      </c>
      <c r="G339" s="3">
        <v>250652</v>
      </c>
      <c r="H339" s="7">
        <f>_xlfn.XLOOKUP(passengers_and_family_info[[#This Row],[PassengerId]],family_info[PassengerId],family_info[SibSp])</f>
        <v>0</v>
      </c>
      <c r="I339" s="7">
        <f>_xlfn.XLOOKUP(passengers_and_family_info[[#This Row],[PassengerId]],family_info[PassengerId],family_info[Parch])</f>
        <v>2</v>
      </c>
    </row>
    <row r="340" spans="1:9" x14ac:dyDescent="0.2">
      <c r="A340" s="5">
        <v>245</v>
      </c>
      <c r="B340" s="7">
        <v>0</v>
      </c>
      <c r="C340" s="7">
        <v>3</v>
      </c>
      <c r="D340" s="5" t="s">
        <v>599</v>
      </c>
      <c r="E340" s="5" t="s">
        <v>29</v>
      </c>
      <c r="F340" s="4">
        <v>30</v>
      </c>
      <c r="G340" s="3">
        <v>2694</v>
      </c>
      <c r="H340" s="7">
        <f>_xlfn.XLOOKUP(passengers_and_family_info[[#This Row],[PassengerId]],family_info[PassengerId],family_info[SibSp])</f>
        <v>0</v>
      </c>
      <c r="I340" s="7">
        <f>_xlfn.XLOOKUP(passengers_and_family_info[[#This Row],[PassengerId]],family_info[PassengerId],family_info[Parch])</f>
        <v>0</v>
      </c>
    </row>
    <row r="341" spans="1:9" x14ac:dyDescent="0.2">
      <c r="A341" s="5">
        <v>48</v>
      </c>
      <c r="B341" s="7">
        <v>1</v>
      </c>
      <c r="C341" s="7">
        <v>3</v>
      </c>
      <c r="D341" s="5" t="s">
        <v>600</v>
      </c>
      <c r="E341" s="5" t="s">
        <v>32</v>
      </c>
      <c r="G341" s="3">
        <v>14311</v>
      </c>
      <c r="H341" s="7">
        <f>_xlfn.XLOOKUP(passengers_and_family_info[[#This Row],[PassengerId]],family_info[PassengerId],family_info[SibSp])</f>
        <v>0</v>
      </c>
      <c r="I341" s="7">
        <f>_xlfn.XLOOKUP(passengers_and_family_info[[#This Row],[PassengerId]],family_info[PassengerId],family_info[Parch])</f>
        <v>0</v>
      </c>
    </row>
    <row r="342" spans="1:9" x14ac:dyDescent="0.2">
      <c r="A342" s="5">
        <v>490</v>
      </c>
      <c r="B342" s="7">
        <v>1</v>
      </c>
      <c r="C342" s="7">
        <v>3</v>
      </c>
      <c r="D342" s="5" t="s">
        <v>601</v>
      </c>
      <c r="E342" s="5" t="s">
        <v>29</v>
      </c>
      <c r="F342" s="4">
        <v>9</v>
      </c>
      <c r="G342" s="3" t="s">
        <v>602</v>
      </c>
      <c r="H342" s="7">
        <f>_xlfn.XLOOKUP(passengers_and_family_info[[#This Row],[PassengerId]],family_info[PassengerId],family_info[SibSp])</f>
        <v>1</v>
      </c>
      <c r="I342" s="7">
        <f>_xlfn.XLOOKUP(passengers_and_family_info[[#This Row],[PassengerId]],family_info[PassengerId],family_info[Parch])</f>
        <v>1</v>
      </c>
    </row>
    <row r="343" spans="1:9" x14ac:dyDescent="0.2">
      <c r="A343" s="5">
        <v>797</v>
      </c>
      <c r="B343" s="7">
        <v>1</v>
      </c>
      <c r="C343" s="7">
        <v>1</v>
      </c>
      <c r="D343" s="5" t="s">
        <v>603</v>
      </c>
      <c r="E343" s="5" t="s">
        <v>32</v>
      </c>
      <c r="F343" s="4">
        <v>49</v>
      </c>
      <c r="G343" s="3">
        <v>17465</v>
      </c>
      <c r="H343" s="7">
        <f>_xlfn.XLOOKUP(passengers_and_family_info[[#This Row],[PassengerId]],family_info[PassengerId],family_info[SibSp])</f>
        <v>0</v>
      </c>
      <c r="I343" s="7">
        <f>_xlfn.XLOOKUP(passengers_and_family_info[[#This Row],[PassengerId]],family_info[PassengerId],family_info[Parch])</f>
        <v>0</v>
      </c>
    </row>
    <row r="344" spans="1:9" x14ac:dyDescent="0.2">
      <c r="A344" s="5">
        <v>140</v>
      </c>
      <c r="B344" s="7">
        <v>0</v>
      </c>
      <c r="C344" s="7">
        <v>1</v>
      </c>
      <c r="D344" s="5" t="s">
        <v>604</v>
      </c>
      <c r="E344" s="5" t="s">
        <v>29</v>
      </c>
      <c r="F344" s="4">
        <v>24</v>
      </c>
      <c r="G344" s="3" t="s">
        <v>605</v>
      </c>
      <c r="H344" s="7">
        <f>_xlfn.XLOOKUP(passengers_and_family_info[[#This Row],[PassengerId]],family_info[PassengerId],family_info[SibSp])</f>
        <v>0</v>
      </c>
      <c r="I344" s="7">
        <f>_xlfn.XLOOKUP(passengers_and_family_info[[#This Row],[PassengerId]],family_info[PassengerId],family_info[Parch])</f>
        <v>0</v>
      </c>
    </row>
    <row r="345" spans="1:9" x14ac:dyDescent="0.2">
      <c r="A345" s="5">
        <v>702</v>
      </c>
      <c r="B345" s="7">
        <v>1</v>
      </c>
      <c r="C345" s="7">
        <v>1</v>
      </c>
      <c r="D345" s="5" t="s">
        <v>606</v>
      </c>
      <c r="E345" s="5" t="s">
        <v>29</v>
      </c>
      <c r="F345" s="4">
        <v>35</v>
      </c>
      <c r="G345" s="3" t="s">
        <v>607</v>
      </c>
      <c r="H345" s="7">
        <f>_xlfn.XLOOKUP(passengers_and_family_info[[#This Row],[PassengerId]],family_info[PassengerId],family_info[SibSp])</f>
        <v>0</v>
      </c>
      <c r="I345" s="7">
        <f>_xlfn.XLOOKUP(passengers_and_family_info[[#This Row],[PassengerId]],family_info[PassengerId],family_info[Parch])</f>
        <v>0</v>
      </c>
    </row>
    <row r="346" spans="1:9" x14ac:dyDescent="0.2">
      <c r="A346" s="5">
        <v>128</v>
      </c>
      <c r="B346" s="7">
        <v>1</v>
      </c>
      <c r="C346" s="7">
        <v>3</v>
      </c>
      <c r="D346" s="5" t="s">
        <v>608</v>
      </c>
      <c r="E346" s="5" t="s">
        <v>29</v>
      </c>
      <c r="F346" s="4">
        <v>24</v>
      </c>
      <c r="G346" s="3" t="s">
        <v>609</v>
      </c>
      <c r="H346" s="7">
        <f>_xlfn.XLOOKUP(passengers_and_family_info[[#This Row],[PassengerId]],family_info[PassengerId],family_info[SibSp])</f>
        <v>0</v>
      </c>
      <c r="I346" s="7">
        <f>_xlfn.XLOOKUP(passengers_and_family_info[[#This Row],[PassengerId]],family_info[PassengerId],family_info[Parch])</f>
        <v>0</v>
      </c>
    </row>
    <row r="347" spans="1:9" x14ac:dyDescent="0.2">
      <c r="A347" s="5">
        <v>537</v>
      </c>
      <c r="B347" s="7">
        <v>0</v>
      </c>
      <c r="C347" s="7">
        <v>1</v>
      </c>
      <c r="D347" s="5" t="s">
        <v>610</v>
      </c>
      <c r="E347" s="5" t="s">
        <v>29</v>
      </c>
      <c r="F347" s="4">
        <v>45</v>
      </c>
      <c r="G347" s="3">
        <v>113050</v>
      </c>
      <c r="H347" s="7">
        <f>_xlfn.XLOOKUP(passengers_and_family_info[[#This Row],[PassengerId]],family_info[PassengerId],family_info[SibSp])</f>
        <v>0</v>
      </c>
      <c r="I347" s="7">
        <f>_xlfn.XLOOKUP(passengers_and_family_info[[#This Row],[PassengerId]],family_info[PassengerId],family_info[Parch])</f>
        <v>0</v>
      </c>
    </row>
    <row r="348" spans="1:9" x14ac:dyDescent="0.2">
      <c r="A348" s="5">
        <v>269</v>
      </c>
      <c r="B348" s="7">
        <v>1</v>
      </c>
      <c r="C348" s="7">
        <v>1</v>
      </c>
      <c r="D348" s="5" t="s">
        <v>611</v>
      </c>
      <c r="E348" s="5" t="s">
        <v>32</v>
      </c>
      <c r="F348" s="4">
        <v>58</v>
      </c>
      <c r="G348" s="3" t="s">
        <v>439</v>
      </c>
      <c r="H348" s="7">
        <f>_xlfn.XLOOKUP(passengers_and_family_info[[#This Row],[PassengerId]],family_info[PassengerId],family_info[SibSp])</f>
        <v>0</v>
      </c>
      <c r="I348" s="7">
        <f>_xlfn.XLOOKUP(passengers_and_family_info[[#This Row],[PassengerId]],family_info[PassengerId],family_info[Parch])</f>
        <v>1</v>
      </c>
    </row>
    <row r="349" spans="1:9" x14ac:dyDescent="0.2">
      <c r="A349" s="5">
        <v>5</v>
      </c>
      <c r="B349" s="7">
        <v>0</v>
      </c>
      <c r="C349" s="7">
        <v>3</v>
      </c>
      <c r="D349" s="5" t="s">
        <v>612</v>
      </c>
      <c r="E349" s="5" t="s">
        <v>29</v>
      </c>
      <c r="F349" s="4">
        <v>35</v>
      </c>
      <c r="G349" s="3">
        <v>373450</v>
      </c>
      <c r="H349" s="7">
        <f>_xlfn.XLOOKUP(passengers_and_family_info[[#This Row],[PassengerId]],family_info[PassengerId],family_info[SibSp])</f>
        <v>0</v>
      </c>
      <c r="I349" s="7">
        <f>_xlfn.XLOOKUP(passengers_and_family_info[[#This Row],[PassengerId]],family_info[PassengerId],family_info[Parch])</f>
        <v>0</v>
      </c>
    </row>
    <row r="350" spans="1:9" x14ac:dyDescent="0.2">
      <c r="A350" s="5">
        <v>576</v>
      </c>
      <c r="B350" s="7">
        <v>0</v>
      </c>
      <c r="C350" s="7">
        <v>3</v>
      </c>
      <c r="D350" s="5" t="s">
        <v>613</v>
      </c>
      <c r="E350" s="5" t="s">
        <v>29</v>
      </c>
      <c r="F350" s="4">
        <v>19</v>
      </c>
      <c r="G350" s="3">
        <v>358585</v>
      </c>
      <c r="H350" s="7">
        <f>_xlfn.XLOOKUP(passengers_and_family_info[[#This Row],[PassengerId]],family_info[PassengerId],family_info[SibSp])</f>
        <v>0</v>
      </c>
      <c r="I350" s="7">
        <f>_xlfn.XLOOKUP(passengers_and_family_info[[#This Row],[PassengerId]],family_info[PassengerId],family_info[Parch])</f>
        <v>0</v>
      </c>
    </row>
    <row r="351" spans="1:9" x14ac:dyDescent="0.2">
      <c r="A351" s="5">
        <v>542</v>
      </c>
      <c r="B351" s="7">
        <v>0</v>
      </c>
      <c r="C351" s="7">
        <v>3</v>
      </c>
      <c r="D351" s="5" t="s">
        <v>614</v>
      </c>
      <c r="E351" s="5" t="s">
        <v>32</v>
      </c>
      <c r="F351" s="4">
        <v>9</v>
      </c>
      <c r="G351" s="3">
        <v>347082</v>
      </c>
      <c r="H351" s="7">
        <f>_xlfn.XLOOKUP(passengers_and_family_info[[#This Row],[PassengerId]],family_info[PassengerId],family_info[SibSp])</f>
        <v>4</v>
      </c>
      <c r="I351" s="7">
        <f>_xlfn.XLOOKUP(passengers_and_family_info[[#This Row],[PassengerId]],family_info[PassengerId],family_info[Parch])</f>
        <v>2</v>
      </c>
    </row>
    <row r="352" spans="1:9" x14ac:dyDescent="0.2">
      <c r="A352" s="5">
        <v>552</v>
      </c>
      <c r="B352" s="7">
        <v>0</v>
      </c>
      <c r="C352" s="7">
        <v>2</v>
      </c>
      <c r="D352" s="5" t="s">
        <v>615</v>
      </c>
      <c r="E352" s="5" t="s">
        <v>29</v>
      </c>
      <c r="F352" s="4">
        <v>27</v>
      </c>
      <c r="G352" s="3">
        <v>244358</v>
      </c>
      <c r="H352" s="7">
        <f>_xlfn.XLOOKUP(passengers_and_family_info[[#This Row],[PassengerId]],family_info[PassengerId],family_info[SibSp])</f>
        <v>0</v>
      </c>
      <c r="I352" s="7">
        <f>_xlfn.XLOOKUP(passengers_and_family_info[[#This Row],[PassengerId]],family_info[PassengerId],family_info[Parch])</f>
        <v>0</v>
      </c>
    </row>
    <row r="353" spans="1:9" x14ac:dyDescent="0.2">
      <c r="A353" s="5">
        <v>738</v>
      </c>
      <c r="B353" s="7">
        <v>1</v>
      </c>
      <c r="C353" s="7">
        <v>1</v>
      </c>
      <c r="D353" s="5" t="s">
        <v>616</v>
      </c>
      <c r="E353" s="5" t="s">
        <v>29</v>
      </c>
      <c r="F353" s="4">
        <v>35</v>
      </c>
      <c r="G353" s="3" t="s">
        <v>617</v>
      </c>
      <c r="H353" s="7">
        <f>_xlfn.XLOOKUP(passengers_and_family_info[[#This Row],[PassengerId]],family_info[PassengerId],family_info[SibSp])</f>
        <v>0</v>
      </c>
      <c r="I353" s="7">
        <f>_xlfn.XLOOKUP(passengers_and_family_info[[#This Row],[PassengerId]],family_info[PassengerId],family_info[Parch])</f>
        <v>0</v>
      </c>
    </row>
    <row r="354" spans="1:9" x14ac:dyDescent="0.2">
      <c r="A354" s="5">
        <v>792</v>
      </c>
      <c r="B354" s="7">
        <v>0</v>
      </c>
      <c r="C354" s="7">
        <v>2</v>
      </c>
      <c r="D354" s="5" t="s">
        <v>618</v>
      </c>
      <c r="E354" s="5" t="s">
        <v>29</v>
      </c>
      <c r="F354" s="4">
        <v>16</v>
      </c>
      <c r="G354" s="3">
        <v>239865</v>
      </c>
      <c r="H354" s="7">
        <f>_xlfn.XLOOKUP(passengers_and_family_info[[#This Row],[PassengerId]],family_info[PassengerId],family_info[SibSp])</f>
        <v>0</v>
      </c>
      <c r="I354" s="7">
        <f>_xlfn.XLOOKUP(passengers_and_family_info[[#This Row],[PassengerId]],family_info[PassengerId],family_info[Parch])</f>
        <v>0</v>
      </c>
    </row>
    <row r="355" spans="1:9" x14ac:dyDescent="0.2">
      <c r="A355" s="5">
        <v>363</v>
      </c>
      <c r="B355" s="7">
        <v>0</v>
      </c>
      <c r="C355" s="7">
        <v>3</v>
      </c>
      <c r="D355" s="5" t="s">
        <v>619</v>
      </c>
      <c r="E355" s="5" t="s">
        <v>32</v>
      </c>
      <c r="F355" s="4">
        <v>45</v>
      </c>
      <c r="G355" s="3">
        <v>2691</v>
      </c>
      <c r="H355" s="7">
        <f>_xlfn.XLOOKUP(passengers_and_family_info[[#This Row],[PassengerId]],family_info[PassengerId],family_info[SibSp])</f>
        <v>0</v>
      </c>
      <c r="I355" s="7">
        <f>_xlfn.XLOOKUP(passengers_and_family_info[[#This Row],[PassengerId]],family_info[PassengerId],family_info[Parch])</f>
        <v>1</v>
      </c>
    </row>
    <row r="356" spans="1:9" x14ac:dyDescent="0.2">
      <c r="A356" s="5">
        <v>536</v>
      </c>
      <c r="B356" s="7">
        <v>1</v>
      </c>
      <c r="C356" s="7">
        <v>2</v>
      </c>
      <c r="D356" s="5" t="s">
        <v>620</v>
      </c>
      <c r="E356" s="5" t="s">
        <v>32</v>
      </c>
      <c r="F356" s="4">
        <v>7</v>
      </c>
      <c r="G356" s="3" t="s">
        <v>621</v>
      </c>
      <c r="H356" s="7">
        <f>_xlfn.XLOOKUP(passengers_and_family_info[[#This Row],[PassengerId]],family_info[PassengerId],family_info[SibSp])</f>
        <v>0</v>
      </c>
      <c r="I356" s="7">
        <f>_xlfn.XLOOKUP(passengers_and_family_info[[#This Row],[PassengerId]],family_info[PassengerId],family_info[Parch])</f>
        <v>2</v>
      </c>
    </row>
    <row r="357" spans="1:9" x14ac:dyDescent="0.2">
      <c r="A357" s="5">
        <v>721</v>
      </c>
      <c r="B357" s="7">
        <v>1</v>
      </c>
      <c r="C357" s="7">
        <v>2</v>
      </c>
      <c r="D357" s="5" t="s">
        <v>622</v>
      </c>
      <c r="E357" s="5" t="s">
        <v>32</v>
      </c>
      <c r="F357" s="4">
        <v>6</v>
      </c>
      <c r="G357" s="3">
        <v>248727</v>
      </c>
      <c r="H357" s="7">
        <f>_xlfn.XLOOKUP(passengers_and_family_info[[#This Row],[PassengerId]],family_info[PassengerId],family_info[SibSp])</f>
        <v>0</v>
      </c>
      <c r="I357" s="7">
        <f>_xlfn.XLOOKUP(passengers_and_family_info[[#This Row],[PassengerId]],family_info[PassengerId],family_info[Parch])</f>
        <v>1</v>
      </c>
    </row>
    <row r="358" spans="1:9" x14ac:dyDescent="0.2">
      <c r="A358" s="5">
        <v>267</v>
      </c>
      <c r="B358" s="7">
        <v>0</v>
      </c>
      <c r="C358" s="7">
        <v>3</v>
      </c>
      <c r="D358" s="5" t="s">
        <v>623</v>
      </c>
      <c r="E358" s="5" t="s">
        <v>29</v>
      </c>
      <c r="F358" s="4">
        <v>16</v>
      </c>
      <c r="G358" s="3">
        <v>3101295</v>
      </c>
      <c r="H358" s="7">
        <f>_xlfn.XLOOKUP(passengers_and_family_info[[#This Row],[PassengerId]],family_info[PassengerId],family_info[SibSp])</f>
        <v>4</v>
      </c>
      <c r="I358" s="7">
        <f>_xlfn.XLOOKUP(passengers_and_family_info[[#This Row],[PassengerId]],family_info[PassengerId],family_info[Parch])</f>
        <v>1</v>
      </c>
    </row>
    <row r="359" spans="1:9" x14ac:dyDescent="0.2">
      <c r="A359" s="5">
        <v>715</v>
      </c>
      <c r="B359" s="7">
        <v>0</v>
      </c>
      <c r="C359" s="7">
        <v>2</v>
      </c>
      <c r="D359" s="5" t="s">
        <v>624</v>
      </c>
      <c r="E359" s="5" t="s">
        <v>29</v>
      </c>
      <c r="F359" s="4">
        <v>52</v>
      </c>
      <c r="G359" s="3">
        <v>250647</v>
      </c>
      <c r="H359" s="7">
        <f>_xlfn.XLOOKUP(passengers_and_family_info[[#This Row],[PassengerId]],family_info[PassengerId],family_info[SibSp])</f>
        <v>0</v>
      </c>
      <c r="I359" s="7">
        <f>_xlfn.XLOOKUP(passengers_and_family_info[[#This Row],[PassengerId]],family_info[PassengerId],family_info[Parch])</f>
        <v>0</v>
      </c>
    </row>
    <row r="360" spans="1:9" x14ac:dyDescent="0.2">
      <c r="A360" s="5">
        <v>207</v>
      </c>
      <c r="B360" s="7">
        <v>0</v>
      </c>
      <c r="C360" s="7">
        <v>3</v>
      </c>
      <c r="D360" s="5" t="s">
        <v>625</v>
      </c>
      <c r="E360" s="5" t="s">
        <v>29</v>
      </c>
      <c r="F360" s="4">
        <v>32</v>
      </c>
      <c r="G360" s="3">
        <v>3101278</v>
      </c>
      <c r="H360" s="7">
        <f>_xlfn.XLOOKUP(passengers_and_family_info[[#This Row],[PassengerId]],family_info[PassengerId],family_info[SibSp])</f>
        <v>1</v>
      </c>
      <c r="I360" s="7">
        <f>_xlfn.XLOOKUP(passengers_and_family_info[[#This Row],[PassengerId]],family_info[PassengerId],family_info[Parch])</f>
        <v>0</v>
      </c>
    </row>
    <row r="361" spans="1:9" x14ac:dyDescent="0.2">
      <c r="A361" s="5">
        <v>633</v>
      </c>
      <c r="B361" s="7">
        <v>1</v>
      </c>
      <c r="C361" s="7">
        <v>1</v>
      </c>
      <c r="D361" s="5" t="s">
        <v>626</v>
      </c>
      <c r="E361" s="5" t="s">
        <v>29</v>
      </c>
      <c r="F361" s="4">
        <v>32</v>
      </c>
      <c r="G361" s="3">
        <v>13214</v>
      </c>
      <c r="H361" s="7">
        <f>_xlfn.XLOOKUP(passengers_and_family_info[[#This Row],[PassengerId]],family_info[PassengerId],family_info[SibSp])</f>
        <v>0</v>
      </c>
      <c r="I361" s="7">
        <f>_xlfn.XLOOKUP(passengers_and_family_info[[#This Row],[PassengerId]],family_info[PassengerId],family_info[Parch])</f>
        <v>0</v>
      </c>
    </row>
    <row r="362" spans="1:9" x14ac:dyDescent="0.2">
      <c r="A362" s="5">
        <v>705</v>
      </c>
      <c r="B362" s="7">
        <v>0</v>
      </c>
      <c r="C362" s="7">
        <v>3</v>
      </c>
      <c r="D362" s="5" t="s">
        <v>627</v>
      </c>
      <c r="E362" s="5" t="s">
        <v>29</v>
      </c>
      <c r="F362" s="4">
        <v>26</v>
      </c>
      <c r="G362" s="3">
        <v>350025</v>
      </c>
      <c r="H362" s="7">
        <f>_xlfn.XLOOKUP(passengers_and_family_info[[#This Row],[PassengerId]],family_info[PassengerId],family_info[SibSp])</f>
        <v>1</v>
      </c>
      <c r="I362" s="7">
        <f>_xlfn.XLOOKUP(passengers_and_family_info[[#This Row],[PassengerId]],family_info[PassengerId],family_info[Parch])</f>
        <v>0</v>
      </c>
    </row>
    <row r="363" spans="1:9" x14ac:dyDescent="0.2">
      <c r="A363" s="5">
        <v>865</v>
      </c>
      <c r="B363" s="7">
        <v>0</v>
      </c>
      <c r="C363" s="7">
        <v>2</v>
      </c>
      <c r="D363" s="5" t="s">
        <v>628</v>
      </c>
      <c r="E363" s="5" t="s">
        <v>29</v>
      </c>
      <c r="F363" s="4">
        <v>24</v>
      </c>
      <c r="G363" s="3">
        <v>233866</v>
      </c>
      <c r="H363" s="7">
        <f>_xlfn.XLOOKUP(passengers_and_family_info[[#This Row],[PassengerId]],family_info[PassengerId],family_info[SibSp])</f>
        <v>0</v>
      </c>
      <c r="I363" s="7">
        <f>_xlfn.XLOOKUP(passengers_and_family_info[[#This Row],[PassengerId]],family_info[PassengerId],family_info[Parch])</f>
        <v>0</v>
      </c>
    </row>
    <row r="364" spans="1:9" x14ac:dyDescent="0.2">
      <c r="A364" s="5">
        <v>392</v>
      </c>
      <c r="B364" s="7">
        <v>1</v>
      </c>
      <c r="C364" s="7">
        <v>3</v>
      </c>
      <c r="D364" s="5" t="s">
        <v>629</v>
      </c>
      <c r="E364" s="5" t="s">
        <v>29</v>
      </c>
      <c r="F364" s="4">
        <v>21</v>
      </c>
      <c r="G364" s="3">
        <v>350034</v>
      </c>
      <c r="H364" s="7">
        <f>_xlfn.XLOOKUP(passengers_and_family_info[[#This Row],[PassengerId]],family_info[PassengerId],family_info[SibSp])</f>
        <v>0</v>
      </c>
      <c r="I364" s="7">
        <f>_xlfn.XLOOKUP(passengers_and_family_info[[#This Row],[PassengerId]],family_info[PassengerId],family_info[Parch])</f>
        <v>0</v>
      </c>
    </row>
    <row r="365" spans="1:9" x14ac:dyDescent="0.2">
      <c r="A365" s="5">
        <v>835</v>
      </c>
      <c r="B365" s="7">
        <v>0</v>
      </c>
      <c r="C365" s="7">
        <v>3</v>
      </c>
      <c r="D365" s="5" t="s">
        <v>630</v>
      </c>
      <c r="E365" s="5" t="s">
        <v>29</v>
      </c>
      <c r="F365" s="4">
        <v>18</v>
      </c>
      <c r="G365" s="3">
        <v>2223</v>
      </c>
      <c r="H365" s="7">
        <f>_xlfn.XLOOKUP(passengers_and_family_info[[#This Row],[PassengerId]],family_info[PassengerId],family_info[SibSp])</f>
        <v>0</v>
      </c>
      <c r="I365" s="7">
        <f>_xlfn.XLOOKUP(passengers_and_family_info[[#This Row],[PassengerId]],family_info[PassengerId],family_info[Parch])</f>
        <v>0</v>
      </c>
    </row>
    <row r="366" spans="1:9" x14ac:dyDescent="0.2">
      <c r="A366" s="5">
        <v>764</v>
      </c>
      <c r="B366" s="7">
        <v>1</v>
      </c>
      <c r="C366" s="7">
        <v>1</v>
      </c>
      <c r="D366" s="5" t="s">
        <v>631</v>
      </c>
      <c r="E366" s="5" t="s">
        <v>32</v>
      </c>
      <c r="F366" s="4">
        <v>36</v>
      </c>
      <c r="G366" s="3">
        <v>113760</v>
      </c>
      <c r="H366" s="7">
        <f>_xlfn.XLOOKUP(passengers_and_family_info[[#This Row],[PassengerId]],family_info[PassengerId],family_info[SibSp])</f>
        <v>1</v>
      </c>
      <c r="I366" s="7">
        <f>_xlfn.XLOOKUP(passengers_and_family_info[[#This Row],[PassengerId]],family_info[PassengerId],family_info[Parch])</f>
        <v>2</v>
      </c>
    </row>
    <row r="367" spans="1:9" x14ac:dyDescent="0.2">
      <c r="A367" s="5">
        <v>376</v>
      </c>
      <c r="B367" s="7">
        <v>1</v>
      </c>
      <c r="C367" s="7">
        <v>1</v>
      </c>
      <c r="D367" s="5" t="s">
        <v>632</v>
      </c>
      <c r="E367" s="5" t="s">
        <v>32</v>
      </c>
      <c r="G367" s="3" t="s">
        <v>449</v>
      </c>
      <c r="H367" s="7">
        <f>_xlfn.XLOOKUP(passengers_and_family_info[[#This Row],[PassengerId]],family_info[PassengerId],family_info[SibSp])</f>
        <v>1</v>
      </c>
      <c r="I367" s="7">
        <f>_xlfn.XLOOKUP(passengers_and_family_info[[#This Row],[PassengerId]],family_info[PassengerId],family_info[Parch])</f>
        <v>0</v>
      </c>
    </row>
    <row r="368" spans="1:9" x14ac:dyDescent="0.2">
      <c r="A368" s="5">
        <v>755</v>
      </c>
      <c r="B368" s="7">
        <v>1</v>
      </c>
      <c r="C368" s="7">
        <v>2</v>
      </c>
      <c r="D368" s="5" t="s">
        <v>633</v>
      </c>
      <c r="E368" s="5" t="s">
        <v>32</v>
      </c>
      <c r="F368" s="4">
        <v>48</v>
      </c>
      <c r="G368" s="3">
        <v>220845</v>
      </c>
      <c r="H368" s="7">
        <f>_xlfn.XLOOKUP(passengers_and_family_info[[#This Row],[PassengerId]],family_info[PassengerId],family_info[SibSp])</f>
        <v>1</v>
      </c>
      <c r="I368" s="7">
        <f>_xlfn.XLOOKUP(passengers_and_family_info[[#This Row],[PassengerId]],family_info[PassengerId],family_info[Parch])</f>
        <v>2</v>
      </c>
    </row>
    <row r="369" spans="1:9" x14ac:dyDescent="0.2">
      <c r="A369" s="5">
        <v>609</v>
      </c>
      <c r="B369" s="7">
        <v>1</v>
      </c>
      <c r="C369" s="7">
        <v>2</v>
      </c>
      <c r="D369" s="5" t="s">
        <v>634</v>
      </c>
      <c r="E369" s="5" t="s">
        <v>32</v>
      </c>
      <c r="F369" s="4">
        <v>22</v>
      </c>
      <c r="G369" s="3" t="s">
        <v>635</v>
      </c>
      <c r="H369" s="7">
        <f>_xlfn.XLOOKUP(passengers_and_family_info[[#This Row],[PassengerId]],family_info[PassengerId],family_info[SibSp])</f>
        <v>1</v>
      </c>
      <c r="I369" s="7">
        <f>_xlfn.XLOOKUP(passengers_and_family_info[[#This Row],[PassengerId]],family_info[PassengerId],family_info[Parch])</f>
        <v>2</v>
      </c>
    </row>
    <row r="370" spans="1:9" x14ac:dyDescent="0.2">
      <c r="A370" s="5">
        <v>173</v>
      </c>
      <c r="B370" s="7">
        <v>1</v>
      </c>
      <c r="C370" s="7">
        <v>3</v>
      </c>
      <c r="D370" s="5" t="s">
        <v>636</v>
      </c>
      <c r="E370" s="5" t="s">
        <v>32</v>
      </c>
      <c r="F370" s="4">
        <v>1</v>
      </c>
      <c r="G370" s="3">
        <v>347742</v>
      </c>
      <c r="H370" s="7">
        <f>_xlfn.XLOOKUP(passengers_and_family_info[[#This Row],[PassengerId]],family_info[PassengerId],family_info[SibSp])</f>
        <v>1</v>
      </c>
      <c r="I370" s="7">
        <f>_xlfn.XLOOKUP(passengers_and_family_info[[#This Row],[PassengerId]],family_info[PassengerId],family_info[Parch])</f>
        <v>1</v>
      </c>
    </row>
    <row r="371" spans="1:9" x14ac:dyDescent="0.2">
      <c r="A371" s="5">
        <v>557</v>
      </c>
      <c r="B371" s="7">
        <v>1</v>
      </c>
      <c r="C371" s="7">
        <v>1</v>
      </c>
      <c r="D371" s="5" t="s">
        <v>637</v>
      </c>
      <c r="E371" s="5" t="s">
        <v>32</v>
      </c>
      <c r="F371" s="4">
        <v>48</v>
      </c>
      <c r="G371" s="3">
        <v>11755</v>
      </c>
      <c r="H371" s="7">
        <f>_xlfn.XLOOKUP(passengers_and_family_info[[#This Row],[PassengerId]],family_info[PassengerId],family_info[SibSp])</f>
        <v>1</v>
      </c>
      <c r="I371" s="7">
        <f>_xlfn.XLOOKUP(passengers_and_family_info[[#This Row],[PassengerId]],family_info[PassengerId],family_info[Parch])</f>
        <v>0</v>
      </c>
    </row>
    <row r="372" spans="1:9" x14ac:dyDescent="0.2">
      <c r="A372" s="5">
        <v>406</v>
      </c>
      <c r="B372" s="7">
        <v>0</v>
      </c>
      <c r="C372" s="7">
        <v>2</v>
      </c>
      <c r="D372" s="5" t="s">
        <v>638</v>
      </c>
      <c r="E372" s="5" t="s">
        <v>29</v>
      </c>
      <c r="F372" s="4">
        <v>34</v>
      </c>
      <c r="G372" s="3">
        <v>28664</v>
      </c>
      <c r="H372" s="7">
        <f>_xlfn.XLOOKUP(passengers_and_family_info[[#This Row],[PassengerId]],family_info[PassengerId],family_info[SibSp])</f>
        <v>1</v>
      </c>
      <c r="I372" s="7">
        <f>_xlfn.XLOOKUP(passengers_and_family_info[[#This Row],[PassengerId]],family_info[PassengerId],family_info[Parch])</f>
        <v>0</v>
      </c>
    </row>
    <row r="373" spans="1:9" x14ac:dyDescent="0.2">
      <c r="A373" s="5">
        <v>81</v>
      </c>
      <c r="B373" s="7">
        <v>0</v>
      </c>
      <c r="C373" s="7">
        <v>3</v>
      </c>
      <c r="D373" s="5" t="s">
        <v>639</v>
      </c>
      <c r="E373" s="5" t="s">
        <v>29</v>
      </c>
      <c r="F373" s="4">
        <v>22</v>
      </c>
      <c r="G373" s="3">
        <v>345767</v>
      </c>
      <c r="H373" s="7">
        <f>_xlfn.XLOOKUP(passengers_and_family_info[[#This Row],[PassengerId]],family_info[PassengerId],family_info[SibSp])</f>
        <v>0</v>
      </c>
      <c r="I373" s="7">
        <f>_xlfn.XLOOKUP(passengers_and_family_info[[#This Row],[PassengerId]],family_info[PassengerId],family_info[Parch])</f>
        <v>0</v>
      </c>
    </row>
    <row r="374" spans="1:9" x14ac:dyDescent="0.2">
      <c r="A374" s="5">
        <v>762</v>
      </c>
      <c r="B374" s="7">
        <v>0</v>
      </c>
      <c r="C374" s="7">
        <v>3</v>
      </c>
      <c r="D374" s="5" t="s">
        <v>640</v>
      </c>
      <c r="E374" s="5" t="s">
        <v>29</v>
      </c>
      <c r="F374" s="4">
        <v>41</v>
      </c>
      <c r="G374" s="3" t="s">
        <v>641</v>
      </c>
      <c r="H374" s="7">
        <f>_xlfn.XLOOKUP(passengers_and_family_info[[#This Row],[PassengerId]],family_info[PassengerId],family_info[SibSp])</f>
        <v>0</v>
      </c>
      <c r="I374" s="7">
        <f>_xlfn.XLOOKUP(passengers_and_family_info[[#This Row],[PassengerId]],family_info[PassengerId],family_info[Parch])</f>
        <v>0</v>
      </c>
    </row>
    <row r="375" spans="1:9" x14ac:dyDescent="0.2">
      <c r="A375" s="5">
        <v>836</v>
      </c>
      <c r="B375" s="7">
        <v>1</v>
      </c>
      <c r="C375" s="7">
        <v>1</v>
      </c>
      <c r="D375" s="5" t="s">
        <v>642</v>
      </c>
      <c r="E375" s="5" t="s">
        <v>32</v>
      </c>
      <c r="F375" s="4">
        <v>39</v>
      </c>
      <c r="G375" s="3" t="s">
        <v>643</v>
      </c>
      <c r="H375" s="7">
        <f>_xlfn.XLOOKUP(passengers_and_family_info[[#This Row],[PassengerId]],family_info[PassengerId],family_info[SibSp])</f>
        <v>1</v>
      </c>
      <c r="I375" s="7">
        <f>_xlfn.XLOOKUP(passengers_and_family_info[[#This Row],[PassengerId]],family_info[PassengerId],family_info[Parch])</f>
        <v>1</v>
      </c>
    </row>
    <row r="376" spans="1:9" x14ac:dyDescent="0.2">
      <c r="A376" s="5">
        <v>622</v>
      </c>
      <c r="B376" s="7">
        <v>1</v>
      </c>
      <c r="C376" s="7">
        <v>1</v>
      </c>
      <c r="D376" s="5" t="s">
        <v>644</v>
      </c>
      <c r="E376" s="5" t="s">
        <v>29</v>
      </c>
      <c r="F376" s="4">
        <v>42</v>
      </c>
      <c r="G376" s="3">
        <v>11753</v>
      </c>
      <c r="H376" s="7">
        <f>_xlfn.XLOOKUP(passengers_and_family_info[[#This Row],[PassengerId]],family_info[PassengerId],family_info[SibSp])</f>
        <v>1</v>
      </c>
      <c r="I376" s="7">
        <f>_xlfn.XLOOKUP(passengers_and_family_info[[#This Row],[PassengerId]],family_info[PassengerId],family_info[Parch])</f>
        <v>0</v>
      </c>
    </row>
    <row r="377" spans="1:9" x14ac:dyDescent="0.2">
      <c r="A377" s="5">
        <v>197</v>
      </c>
      <c r="B377" s="7">
        <v>0</v>
      </c>
      <c r="C377" s="7">
        <v>3</v>
      </c>
      <c r="D377" s="5" t="s">
        <v>645</v>
      </c>
      <c r="E377" s="5" t="s">
        <v>29</v>
      </c>
      <c r="G377" s="3">
        <v>368703</v>
      </c>
      <c r="H377" s="7">
        <f>_xlfn.XLOOKUP(passengers_and_family_info[[#This Row],[PassengerId]],family_info[PassengerId],family_info[SibSp])</f>
        <v>0</v>
      </c>
      <c r="I377" s="7">
        <f>_xlfn.XLOOKUP(passengers_and_family_info[[#This Row],[PassengerId]],family_info[PassengerId],family_info[Parch])</f>
        <v>0</v>
      </c>
    </row>
    <row r="378" spans="1:9" x14ac:dyDescent="0.2">
      <c r="A378" s="5">
        <v>278</v>
      </c>
      <c r="B378" s="7">
        <v>0</v>
      </c>
      <c r="C378" s="7">
        <v>2</v>
      </c>
      <c r="D378" s="5" t="s">
        <v>646</v>
      </c>
      <c r="E378" s="5" t="s">
        <v>29</v>
      </c>
      <c r="G378" s="3">
        <v>239853</v>
      </c>
      <c r="H378" s="7">
        <f>_xlfn.XLOOKUP(passengers_and_family_info[[#This Row],[PassengerId]],family_info[PassengerId],family_info[SibSp])</f>
        <v>0</v>
      </c>
      <c r="I378" s="7">
        <f>_xlfn.XLOOKUP(passengers_and_family_info[[#This Row],[PassengerId]],family_info[PassengerId],family_info[Parch])</f>
        <v>0</v>
      </c>
    </row>
    <row r="379" spans="1:9" x14ac:dyDescent="0.2">
      <c r="A379" s="5">
        <v>104</v>
      </c>
      <c r="B379" s="7">
        <v>0</v>
      </c>
      <c r="C379" s="7">
        <v>3</v>
      </c>
      <c r="D379" s="5" t="s">
        <v>647</v>
      </c>
      <c r="E379" s="5" t="s">
        <v>29</v>
      </c>
      <c r="F379" s="4">
        <v>33</v>
      </c>
      <c r="G379" s="3">
        <v>7540</v>
      </c>
      <c r="H379" s="7">
        <f>_xlfn.XLOOKUP(passengers_and_family_info[[#This Row],[PassengerId]],family_info[PassengerId],family_info[SibSp])</f>
        <v>0</v>
      </c>
      <c r="I379" s="7">
        <f>_xlfn.XLOOKUP(passengers_and_family_info[[#This Row],[PassengerId]],family_info[PassengerId],family_info[Parch])</f>
        <v>0</v>
      </c>
    </row>
    <row r="380" spans="1:9" x14ac:dyDescent="0.2">
      <c r="A380" s="5">
        <v>218</v>
      </c>
      <c r="B380" s="7">
        <v>0</v>
      </c>
      <c r="C380" s="7">
        <v>2</v>
      </c>
      <c r="D380" s="5" t="s">
        <v>648</v>
      </c>
      <c r="E380" s="5" t="s">
        <v>29</v>
      </c>
      <c r="F380" s="4">
        <v>42</v>
      </c>
      <c r="G380" s="3">
        <v>243847</v>
      </c>
      <c r="H380" s="7">
        <f>_xlfn.XLOOKUP(passengers_and_family_info[[#This Row],[PassengerId]],family_info[PassengerId],family_info[SibSp])</f>
        <v>1</v>
      </c>
      <c r="I380" s="7">
        <f>_xlfn.XLOOKUP(passengers_and_family_info[[#This Row],[PassengerId]],family_info[PassengerId],family_info[Parch])</f>
        <v>0</v>
      </c>
    </row>
    <row r="381" spans="1:9" x14ac:dyDescent="0.2">
      <c r="A381" s="5">
        <v>563</v>
      </c>
      <c r="B381" s="7">
        <v>0</v>
      </c>
      <c r="C381" s="7">
        <v>2</v>
      </c>
      <c r="D381" s="5" t="s">
        <v>649</v>
      </c>
      <c r="E381" s="5" t="s">
        <v>29</v>
      </c>
      <c r="F381" s="4">
        <v>28</v>
      </c>
      <c r="G381" s="3">
        <v>218629</v>
      </c>
      <c r="H381" s="7">
        <f>_xlfn.XLOOKUP(passengers_and_family_info[[#This Row],[PassengerId]],family_info[PassengerId],family_info[SibSp])</f>
        <v>0</v>
      </c>
      <c r="I381" s="7">
        <f>_xlfn.XLOOKUP(passengers_and_family_info[[#This Row],[PassengerId]],family_info[PassengerId],family_info[Parch])</f>
        <v>0</v>
      </c>
    </row>
    <row r="382" spans="1:9" x14ac:dyDescent="0.2">
      <c r="A382" s="5">
        <v>70</v>
      </c>
      <c r="B382" s="7">
        <v>0</v>
      </c>
      <c r="C382" s="7">
        <v>3</v>
      </c>
      <c r="D382" s="5" t="s">
        <v>650</v>
      </c>
      <c r="E382" s="5" t="s">
        <v>29</v>
      </c>
      <c r="F382" s="4">
        <v>26</v>
      </c>
      <c r="G382" s="3">
        <v>315151</v>
      </c>
      <c r="H382" s="7">
        <f>_xlfn.XLOOKUP(passengers_and_family_info[[#This Row],[PassengerId]],family_info[PassengerId],family_info[SibSp])</f>
        <v>2</v>
      </c>
      <c r="I382" s="7">
        <f>_xlfn.XLOOKUP(passengers_and_family_info[[#This Row],[PassengerId]],family_info[PassengerId],family_info[Parch])</f>
        <v>0</v>
      </c>
    </row>
    <row r="383" spans="1:9" x14ac:dyDescent="0.2">
      <c r="A383" s="5">
        <v>798</v>
      </c>
      <c r="B383" s="7">
        <v>1</v>
      </c>
      <c r="C383" s="7">
        <v>3</v>
      </c>
      <c r="D383" s="5" t="s">
        <v>651</v>
      </c>
      <c r="E383" s="5" t="s">
        <v>32</v>
      </c>
      <c r="F383" s="4">
        <v>31</v>
      </c>
      <c r="G383" s="3">
        <v>349244</v>
      </c>
      <c r="H383" s="7">
        <f>_xlfn.XLOOKUP(passengers_and_family_info[[#This Row],[PassengerId]],family_info[PassengerId],family_info[SibSp])</f>
        <v>0</v>
      </c>
      <c r="I383" s="7">
        <f>_xlfn.XLOOKUP(passengers_and_family_info[[#This Row],[PassengerId]],family_info[PassengerId],family_info[Parch])</f>
        <v>0</v>
      </c>
    </row>
    <row r="384" spans="1:9" x14ac:dyDescent="0.2">
      <c r="A384" s="5">
        <v>151</v>
      </c>
      <c r="B384" s="7">
        <v>0</v>
      </c>
      <c r="C384" s="7">
        <v>2</v>
      </c>
      <c r="D384" s="5" t="s">
        <v>652</v>
      </c>
      <c r="E384" s="5" t="s">
        <v>29</v>
      </c>
      <c r="F384" s="4">
        <v>51</v>
      </c>
      <c r="G384" s="3" t="s">
        <v>653</v>
      </c>
      <c r="H384" s="7">
        <f>_xlfn.XLOOKUP(passengers_and_family_info[[#This Row],[PassengerId]],family_info[PassengerId],family_info[SibSp])</f>
        <v>0</v>
      </c>
      <c r="I384" s="7">
        <f>_xlfn.XLOOKUP(passengers_and_family_info[[#This Row],[PassengerId]],family_info[PassengerId],family_info[Parch])</f>
        <v>0</v>
      </c>
    </row>
    <row r="385" spans="1:9" x14ac:dyDescent="0.2">
      <c r="A385" s="5">
        <v>818</v>
      </c>
      <c r="B385" s="7">
        <v>0</v>
      </c>
      <c r="C385" s="7">
        <v>2</v>
      </c>
      <c r="D385" s="5" t="s">
        <v>654</v>
      </c>
      <c r="E385" s="5" t="s">
        <v>29</v>
      </c>
      <c r="F385" s="4">
        <v>31</v>
      </c>
      <c r="G385" s="3" t="s">
        <v>569</v>
      </c>
      <c r="H385" s="7">
        <f>_xlfn.XLOOKUP(passengers_and_family_info[[#This Row],[PassengerId]],family_info[PassengerId],family_info[SibSp])</f>
        <v>1</v>
      </c>
      <c r="I385" s="7">
        <f>_xlfn.XLOOKUP(passengers_and_family_info[[#This Row],[PassengerId]],family_info[PassengerId],family_info[Parch])</f>
        <v>1</v>
      </c>
    </row>
    <row r="386" spans="1:9" x14ac:dyDescent="0.2">
      <c r="A386" s="5">
        <v>292</v>
      </c>
      <c r="B386" s="7">
        <v>1</v>
      </c>
      <c r="C386" s="7">
        <v>1</v>
      </c>
      <c r="D386" s="5" t="s">
        <v>655</v>
      </c>
      <c r="E386" s="5" t="s">
        <v>32</v>
      </c>
      <c r="F386" s="4">
        <v>19</v>
      </c>
      <c r="G386" s="3">
        <v>11967</v>
      </c>
      <c r="H386" s="7">
        <f>_xlfn.XLOOKUP(passengers_and_family_info[[#This Row],[PassengerId]],family_info[PassengerId],family_info[SibSp])</f>
        <v>1</v>
      </c>
      <c r="I386" s="7">
        <f>_xlfn.XLOOKUP(passengers_and_family_info[[#This Row],[PassengerId]],family_info[PassengerId],family_info[Parch])</f>
        <v>0</v>
      </c>
    </row>
    <row r="387" spans="1:9" x14ac:dyDescent="0.2">
      <c r="A387" s="5">
        <v>185</v>
      </c>
      <c r="B387" s="7">
        <v>1</v>
      </c>
      <c r="C387" s="7">
        <v>3</v>
      </c>
      <c r="D387" s="5" t="s">
        <v>656</v>
      </c>
      <c r="E387" s="5" t="s">
        <v>32</v>
      </c>
      <c r="F387" s="4">
        <v>4</v>
      </c>
      <c r="G387" s="3">
        <v>315153</v>
      </c>
      <c r="H387" s="7">
        <f>_xlfn.XLOOKUP(passengers_and_family_info[[#This Row],[PassengerId]],family_info[PassengerId],family_info[SibSp])</f>
        <v>0</v>
      </c>
      <c r="I387" s="7">
        <f>_xlfn.XLOOKUP(passengers_and_family_info[[#This Row],[PassengerId]],family_info[PassengerId],family_info[Parch])</f>
        <v>2</v>
      </c>
    </row>
    <row r="388" spans="1:9" x14ac:dyDescent="0.2">
      <c r="A388" s="5">
        <v>647</v>
      </c>
      <c r="B388" s="7">
        <v>0</v>
      </c>
      <c r="C388" s="7">
        <v>3</v>
      </c>
      <c r="D388" s="5" t="s">
        <v>657</v>
      </c>
      <c r="E388" s="5" t="s">
        <v>29</v>
      </c>
      <c r="F388" s="4">
        <v>19</v>
      </c>
      <c r="G388" s="3">
        <v>349231</v>
      </c>
      <c r="H388" s="7">
        <f>_xlfn.XLOOKUP(passengers_and_family_info[[#This Row],[PassengerId]],family_info[PassengerId],family_info[SibSp])</f>
        <v>0</v>
      </c>
      <c r="I388" s="7">
        <f>_xlfn.XLOOKUP(passengers_and_family_info[[#This Row],[PassengerId]],family_info[PassengerId],family_info[Parch])</f>
        <v>0</v>
      </c>
    </row>
    <row r="389" spans="1:9" x14ac:dyDescent="0.2">
      <c r="A389" s="5">
        <v>223</v>
      </c>
      <c r="B389" s="7">
        <v>0</v>
      </c>
      <c r="C389" s="7">
        <v>3</v>
      </c>
      <c r="D389" s="5" t="s">
        <v>658</v>
      </c>
      <c r="E389" s="5" t="s">
        <v>29</v>
      </c>
      <c r="F389" s="4">
        <v>51</v>
      </c>
      <c r="G389" s="3">
        <v>21440</v>
      </c>
      <c r="H389" s="7">
        <f>_xlfn.XLOOKUP(passengers_and_family_info[[#This Row],[PassengerId]],family_info[PassengerId],family_info[SibSp])</f>
        <v>0</v>
      </c>
      <c r="I389" s="7">
        <f>_xlfn.XLOOKUP(passengers_and_family_info[[#This Row],[PassengerId]],family_info[PassengerId],family_info[Parch])</f>
        <v>0</v>
      </c>
    </row>
    <row r="390" spans="1:9" x14ac:dyDescent="0.2">
      <c r="A390" s="5">
        <v>434</v>
      </c>
      <c r="B390" s="7">
        <v>0</v>
      </c>
      <c r="C390" s="7">
        <v>3</v>
      </c>
      <c r="D390" s="5" t="s">
        <v>659</v>
      </c>
      <c r="E390" s="5" t="s">
        <v>29</v>
      </c>
      <c r="F390" s="4">
        <v>17</v>
      </c>
      <c r="G390" s="3" t="s">
        <v>660</v>
      </c>
      <c r="H390" s="7">
        <f>_xlfn.XLOOKUP(passengers_and_family_info[[#This Row],[PassengerId]],family_info[PassengerId],family_info[SibSp])</f>
        <v>0</v>
      </c>
      <c r="I390" s="7">
        <f>_xlfn.XLOOKUP(passengers_and_family_info[[#This Row],[PassengerId]],family_info[PassengerId],family_info[Parch])</f>
        <v>0</v>
      </c>
    </row>
    <row r="391" spans="1:9" x14ac:dyDescent="0.2">
      <c r="A391" s="5">
        <v>444</v>
      </c>
      <c r="B391" s="7">
        <v>1</v>
      </c>
      <c r="C391" s="7">
        <v>2</v>
      </c>
      <c r="D391" s="5" t="s">
        <v>661</v>
      </c>
      <c r="E391" s="5" t="s">
        <v>32</v>
      </c>
      <c r="F391" s="4">
        <v>28</v>
      </c>
      <c r="G391" s="3">
        <v>230434</v>
      </c>
      <c r="H391" s="7">
        <f>_xlfn.XLOOKUP(passengers_and_family_info[[#This Row],[PassengerId]],family_info[PassengerId],family_info[SibSp])</f>
        <v>0</v>
      </c>
      <c r="I391" s="7">
        <f>_xlfn.XLOOKUP(passengers_and_family_info[[#This Row],[PassengerId]],family_info[PassengerId],family_info[Parch])</f>
        <v>0</v>
      </c>
    </row>
    <row r="392" spans="1:9" x14ac:dyDescent="0.2">
      <c r="A392" s="5">
        <v>98</v>
      </c>
      <c r="B392" s="7">
        <v>1</v>
      </c>
      <c r="C392" s="7">
        <v>1</v>
      </c>
      <c r="D392" s="5" t="s">
        <v>662</v>
      </c>
      <c r="E392" s="5" t="s">
        <v>29</v>
      </c>
      <c r="F392" s="4">
        <v>23</v>
      </c>
      <c r="G392" s="3" t="s">
        <v>663</v>
      </c>
      <c r="H392" s="7">
        <f>_xlfn.XLOOKUP(passengers_and_family_info[[#This Row],[PassengerId]],family_info[PassengerId],family_info[SibSp])</f>
        <v>0</v>
      </c>
      <c r="I392" s="7">
        <f>_xlfn.XLOOKUP(passengers_and_family_info[[#This Row],[PassengerId]],family_info[PassengerId],family_info[Parch])</f>
        <v>1</v>
      </c>
    </row>
    <row r="393" spans="1:9" x14ac:dyDescent="0.2">
      <c r="A393" s="5">
        <v>423</v>
      </c>
      <c r="B393" s="7">
        <v>0</v>
      </c>
      <c r="C393" s="7">
        <v>3</v>
      </c>
      <c r="D393" s="5" t="s">
        <v>664</v>
      </c>
      <c r="E393" s="5" t="s">
        <v>29</v>
      </c>
      <c r="F393" s="4">
        <v>29</v>
      </c>
      <c r="G393" s="3">
        <v>315082</v>
      </c>
      <c r="H393" s="7">
        <f>_xlfn.XLOOKUP(passengers_and_family_info[[#This Row],[PassengerId]],family_info[PassengerId],family_info[SibSp])</f>
        <v>0</v>
      </c>
      <c r="I393" s="7">
        <f>_xlfn.XLOOKUP(passengers_and_family_info[[#This Row],[PassengerId]],family_info[PassengerId],family_info[Parch])</f>
        <v>0</v>
      </c>
    </row>
    <row r="394" spans="1:9" x14ac:dyDescent="0.2">
      <c r="A394" s="5">
        <v>530</v>
      </c>
      <c r="B394" s="7">
        <v>0</v>
      </c>
      <c r="C394" s="7">
        <v>2</v>
      </c>
      <c r="D394" s="5" t="s">
        <v>665</v>
      </c>
      <c r="E394" s="5" t="s">
        <v>29</v>
      </c>
      <c r="F394" s="4">
        <v>23</v>
      </c>
      <c r="G394" s="3">
        <v>29104</v>
      </c>
      <c r="H394" s="7">
        <f>_xlfn.XLOOKUP(passengers_and_family_info[[#This Row],[PassengerId]],family_info[PassengerId],family_info[SibSp])</f>
        <v>2</v>
      </c>
      <c r="I394" s="7">
        <f>_xlfn.XLOOKUP(passengers_and_family_info[[#This Row],[PassengerId]],family_info[PassengerId],family_info[Parch])</f>
        <v>1</v>
      </c>
    </row>
    <row r="395" spans="1:9" x14ac:dyDescent="0.2">
      <c r="A395" s="5">
        <v>590</v>
      </c>
      <c r="B395" s="7">
        <v>0</v>
      </c>
      <c r="C395" s="7">
        <v>3</v>
      </c>
      <c r="D395" s="5" t="s">
        <v>666</v>
      </c>
      <c r="E395" s="5" t="s">
        <v>29</v>
      </c>
      <c r="G395" s="3" t="s">
        <v>667</v>
      </c>
      <c r="H395" s="7">
        <f>_xlfn.XLOOKUP(passengers_and_family_info[[#This Row],[PassengerId]],family_info[PassengerId],family_info[SibSp])</f>
        <v>0</v>
      </c>
      <c r="I395" s="7">
        <f>_xlfn.XLOOKUP(passengers_and_family_info[[#This Row],[PassengerId]],family_info[PassengerId],family_info[Parch])</f>
        <v>0</v>
      </c>
    </row>
    <row r="396" spans="1:9" x14ac:dyDescent="0.2">
      <c r="A396" s="5">
        <v>105</v>
      </c>
      <c r="B396" s="7">
        <v>0</v>
      </c>
      <c r="C396" s="7">
        <v>3</v>
      </c>
      <c r="D396" s="5" t="s">
        <v>668</v>
      </c>
      <c r="E396" s="5" t="s">
        <v>29</v>
      </c>
      <c r="F396" s="4">
        <v>37</v>
      </c>
      <c r="G396" s="3">
        <v>3101276</v>
      </c>
      <c r="H396" s="7">
        <f>_xlfn.XLOOKUP(passengers_and_family_info[[#This Row],[PassengerId]],family_info[PassengerId],family_info[SibSp])</f>
        <v>2</v>
      </c>
      <c r="I396" s="7">
        <f>_xlfn.XLOOKUP(passengers_and_family_info[[#This Row],[PassengerId]],family_info[PassengerId],family_info[Parch])</f>
        <v>0</v>
      </c>
    </row>
    <row r="397" spans="1:9" x14ac:dyDescent="0.2">
      <c r="A397" s="5">
        <v>660</v>
      </c>
      <c r="B397" s="7">
        <v>0</v>
      </c>
      <c r="C397" s="7">
        <v>1</v>
      </c>
      <c r="D397" s="5" t="s">
        <v>669</v>
      </c>
      <c r="E397" s="5" t="s">
        <v>29</v>
      </c>
      <c r="F397" s="4">
        <v>58</v>
      </c>
      <c r="G397" s="3">
        <v>35273</v>
      </c>
      <c r="H397" s="7">
        <f>_xlfn.XLOOKUP(passengers_and_family_info[[#This Row],[PassengerId]],family_info[PassengerId],family_info[SibSp])</f>
        <v>0</v>
      </c>
      <c r="I397" s="7">
        <f>_xlfn.XLOOKUP(passengers_and_family_info[[#This Row],[PassengerId]],family_info[PassengerId],family_info[Parch])</f>
        <v>2</v>
      </c>
    </row>
    <row r="398" spans="1:9" x14ac:dyDescent="0.2">
      <c r="A398" s="5">
        <v>462</v>
      </c>
      <c r="B398" s="7">
        <v>0</v>
      </c>
      <c r="C398" s="7">
        <v>3</v>
      </c>
      <c r="D398" s="5" t="s">
        <v>670</v>
      </c>
      <c r="E398" s="5" t="s">
        <v>29</v>
      </c>
      <c r="F398" s="4">
        <v>34</v>
      </c>
      <c r="G398" s="3">
        <v>364506</v>
      </c>
      <c r="H398" s="7">
        <f>_xlfn.XLOOKUP(passengers_and_family_info[[#This Row],[PassengerId]],family_info[PassengerId],family_info[SibSp])</f>
        <v>0</v>
      </c>
      <c r="I398" s="7">
        <f>_xlfn.XLOOKUP(passengers_and_family_info[[#This Row],[PassengerId]],family_info[PassengerId],family_info[Parch])</f>
        <v>0</v>
      </c>
    </row>
    <row r="399" spans="1:9" x14ac:dyDescent="0.2">
      <c r="A399" s="5">
        <v>33</v>
      </c>
      <c r="B399" s="7">
        <v>1</v>
      </c>
      <c r="C399" s="7">
        <v>3</v>
      </c>
      <c r="D399" s="5" t="s">
        <v>671</v>
      </c>
      <c r="E399" s="5" t="s">
        <v>32</v>
      </c>
      <c r="G399" s="3">
        <v>335677</v>
      </c>
      <c r="H399" s="7">
        <f>_xlfn.XLOOKUP(passengers_and_family_info[[#This Row],[PassengerId]],family_info[PassengerId],family_info[SibSp])</f>
        <v>0</v>
      </c>
      <c r="I399" s="7">
        <f>_xlfn.XLOOKUP(passengers_and_family_info[[#This Row],[PassengerId]],family_info[PassengerId],family_info[Parch])</f>
        <v>0</v>
      </c>
    </row>
    <row r="400" spans="1:9" x14ac:dyDescent="0.2">
      <c r="A400" s="5">
        <v>477</v>
      </c>
      <c r="B400" s="7">
        <v>0</v>
      </c>
      <c r="C400" s="7">
        <v>2</v>
      </c>
      <c r="D400" s="5" t="s">
        <v>672</v>
      </c>
      <c r="E400" s="5" t="s">
        <v>29</v>
      </c>
      <c r="F400" s="4">
        <v>34</v>
      </c>
      <c r="G400" s="3">
        <v>31027</v>
      </c>
      <c r="H400" s="7">
        <f>_xlfn.XLOOKUP(passengers_and_family_info[[#This Row],[PassengerId]],family_info[PassengerId],family_info[SibSp])</f>
        <v>1</v>
      </c>
      <c r="I400" s="7">
        <f>_xlfn.XLOOKUP(passengers_and_family_info[[#This Row],[PassengerId]],family_info[PassengerId],family_info[Parch])</f>
        <v>0</v>
      </c>
    </row>
    <row r="401" spans="1:9" x14ac:dyDescent="0.2">
      <c r="A401" s="5">
        <v>447</v>
      </c>
      <c r="B401" s="7">
        <v>1</v>
      </c>
      <c r="C401" s="7">
        <v>2</v>
      </c>
      <c r="D401" s="5" t="s">
        <v>673</v>
      </c>
      <c r="E401" s="5" t="s">
        <v>32</v>
      </c>
      <c r="F401" s="4">
        <v>13</v>
      </c>
      <c r="G401" s="3">
        <v>250644</v>
      </c>
      <c r="H401" s="7">
        <f>_xlfn.XLOOKUP(passengers_and_family_info[[#This Row],[PassengerId]],family_info[PassengerId],family_info[SibSp])</f>
        <v>0</v>
      </c>
      <c r="I401" s="7">
        <f>_xlfn.XLOOKUP(passengers_and_family_info[[#This Row],[PassengerId]],family_info[PassengerId],family_info[Parch])</f>
        <v>1</v>
      </c>
    </row>
    <row r="402" spans="1:9" x14ac:dyDescent="0.2">
      <c r="A402" s="5">
        <v>784</v>
      </c>
      <c r="B402" s="7">
        <v>0</v>
      </c>
      <c r="C402" s="7">
        <v>3</v>
      </c>
      <c r="D402" s="5" t="s">
        <v>674</v>
      </c>
      <c r="E402" s="5" t="s">
        <v>29</v>
      </c>
      <c r="G402" s="3" t="s">
        <v>675</v>
      </c>
      <c r="H402" s="7">
        <f>_xlfn.XLOOKUP(passengers_and_family_info[[#This Row],[PassengerId]],family_info[PassengerId],family_info[SibSp])</f>
        <v>1</v>
      </c>
      <c r="I402" s="7">
        <f>_xlfn.XLOOKUP(passengers_and_family_info[[#This Row],[PassengerId]],family_info[PassengerId],family_info[Parch])</f>
        <v>2</v>
      </c>
    </row>
    <row r="403" spans="1:9" x14ac:dyDescent="0.2">
      <c r="A403" s="5">
        <v>31</v>
      </c>
      <c r="B403" s="7">
        <v>0</v>
      </c>
      <c r="C403" s="7">
        <v>1</v>
      </c>
      <c r="D403" s="5" t="s">
        <v>676</v>
      </c>
      <c r="E403" s="5" t="s">
        <v>29</v>
      </c>
      <c r="F403" s="4">
        <v>40</v>
      </c>
      <c r="G403" s="3" t="s">
        <v>677</v>
      </c>
      <c r="H403" s="7">
        <f>_xlfn.XLOOKUP(passengers_and_family_info[[#This Row],[PassengerId]],family_info[PassengerId],family_info[SibSp])</f>
        <v>0</v>
      </c>
      <c r="I403" s="7">
        <f>_xlfn.XLOOKUP(passengers_and_family_info[[#This Row],[PassengerId]],family_info[PassengerId],family_info[Parch])</f>
        <v>0</v>
      </c>
    </row>
    <row r="404" spans="1:9" x14ac:dyDescent="0.2">
      <c r="A404" s="5">
        <v>455</v>
      </c>
      <c r="B404" s="7">
        <v>0</v>
      </c>
      <c r="C404" s="7">
        <v>3</v>
      </c>
      <c r="D404" s="5" t="s">
        <v>678</v>
      </c>
      <c r="E404" s="5" t="s">
        <v>29</v>
      </c>
      <c r="G404" s="3" t="s">
        <v>679</v>
      </c>
      <c r="H404" s="7">
        <f>_xlfn.XLOOKUP(passengers_and_family_info[[#This Row],[PassengerId]],family_info[PassengerId],family_info[SibSp])</f>
        <v>0</v>
      </c>
      <c r="I404" s="7">
        <f>_xlfn.XLOOKUP(passengers_and_family_info[[#This Row],[PassengerId]],family_info[PassengerId],family_info[Parch])</f>
        <v>0</v>
      </c>
    </row>
    <row r="405" spans="1:9" x14ac:dyDescent="0.2">
      <c r="A405" s="5">
        <v>851</v>
      </c>
      <c r="B405" s="7">
        <v>0</v>
      </c>
      <c r="C405" s="7">
        <v>3</v>
      </c>
      <c r="D405" s="5" t="s">
        <v>680</v>
      </c>
      <c r="E405" s="5" t="s">
        <v>29</v>
      </c>
      <c r="F405" s="4">
        <v>4</v>
      </c>
      <c r="G405" s="3">
        <v>347082</v>
      </c>
      <c r="H405" s="7">
        <f>_xlfn.XLOOKUP(passengers_and_family_info[[#This Row],[PassengerId]],family_info[PassengerId],family_info[SibSp])</f>
        <v>4</v>
      </c>
      <c r="I405" s="7">
        <f>_xlfn.XLOOKUP(passengers_and_family_info[[#This Row],[PassengerId]],family_info[PassengerId],family_info[Parch])</f>
        <v>2</v>
      </c>
    </row>
    <row r="406" spans="1:9" x14ac:dyDescent="0.2">
      <c r="A406" s="5">
        <v>820</v>
      </c>
      <c r="B406" s="7">
        <v>0</v>
      </c>
      <c r="C406" s="7">
        <v>3</v>
      </c>
      <c r="D406" s="5" t="s">
        <v>681</v>
      </c>
      <c r="E406" s="5" t="s">
        <v>29</v>
      </c>
      <c r="F406" s="4">
        <v>10</v>
      </c>
      <c r="G406" s="3">
        <v>347088</v>
      </c>
      <c r="H406" s="7">
        <f>_xlfn.XLOOKUP(passengers_and_family_info[[#This Row],[PassengerId]],family_info[PassengerId],family_info[SibSp])</f>
        <v>3</v>
      </c>
      <c r="I406" s="7">
        <f>_xlfn.XLOOKUP(passengers_and_family_info[[#This Row],[PassengerId]],family_info[PassengerId],family_info[Parch])</f>
        <v>2</v>
      </c>
    </row>
    <row r="407" spans="1:9" x14ac:dyDescent="0.2">
      <c r="A407" s="5">
        <v>551</v>
      </c>
      <c r="B407" s="7">
        <v>1</v>
      </c>
      <c r="C407" s="7">
        <v>1</v>
      </c>
      <c r="D407" s="5" t="s">
        <v>682</v>
      </c>
      <c r="E407" s="5" t="s">
        <v>29</v>
      </c>
      <c r="F407" s="4">
        <v>17</v>
      </c>
      <c r="G407" s="3">
        <v>17421</v>
      </c>
      <c r="H407" s="7">
        <f>_xlfn.XLOOKUP(passengers_and_family_info[[#This Row],[PassengerId]],family_info[PassengerId],family_info[SibSp])</f>
        <v>0</v>
      </c>
      <c r="I407" s="7">
        <f>_xlfn.XLOOKUP(passengers_and_family_info[[#This Row],[PassengerId]],family_info[PassengerId],family_info[Parch])</f>
        <v>2</v>
      </c>
    </row>
    <row r="408" spans="1:9" x14ac:dyDescent="0.2">
      <c r="A408" s="5">
        <v>222</v>
      </c>
      <c r="B408" s="7">
        <v>0</v>
      </c>
      <c r="C408" s="7">
        <v>2</v>
      </c>
      <c r="D408" s="5" t="s">
        <v>683</v>
      </c>
      <c r="E408" s="5" t="s">
        <v>29</v>
      </c>
      <c r="F408" s="4">
        <v>27</v>
      </c>
      <c r="G408" s="3">
        <v>220367</v>
      </c>
      <c r="H408" s="7">
        <f>_xlfn.XLOOKUP(passengers_and_family_info[[#This Row],[PassengerId]],family_info[PassengerId],family_info[SibSp])</f>
        <v>0</v>
      </c>
      <c r="I408" s="7">
        <f>_xlfn.XLOOKUP(passengers_and_family_info[[#This Row],[PassengerId]],family_info[PassengerId],family_info[Parch])</f>
        <v>0</v>
      </c>
    </row>
    <row r="409" spans="1:9" x14ac:dyDescent="0.2">
      <c r="A409" s="5">
        <v>21</v>
      </c>
      <c r="B409" s="7">
        <v>0</v>
      </c>
      <c r="C409" s="7">
        <v>2</v>
      </c>
      <c r="D409" s="5" t="s">
        <v>684</v>
      </c>
      <c r="E409" s="5" t="s">
        <v>29</v>
      </c>
      <c r="F409" s="4">
        <v>35</v>
      </c>
      <c r="G409" s="3">
        <v>239865</v>
      </c>
      <c r="H409" s="7">
        <f>_xlfn.XLOOKUP(passengers_and_family_info[[#This Row],[PassengerId]],family_info[PassengerId],family_info[SibSp])</f>
        <v>0</v>
      </c>
      <c r="I409" s="7">
        <f>_xlfn.XLOOKUP(passengers_and_family_info[[#This Row],[PassengerId]],family_info[PassengerId],family_info[Parch])</f>
        <v>0</v>
      </c>
    </row>
    <row r="410" spans="1:9" x14ac:dyDescent="0.2">
      <c r="A410" s="5">
        <v>753</v>
      </c>
      <c r="B410" s="7">
        <v>0</v>
      </c>
      <c r="C410" s="7">
        <v>3</v>
      </c>
      <c r="D410" s="5" t="s">
        <v>685</v>
      </c>
      <c r="E410" s="5" t="s">
        <v>29</v>
      </c>
      <c r="F410" s="4">
        <v>33</v>
      </c>
      <c r="G410" s="3">
        <v>345780</v>
      </c>
      <c r="H410" s="7">
        <f>_xlfn.XLOOKUP(passengers_and_family_info[[#This Row],[PassengerId]],family_info[PassengerId],family_info[SibSp])</f>
        <v>0</v>
      </c>
      <c r="I410" s="7">
        <f>_xlfn.XLOOKUP(passengers_and_family_info[[#This Row],[PassengerId]],family_info[PassengerId],family_info[Parch])</f>
        <v>0</v>
      </c>
    </row>
    <row r="411" spans="1:9" x14ac:dyDescent="0.2">
      <c r="A411" s="5">
        <v>108</v>
      </c>
      <c r="B411" s="7">
        <v>1</v>
      </c>
      <c r="C411" s="7">
        <v>3</v>
      </c>
      <c r="D411" s="5" t="s">
        <v>686</v>
      </c>
      <c r="E411" s="5" t="s">
        <v>29</v>
      </c>
      <c r="G411" s="3">
        <v>312991</v>
      </c>
      <c r="H411" s="7">
        <f>_xlfn.XLOOKUP(passengers_and_family_info[[#This Row],[PassengerId]],family_info[PassengerId],family_info[SibSp])</f>
        <v>0</v>
      </c>
      <c r="I411" s="7">
        <f>_xlfn.XLOOKUP(passengers_and_family_info[[#This Row],[PassengerId]],family_info[PassengerId],family_info[Parch])</f>
        <v>0</v>
      </c>
    </row>
    <row r="412" spans="1:9" x14ac:dyDescent="0.2">
      <c r="A412" s="5">
        <v>524</v>
      </c>
      <c r="B412" s="7">
        <v>1</v>
      </c>
      <c r="C412" s="7">
        <v>1</v>
      </c>
      <c r="D412" s="5" t="s">
        <v>687</v>
      </c>
      <c r="E412" s="5" t="s">
        <v>32</v>
      </c>
      <c r="F412" s="4">
        <v>44</v>
      </c>
      <c r="G412" s="3">
        <v>111361</v>
      </c>
      <c r="H412" s="7">
        <f>_xlfn.XLOOKUP(passengers_and_family_info[[#This Row],[PassengerId]],family_info[PassengerId],family_info[SibSp])</f>
        <v>0</v>
      </c>
      <c r="I412" s="7">
        <f>_xlfn.XLOOKUP(passengers_and_family_info[[#This Row],[PassengerId]],family_info[PassengerId],family_info[Parch])</f>
        <v>1</v>
      </c>
    </row>
    <row r="413" spans="1:9" x14ac:dyDescent="0.2">
      <c r="A413" s="5">
        <v>659</v>
      </c>
      <c r="B413" s="7">
        <v>0</v>
      </c>
      <c r="C413" s="7">
        <v>2</v>
      </c>
      <c r="D413" s="5" t="s">
        <v>688</v>
      </c>
      <c r="E413" s="5" t="s">
        <v>29</v>
      </c>
      <c r="F413" s="4">
        <v>23</v>
      </c>
      <c r="G413" s="3">
        <v>29751</v>
      </c>
      <c r="H413" s="7">
        <f>_xlfn.XLOOKUP(passengers_and_family_info[[#This Row],[PassengerId]],family_info[PassengerId],family_info[SibSp])</f>
        <v>0</v>
      </c>
      <c r="I413" s="7">
        <f>_xlfn.XLOOKUP(passengers_and_family_info[[#This Row],[PassengerId]],family_info[PassengerId],family_info[Parch])</f>
        <v>0</v>
      </c>
    </row>
    <row r="414" spans="1:9" x14ac:dyDescent="0.2">
      <c r="A414" s="5">
        <v>589</v>
      </c>
      <c r="B414" s="7">
        <v>0</v>
      </c>
      <c r="C414" s="7">
        <v>3</v>
      </c>
      <c r="D414" s="5" t="s">
        <v>689</v>
      </c>
      <c r="E414" s="5" t="s">
        <v>29</v>
      </c>
      <c r="F414" s="4">
        <v>22</v>
      </c>
      <c r="G414" s="3">
        <v>14973</v>
      </c>
      <c r="H414" s="7">
        <f>_xlfn.XLOOKUP(passengers_and_family_info[[#This Row],[PassengerId]],family_info[PassengerId],family_info[SibSp])</f>
        <v>0</v>
      </c>
      <c r="I414" s="7">
        <f>_xlfn.XLOOKUP(passengers_and_family_info[[#This Row],[PassengerId]],family_info[PassengerId],family_info[Parch])</f>
        <v>0</v>
      </c>
    </row>
    <row r="415" spans="1:9" x14ac:dyDescent="0.2">
      <c r="A415" s="5">
        <v>855</v>
      </c>
      <c r="B415" s="7">
        <v>0</v>
      </c>
      <c r="C415" s="7">
        <v>2</v>
      </c>
      <c r="D415" s="5" t="s">
        <v>690</v>
      </c>
      <c r="E415" s="5" t="s">
        <v>32</v>
      </c>
      <c r="F415" s="4">
        <v>44</v>
      </c>
      <c r="G415" s="3">
        <v>244252</v>
      </c>
      <c r="H415" s="7">
        <f>_xlfn.XLOOKUP(passengers_and_family_info[[#This Row],[PassengerId]],family_info[PassengerId],family_info[SibSp])</f>
        <v>1</v>
      </c>
      <c r="I415" s="7">
        <f>_xlfn.XLOOKUP(passengers_and_family_info[[#This Row],[PassengerId]],family_info[PassengerId],family_info[Parch])</f>
        <v>0</v>
      </c>
    </row>
    <row r="416" spans="1:9" x14ac:dyDescent="0.2">
      <c r="A416" s="5">
        <v>436</v>
      </c>
      <c r="B416" s="7">
        <v>1</v>
      </c>
      <c r="C416" s="7">
        <v>1</v>
      </c>
      <c r="D416" s="5" t="s">
        <v>691</v>
      </c>
      <c r="E416" s="5" t="s">
        <v>32</v>
      </c>
      <c r="F416" s="4">
        <v>14</v>
      </c>
      <c r="G416" s="3">
        <v>113760</v>
      </c>
      <c r="H416" s="7">
        <f>_xlfn.XLOOKUP(passengers_and_family_info[[#This Row],[PassengerId]],family_info[PassengerId],family_info[SibSp])</f>
        <v>1</v>
      </c>
      <c r="I416" s="7">
        <f>_xlfn.XLOOKUP(passengers_and_family_info[[#This Row],[PassengerId]],family_info[PassengerId],family_info[Parch])</f>
        <v>2</v>
      </c>
    </row>
    <row r="417" spans="1:9" x14ac:dyDescent="0.2">
      <c r="A417" s="5">
        <v>596</v>
      </c>
      <c r="B417" s="7">
        <v>0</v>
      </c>
      <c r="C417" s="7">
        <v>3</v>
      </c>
      <c r="D417" s="5" t="s">
        <v>692</v>
      </c>
      <c r="E417" s="5" t="s">
        <v>29</v>
      </c>
      <c r="F417" s="4">
        <v>36</v>
      </c>
      <c r="G417" s="3">
        <v>345773</v>
      </c>
      <c r="H417" s="7">
        <f>_xlfn.XLOOKUP(passengers_and_family_info[[#This Row],[PassengerId]],family_info[PassengerId],family_info[SibSp])</f>
        <v>1</v>
      </c>
      <c r="I417" s="7">
        <f>_xlfn.XLOOKUP(passengers_and_family_info[[#This Row],[PassengerId]],family_info[PassengerId],family_info[Parch])</f>
        <v>1</v>
      </c>
    </row>
    <row r="418" spans="1:9" x14ac:dyDescent="0.2">
      <c r="A418" s="5">
        <v>856</v>
      </c>
      <c r="B418" s="7">
        <v>1</v>
      </c>
      <c r="C418" s="7">
        <v>3</v>
      </c>
      <c r="D418" s="5" t="s">
        <v>693</v>
      </c>
      <c r="E418" s="5" t="s">
        <v>32</v>
      </c>
      <c r="F418" s="4">
        <v>18</v>
      </c>
      <c r="G418" s="3">
        <v>392091</v>
      </c>
      <c r="H418" s="7">
        <f>_xlfn.XLOOKUP(passengers_and_family_info[[#This Row],[PassengerId]],family_info[PassengerId],family_info[SibSp])</f>
        <v>0</v>
      </c>
      <c r="I418" s="7">
        <f>_xlfn.XLOOKUP(passengers_and_family_info[[#This Row],[PassengerId]],family_info[PassengerId],family_info[Parch])</f>
        <v>1</v>
      </c>
    </row>
    <row r="419" spans="1:9" x14ac:dyDescent="0.2">
      <c r="A419" s="5">
        <v>809</v>
      </c>
      <c r="B419" s="7">
        <v>0</v>
      </c>
      <c r="C419" s="7">
        <v>2</v>
      </c>
      <c r="D419" s="5" t="s">
        <v>694</v>
      </c>
      <c r="E419" s="5" t="s">
        <v>29</v>
      </c>
      <c r="F419" s="4">
        <v>39</v>
      </c>
      <c r="G419" s="3">
        <v>248723</v>
      </c>
      <c r="H419" s="7">
        <f>_xlfn.XLOOKUP(passengers_and_family_info[[#This Row],[PassengerId]],family_info[PassengerId],family_info[SibSp])</f>
        <v>0</v>
      </c>
      <c r="I419" s="7">
        <f>_xlfn.XLOOKUP(passengers_and_family_info[[#This Row],[PassengerId]],family_info[PassengerId],family_info[Parch])</f>
        <v>0</v>
      </c>
    </row>
    <row r="420" spans="1:9" x14ac:dyDescent="0.2">
      <c r="A420" s="5">
        <v>498</v>
      </c>
      <c r="B420" s="7">
        <v>0</v>
      </c>
      <c r="C420" s="7">
        <v>3</v>
      </c>
      <c r="D420" s="5" t="s">
        <v>695</v>
      </c>
      <c r="E420" s="5" t="s">
        <v>29</v>
      </c>
      <c r="G420" s="3" t="s">
        <v>696</v>
      </c>
      <c r="H420" s="7">
        <f>_xlfn.XLOOKUP(passengers_and_family_info[[#This Row],[PassengerId]],family_info[PassengerId],family_info[SibSp])</f>
        <v>0</v>
      </c>
      <c r="I420" s="7">
        <f>_xlfn.XLOOKUP(passengers_and_family_info[[#This Row],[PassengerId]],family_info[PassengerId],family_info[Parch])</f>
        <v>0</v>
      </c>
    </row>
    <row r="421" spans="1:9" x14ac:dyDescent="0.2">
      <c r="A421" s="5">
        <v>368</v>
      </c>
      <c r="B421" s="7">
        <v>1</v>
      </c>
      <c r="C421" s="7">
        <v>3</v>
      </c>
      <c r="D421" s="5" t="s">
        <v>697</v>
      </c>
      <c r="E421" s="5" t="s">
        <v>32</v>
      </c>
      <c r="G421" s="3">
        <v>2626</v>
      </c>
      <c r="H421" s="7">
        <f>_xlfn.XLOOKUP(passengers_and_family_info[[#This Row],[PassengerId]],family_info[PassengerId],family_info[SibSp])</f>
        <v>0</v>
      </c>
      <c r="I421" s="7">
        <f>_xlfn.XLOOKUP(passengers_and_family_info[[#This Row],[PassengerId]],family_info[PassengerId],family_info[Parch])</f>
        <v>0</v>
      </c>
    </row>
    <row r="422" spans="1:9" x14ac:dyDescent="0.2">
      <c r="A422" s="5">
        <v>538</v>
      </c>
      <c r="B422" s="7">
        <v>1</v>
      </c>
      <c r="C422" s="7">
        <v>1</v>
      </c>
      <c r="D422" s="5" t="s">
        <v>698</v>
      </c>
      <c r="E422" s="5" t="s">
        <v>32</v>
      </c>
      <c r="F422" s="4">
        <v>30</v>
      </c>
      <c r="G422" s="3" t="s">
        <v>699</v>
      </c>
      <c r="H422" s="7">
        <f>_xlfn.XLOOKUP(passengers_and_family_info[[#This Row],[PassengerId]],family_info[PassengerId],family_info[SibSp])</f>
        <v>0</v>
      </c>
      <c r="I422" s="7">
        <f>_xlfn.XLOOKUP(passengers_and_family_info[[#This Row],[PassengerId]],family_info[PassengerId],family_info[Parch])</f>
        <v>0</v>
      </c>
    </row>
    <row r="423" spans="1:9" x14ac:dyDescent="0.2">
      <c r="A423" s="5">
        <v>561</v>
      </c>
      <c r="B423" s="7">
        <v>0</v>
      </c>
      <c r="C423" s="7">
        <v>3</v>
      </c>
      <c r="D423" s="5" t="s">
        <v>700</v>
      </c>
      <c r="E423" s="5" t="s">
        <v>29</v>
      </c>
      <c r="G423" s="3">
        <v>372622</v>
      </c>
      <c r="H423" s="7">
        <f>_xlfn.XLOOKUP(passengers_and_family_info[[#This Row],[PassengerId]],family_info[PassengerId],family_info[SibSp])</f>
        <v>0</v>
      </c>
      <c r="I423" s="7">
        <f>_xlfn.XLOOKUP(passengers_and_family_info[[#This Row],[PassengerId]],family_info[PassengerId],family_info[Parch])</f>
        <v>0</v>
      </c>
    </row>
    <row r="424" spans="1:9" x14ac:dyDescent="0.2">
      <c r="A424" s="5">
        <v>183</v>
      </c>
      <c r="B424" s="7">
        <v>0</v>
      </c>
      <c r="C424" s="7">
        <v>3</v>
      </c>
      <c r="D424" s="5" t="s">
        <v>701</v>
      </c>
      <c r="E424" s="5" t="s">
        <v>29</v>
      </c>
      <c r="F424" s="4">
        <v>9</v>
      </c>
      <c r="G424" s="3">
        <v>347077</v>
      </c>
      <c r="H424" s="7">
        <f>_xlfn.XLOOKUP(passengers_and_family_info[[#This Row],[PassengerId]],family_info[PassengerId],family_info[SibSp])</f>
        <v>4</v>
      </c>
      <c r="I424" s="7">
        <f>_xlfn.XLOOKUP(passengers_and_family_info[[#This Row],[PassengerId]],family_info[PassengerId],family_info[Parch])</f>
        <v>2</v>
      </c>
    </row>
    <row r="425" spans="1:9" x14ac:dyDescent="0.2">
      <c r="A425" s="5">
        <v>651</v>
      </c>
      <c r="B425" s="7">
        <v>0</v>
      </c>
      <c r="C425" s="7">
        <v>3</v>
      </c>
      <c r="D425" s="5" t="s">
        <v>702</v>
      </c>
      <c r="E425" s="5" t="s">
        <v>29</v>
      </c>
      <c r="G425" s="3">
        <v>349221</v>
      </c>
      <c r="H425" s="7">
        <f>_xlfn.XLOOKUP(passengers_and_family_info[[#This Row],[PassengerId]],family_info[PassengerId],family_info[SibSp])</f>
        <v>0</v>
      </c>
      <c r="I425" s="7">
        <f>_xlfn.XLOOKUP(passengers_and_family_info[[#This Row],[PassengerId]],family_info[PassengerId],family_info[Parch])</f>
        <v>0</v>
      </c>
    </row>
    <row r="426" spans="1:9" x14ac:dyDescent="0.2">
      <c r="A426" s="5">
        <v>152</v>
      </c>
      <c r="B426" s="7">
        <v>1</v>
      </c>
      <c r="C426" s="7">
        <v>1</v>
      </c>
      <c r="D426" s="5" t="s">
        <v>703</v>
      </c>
      <c r="E426" s="5" t="s">
        <v>32</v>
      </c>
      <c r="F426" s="4">
        <v>22</v>
      </c>
      <c r="G426" s="3">
        <v>113776</v>
      </c>
      <c r="H426" s="7">
        <f>_xlfn.XLOOKUP(passengers_and_family_info[[#This Row],[PassengerId]],family_info[PassengerId],family_info[SibSp])</f>
        <v>1</v>
      </c>
      <c r="I426" s="7">
        <f>_xlfn.XLOOKUP(passengers_and_family_info[[#This Row],[PassengerId]],family_info[PassengerId],family_info[Parch])</f>
        <v>0</v>
      </c>
    </row>
    <row r="427" spans="1:9" x14ac:dyDescent="0.2">
      <c r="A427" s="5">
        <v>161</v>
      </c>
      <c r="B427" s="7">
        <v>0</v>
      </c>
      <c r="C427" s="7">
        <v>3</v>
      </c>
      <c r="D427" s="5" t="s">
        <v>704</v>
      </c>
      <c r="E427" s="5" t="s">
        <v>29</v>
      </c>
      <c r="F427" s="4">
        <v>44</v>
      </c>
      <c r="G427" s="3">
        <v>371362</v>
      </c>
      <c r="H427" s="7">
        <f>_xlfn.XLOOKUP(passengers_and_family_info[[#This Row],[PassengerId]],family_info[PassengerId],family_info[SibSp])</f>
        <v>0</v>
      </c>
      <c r="I427" s="7">
        <f>_xlfn.XLOOKUP(passengers_and_family_info[[#This Row],[PassengerId]],family_info[PassengerId],family_info[Parch])</f>
        <v>1</v>
      </c>
    </row>
    <row r="428" spans="1:9" x14ac:dyDescent="0.2">
      <c r="A428" s="5">
        <v>97</v>
      </c>
      <c r="B428" s="7">
        <v>0</v>
      </c>
      <c r="C428" s="7">
        <v>1</v>
      </c>
      <c r="D428" s="5" t="s">
        <v>705</v>
      </c>
      <c r="E428" s="5" t="s">
        <v>29</v>
      </c>
      <c r="F428" s="4">
        <v>71</v>
      </c>
      <c r="G428" s="3" t="s">
        <v>706</v>
      </c>
      <c r="H428" s="7">
        <f>_xlfn.XLOOKUP(passengers_and_family_info[[#This Row],[PassengerId]],family_info[PassengerId],family_info[SibSp])</f>
        <v>0</v>
      </c>
      <c r="I428" s="7">
        <f>_xlfn.XLOOKUP(passengers_and_family_info[[#This Row],[PassengerId]],family_info[PassengerId],family_info[Parch])</f>
        <v>0</v>
      </c>
    </row>
    <row r="429" spans="1:9" x14ac:dyDescent="0.2">
      <c r="A429" s="5">
        <v>816</v>
      </c>
      <c r="B429" s="7">
        <v>0</v>
      </c>
      <c r="C429" s="7">
        <v>1</v>
      </c>
      <c r="D429" s="5" t="s">
        <v>707</v>
      </c>
      <c r="E429" s="5" t="s">
        <v>29</v>
      </c>
      <c r="G429" s="3">
        <v>112058</v>
      </c>
      <c r="H429" s="7">
        <f>_xlfn.XLOOKUP(passengers_and_family_info[[#This Row],[PassengerId]],family_info[PassengerId],family_info[SibSp])</f>
        <v>0</v>
      </c>
      <c r="I429" s="7">
        <f>_xlfn.XLOOKUP(passengers_and_family_info[[#This Row],[PassengerId]],family_info[PassengerId],family_info[Parch])</f>
        <v>0</v>
      </c>
    </row>
    <row r="430" spans="1:9" x14ac:dyDescent="0.2">
      <c r="A430" s="5">
        <v>164</v>
      </c>
      <c r="B430" s="7">
        <v>0</v>
      </c>
      <c r="C430" s="7">
        <v>3</v>
      </c>
      <c r="D430" s="5" t="s">
        <v>708</v>
      </c>
      <c r="E430" s="5" t="s">
        <v>29</v>
      </c>
      <c r="F430" s="4">
        <v>17</v>
      </c>
      <c r="G430" s="3">
        <v>315093</v>
      </c>
      <c r="H430" s="7">
        <f>_xlfn.XLOOKUP(passengers_and_family_info[[#This Row],[PassengerId]],family_info[PassengerId],family_info[SibSp])</f>
        <v>0</v>
      </c>
      <c r="I430" s="7">
        <f>_xlfn.XLOOKUP(passengers_and_family_info[[#This Row],[PassengerId]],family_info[PassengerId],family_info[Parch])</f>
        <v>0</v>
      </c>
    </row>
    <row r="431" spans="1:9" x14ac:dyDescent="0.2">
      <c r="A431" s="5">
        <v>485</v>
      </c>
      <c r="B431" s="7">
        <v>1</v>
      </c>
      <c r="C431" s="7">
        <v>1</v>
      </c>
      <c r="D431" s="5" t="s">
        <v>709</v>
      </c>
      <c r="E431" s="5" t="s">
        <v>29</v>
      </c>
      <c r="F431" s="4">
        <v>25</v>
      </c>
      <c r="G431" s="3">
        <v>11967</v>
      </c>
      <c r="H431" s="7">
        <f>_xlfn.XLOOKUP(passengers_and_family_info[[#This Row],[PassengerId]],family_info[PassengerId],family_info[SibSp])</f>
        <v>1</v>
      </c>
      <c r="I431" s="7">
        <f>_xlfn.XLOOKUP(passengers_and_family_info[[#This Row],[PassengerId]],family_info[PassengerId],family_info[Parch])</f>
        <v>0</v>
      </c>
    </row>
    <row r="432" spans="1:9" x14ac:dyDescent="0.2">
      <c r="A432" s="5">
        <v>28</v>
      </c>
      <c r="B432" s="7">
        <v>0</v>
      </c>
      <c r="C432" s="7">
        <v>1</v>
      </c>
      <c r="D432" s="5" t="s">
        <v>710</v>
      </c>
      <c r="E432" s="5" t="s">
        <v>29</v>
      </c>
      <c r="F432" s="4">
        <v>19</v>
      </c>
      <c r="G432" s="3">
        <v>19950</v>
      </c>
      <c r="H432" s="7">
        <f>_xlfn.XLOOKUP(passengers_and_family_info[[#This Row],[PassengerId]],family_info[PassengerId],family_info[SibSp])</f>
        <v>3</v>
      </c>
      <c r="I432" s="7">
        <f>_xlfn.XLOOKUP(passengers_and_family_info[[#This Row],[PassengerId]],family_info[PassengerId],family_info[Parch])</f>
        <v>2</v>
      </c>
    </row>
    <row r="433" spans="1:9" x14ac:dyDescent="0.2">
      <c r="A433" s="5">
        <v>408</v>
      </c>
      <c r="B433" s="7">
        <v>1</v>
      </c>
      <c r="C433" s="7">
        <v>2</v>
      </c>
      <c r="D433" s="5" t="s">
        <v>711</v>
      </c>
      <c r="E433" s="5" t="s">
        <v>29</v>
      </c>
      <c r="F433" s="4">
        <v>3</v>
      </c>
      <c r="G433" s="3">
        <v>29106</v>
      </c>
      <c r="H433" s="7">
        <f>_xlfn.XLOOKUP(passengers_and_family_info[[#This Row],[PassengerId]],family_info[PassengerId],family_info[SibSp])</f>
        <v>1</v>
      </c>
      <c r="I433" s="7">
        <f>_xlfn.XLOOKUP(passengers_and_family_info[[#This Row],[PassengerId]],family_info[PassengerId],family_info[Parch])</f>
        <v>1</v>
      </c>
    </row>
    <row r="434" spans="1:9" x14ac:dyDescent="0.2">
      <c r="A434" s="5">
        <v>289</v>
      </c>
      <c r="B434" s="7">
        <v>1</v>
      </c>
      <c r="C434" s="7">
        <v>2</v>
      </c>
      <c r="D434" s="5" t="s">
        <v>712</v>
      </c>
      <c r="E434" s="5" t="s">
        <v>29</v>
      </c>
      <c r="F434" s="4">
        <v>42</v>
      </c>
      <c r="G434" s="3">
        <v>237798</v>
      </c>
      <c r="H434" s="7">
        <f>_xlfn.XLOOKUP(passengers_and_family_info[[#This Row],[PassengerId]],family_info[PassengerId],family_info[SibSp])</f>
        <v>0</v>
      </c>
      <c r="I434" s="7">
        <f>_xlfn.XLOOKUP(passengers_and_family_info[[#This Row],[PassengerId]],family_info[PassengerId],family_info[Parch])</f>
        <v>0</v>
      </c>
    </row>
    <row r="435" spans="1:9" x14ac:dyDescent="0.2">
      <c r="A435" s="5">
        <v>88</v>
      </c>
      <c r="B435" s="7">
        <v>0</v>
      </c>
      <c r="C435" s="7">
        <v>3</v>
      </c>
      <c r="D435" s="5" t="s">
        <v>713</v>
      </c>
      <c r="E435" s="5" t="s">
        <v>29</v>
      </c>
      <c r="G435" s="3" t="s">
        <v>714</v>
      </c>
      <c r="H435" s="7">
        <f>_xlfn.XLOOKUP(passengers_and_family_info[[#This Row],[PassengerId]],family_info[PassengerId],family_info[SibSp])</f>
        <v>0</v>
      </c>
      <c r="I435" s="7">
        <f>_xlfn.XLOOKUP(passengers_and_family_info[[#This Row],[PassengerId]],family_info[PassengerId],family_info[Parch])</f>
        <v>0</v>
      </c>
    </row>
    <row r="436" spans="1:9" x14ac:dyDescent="0.2">
      <c r="A436" s="5">
        <v>665</v>
      </c>
      <c r="B436" s="7">
        <v>1</v>
      </c>
      <c r="C436" s="7">
        <v>3</v>
      </c>
      <c r="D436" s="5" t="s">
        <v>715</v>
      </c>
      <c r="E436" s="5" t="s">
        <v>29</v>
      </c>
      <c r="F436" s="4">
        <v>20</v>
      </c>
      <c r="G436" s="3" t="s">
        <v>716</v>
      </c>
      <c r="H436" s="7">
        <f>_xlfn.XLOOKUP(passengers_and_family_info[[#This Row],[PassengerId]],family_info[PassengerId],family_info[SibSp])</f>
        <v>1</v>
      </c>
      <c r="I436" s="7">
        <f>_xlfn.XLOOKUP(passengers_and_family_info[[#This Row],[PassengerId]],family_info[PassengerId],family_info[Parch])</f>
        <v>0</v>
      </c>
    </row>
    <row r="437" spans="1:9" x14ac:dyDescent="0.2">
      <c r="A437" s="5">
        <v>555</v>
      </c>
      <c r="B437" s="7">
        <v>1</v>
      </c>
      <c r="C437" s="7">
        <v>3</v>
      </c>
      <c r="D437" s="5" t="s">
        <v>717</v>
      </c>
      <c r="E437" s="5" t="s">
        <v>32</v>
      </c>
      <c r="F437" s="4">
        <v>22</v>
      </c>
      <c r="G437" s="3">
        <v>347085</v>
      </c>
      <c r="H437" s="7">
        <f>_xlfn.XLOOKUP(passengers_and_family_info[[#This Row],[PassengerId]],family_info[PassengerId],family_info[SibSp])</f>
        <v>0</v>
      </c>
      <c r="I437" s="7">
        <f>_xlfn.XLOOKUP(passengers_and_family_info[[#This Row],[PassengerId]],family_info[PassengerId],family_info[Parch])</f>
        <v>0</v>
      </c>
    </row>
    <row r="438" spans="1:9" x14ac:dyDescent="0.2">
      <c r="A438" s="5">
        <v>249</v>
      </c>
      <c r="B438" s="7">
        <v>1</v>
      </c>
      <c r="C438" s="7">
        <v>1</v>
      </c>
      <c r="D438" s="5" t="s">
        <v>718</v>
      </c>
      <c r="E438" s="5" t="s">
        <v>29</v>
      </c>
      <c r="F438" s="4">
        <v>37</v>
      </c>
      <c r="G438" s="3">
        <v>11751</v>
      </c>
      <c r="H438" s="7">
        <f>_xlfn.XLOOKUP(passengers_and_family_info[[#This Row],[PassengerId]],family_info[PassengerId],family_info[SibSp])</f>
        <v>1</v>
      </c>
      <c r="I438" s="7">
        <f>_xlfn.XLOOKUP(passengers_and_family_info[[#This Row],[PassengerId]],family_info[PassengerId],family_info[Parch])</f>
        <v>1</v>
      </c>
    </row>
    <row r="439" spans="1:9" x14ac:dyDescent="0.2">
      <c r="A439" s="5">
        <v>138</v>
      </c>
      <c r="B439" s="7">
        <v>0</v>
      </c>
      <c r="C439" s="7">
        <v>1</v>
      </c>
      <c r="D439" s="5" t="s">
        <v>719</v>
      </c>
      <c r="E439" s="5" t="s">
        <v>29</v>
      </c>
      <c r="F439" s="4">
        <v>37</v>
      </c>
      <c r="G439" s="3">
        <v>113803</v>
      </c>
      <c r="H439" s="7">
        <f>_xlfn.XLOOKUP(passengers_and_family_info[[#This Row],[PassengerId]],family_info[PassengerId],family_info[SibSp])</f>
        <v>1</v>
      </c>
      <c r="I439" s="7">
        <f>_xlfn.XLOOKUP(passengers_and_family_info[[#This Row],[PassengerId]],family_info[PassengerId],family_info[Parch])</f>
        <v>0</v>
      </c>
    </row>
    <row r="440" spans="1:9" x14ac:dyDescent="0.2">
      <c r="A440" s="5">
        <v>188</v>
      </c>
      <c r="B440" s="7">
        <v>1</v>
      </c>
      <c r="C440" s="7">
        <v>1</v>
      </c>
      <c r="D440" s="5" t="s">
        <v>720</v>
      </c>
      <c r="E440" s="5" t="s">
        <v>29</v>
      </c>
      <c r="F440" s="4">
        <v>45</v>
      </c>
      <c r="G440" s="3">
        <v>111428</v>
      </c>
      <c r="H440" s="7">
        <f>_xlfn.XLOOKUP(passengers_and_family_info[[#This Row],[PassengerId]],family_info[PassengerId],family_info[SibSp])</f>
        <v>0</v>
      </c>
      <c r="I440" s="7">
        <f>_xlfn.XLOOKUP(passengers_and_family_info[[#This Row],[PassengerId]],family_info[PassengerId],family_info[Parch])</f>
        <v>0</v>
      </c>
    </row>
    <row r="441" spans="1:9" x14ac:dyDescent="0.2">
      <c r="A441" s="5">
        <v>686</v>
      </c>
      <c r="B441" s="7">
        <v>0</v>
      </c>
      <c r="C441" s="7">
        <v>2</v>
      </c>
      <c r="D441" s="5" t="s">
        <v>721</v>
      </c>
      <c r="E441" s="5" t="s">
        <v>29</v>
      </c>
      <c r="F441" s="4">
        <v>25</v>
      </c>
      <c r="G441" s="3" t="s">
        <v>635</v>
      </c>
      <c r="H441" s="7">
        <f>_xlfn.XLOOKUP(passengers_and_family_info[[#This Row],[PassengerId]],family_info[PassengerId],family_info[SibSp])</f>
        <v>1</v>
      </c>
      <c r="I441" s="7">
        <f>_xlfn.XLOOKUP(passengers_and_family_info[[#This Row],[PassengerId]],family_info[PassengerId],family_info[Parch])</f>
        <v>2</v>
      </c>
    </row>
    <row r="442" spans="1:9" x14ac:dyDescent="0.2">
      <c r="A442" s="5">
        <v>58</v>
      </c>
      <c r="B442" s="7">
        <v>0</v>
      </c>
      <c r="C442" s="7">
        <v>3</v>
      </c>
      <c r="D442" s="5" t="s">
        <v>722</v>
      </c>
      <c r="E442" s="5" t="s">
        <v>29</v>
      </c>
      <c r="F442" s="4">
        <v>28.5</v>
      </c>
      <c r="G442" s="3">
        <v>2697</v>
      </c>
      <c r="H442" s="7">
        <f>_xlfn.XLOOKUP(passengers_and_family_info[[#This Row],[PassengerId]],family_info[PassengerId],family_info[SibSp])</f>
        <v>0</v>
      </c>
      <c r="I442" s="7">
        <f>_xlfn.XLOOKUP(passengers_and_family_info[[#This Row],[PassengerId]],family_info[PassengerId],family_info[Parch])</f>
        <v>0</v>
      </c>
    </row>
    <row r="443" spans="1:9" x14ac:dyDescent="0.2">
      <c r="A443" s="5">
        <v>136</v>
      </c>
      <c r="B443" s="7">
        <v>0</v>
      </c>
      <c r="C443" s="7">
        <v>2</v>
      </c>
      <c r="D443" s="5" t="s">
        <v>723</v>
      </c>
      <c r="E443" s="5" t="s">
        <v>29</v>
      </c>
      <c r="F443" s="4">
        <v>23</v>
      </c>
      <c r="G443" s="3" t="s">
        <v>724</v>
      </c>
      <c r="H443" s="7">
        <f>_xlfn.XLOOKUP(passengers_and_family_info[[#This Row],[PassengerId]],family_info[PassengerId],family_info[SibSp])</f>
        <v>0</v>
      </c>
      <c r="I443" s="7">
        <f>_xlfn.XLOOKUP(passengers_and_family_info[[#This Row],[PassengerId]],family_info[PassengerId],family_info[Parch])</f>
        <v>0</v>
      </c>
    </row>
    <row r="444" spans="1:9" x14ac:dyDescent="0.2">
      <c r="A444" s="5">
        <v>14</v>
      </c>
      <c r="B444" s="7">
        <v>0</v>
      </c>
      <c r="C444" s="7">
        <v>3</v>
      </c>
      <c r="D444" s="5" t="s">
        <v>725</v>
      </c>
      <c r="E444" s="5" t="s">
        <v>29</v>
      </c>
      <c r="F444" s="4">
        <v>39</v>
      </c>
      <c r="G444" s="3">
        <v>347082</v>
      </c>
      <c r="H444" s="7">
        <f>_xlfn.XLOOKUP(passengers_and_family_info[[#This Row],[PassengerId]],family_info[PassengerId],family_info[SibSp])</f>
        <v>1</v>
      </c>
      <c r="I444" s="7">
        <f>_xlfn.XLOOKUP(passengers_and_family_info[[#This Row],[PassengerId]],family_info[PassengerId],family_info[Parch])</f>
        <v>5</v>
      </c>
    </row>
    <row r="445" spans="1:9" x14ac:dyDescent="0.2">
      <c r="A445" s="5">
        <v>177</v>
      </c>
      <c r="B445" s="7">
        <v>0</v>
      </c>
      <c r="C445" s="7">
        <v>3</v>
      </c>
      <c r="D445" s="5" t="s">
        <v>726</v>
      </c>
      <c r="E445" s="5" t="s">
        <v>29</v>
      </c>
      <c r="G445" s="3">
        <v>4133</v>
      </c>
      <c r="H445" s="7">
        <f>_xlfn.XLOOKUP(passengers_and_family_info[[#This Row],[PassengerId]],family_info[PassengerId],family_info[SibSp])</f>
        <v>3</v>
      </c>
      <c r="I445" s="7">
        <f>_xlfn.XLOOKUP(passengers_and_family_info[[#This Row],[PassengerId]],family_info[PassengerId],family_info[Parch])</f>
        <v>1</v>
      </c>
    </row>
    <row r="446" spans="1:9" x14ac:dyDescent="0.2">
      <c r="A446" s="5">
        <v>42</v>
      </c>
      <c r="B446" s="7">
        <v>0</v>
      </c>
      <c r="C446" s="7">
        <v>2</v>
      </c>
      <c r="D446" s="5" t="s">
        <v>727</v>
      </c>
      <c r="E446" s="5" t="s">
        <v>32</v>
      </c>
      <c r="F446" s="4">
        <v>27</v>
      </c>
      <c r="G446" s="3">
        <v>11668</v>
      </c>
      <c r="H446" s="7">
        <f>_xlfn.XLOOKUP(passengers_and_family_info[[#This Row],[PassengerId]],family_info[PassengerId],family_info[SibSp])</f>
        <v>1</v>
      </c>
      <c r="I446" s="7">
        <f>_xlfn.XLOOKUP(passengers_and_family_info[[#This Row],[PassengerId]],family_info[PassengerId],family_info[Parch])</f>
        <v>0</v>
      </c>
    </row>
    <row r="447" spans="1:9" x14ac:dyDescent="0.2">
      <c r="A447" s="5">
        <v>121</v>
      </c>
      <c r="B447" s="7">
        <v>0</v>
      </c>
      <c r="C447" s="7">
        <v>2</v>
      </c>
      <c r="D447" s="5" t="s">
        <v>728</v>
      </c>
      <c r="E447" s="5" t="s">
        <v>29</v>
      </c>
      <c r="F447" s="4">
        <v>21</v>
      </c>
      <c r="G447" s="3" t="s">
        <v>289</v>
      </c>
      <c r="H447" s="7">
        <f>_xlfn.XLOOKUP(passengers_and_family_info[[#This Row],[PassengerId]],family_info[PassengerId],family_info[SibSp])</f>
        <v>2</v>
      </c>
      <c r="I447" s="7">
        <f>_xlfn.XLOOKUP(passengers_and_family_info[[#This Row],[PassengerId]],family_info[PassengerId],family_info[Parch])</f>
        <v>0</v>
      </c>
    </row>
    <row r="448" spans="1:9" x14ac:dyDescent="0.2">
      <c r="A448" s="5">
        <v>451</v>
      </c>
      <c r="B448" s="7">
        <v>0</v>
      </c>
      <c r="C448" s="7">
        <v>2</v>
      </c>
      <c r="D448" s="5" t="s">
        <v>729</v>
      </c>
      <c r="E448" s="5" t="s">
        <v>29</v>
      </c>
      <c r="F448" s="4">
        <v>36</v>
      </c>
      <c r="G448" s="3" t="s">
        <v>493</v>
      </c>
      <c r="H448" s="7">
        <f>_xlfn.XLOOKUP(passengers_and_family_info[[#This Row],[PassengerId]],family_info[PassengerId],family_info[SibSp])</f>
        <v>1</v>
      </c>
      <c r="I448" s="7">
        <f>_xlfn.XLOOKUP(passengers_and_family_info[[#This Row],[PassengerId]],family_info[PassengerId],family_info[Parch])</f>
        <v>2</v>
      </c>
    </row>
    <row r="449" spans="1:9" x14ac:dyDescent="0.2">
      <c r="A449" s="5">
        <v>803</v>
      </c>
      <c r="B449" s="7">
        <v>1</v>
      </c>
      <c r="C449" s="7">
        <v>1</v>
      </c>
      <c r="D449" s="5" t="s">
        <v>730</v>
      </c>
      <c r="E449" s="5" t="s">
        <v>29</v>
      </c>
      <c r="F449" s="4">
        <v>11</v>
      </c>
      <c r="G449" s="3">
        <v>113760</v>
      </c>
      <c r="H449" s="7">
        <f>_xlfn.XLOOKUP(passengers_and_family_info[[#This Row],[PassengerId]],family_info[PassengerId],family_info[SibSp])</f>
        <v>1</v>
      </c>
      <c r="I449" s="7">
        <f>_xlfn.XLOOKUP(passengers_and_family_info[[#This Row],[PassengerId]],family_info[PassengerId],family_info[Parch])</f>
        <v>2</v>
      </c>
    </row>
    <row r="450" spans="1:9" x14ac:dyDescent="0.2">
      <c r="A450" s="5">
        <v>877</v>
      </c>
      <c r="B450" s="7">
        <v>0</v>
      </c>
      <c r="C450" s="7">
        <v>3</v>
      </c>
      <c r="D450" s="5" t="s">
        <v>731</v>
      </c>
      <c r="E450" s="5" t="s">
        <v>29</v>
      </c>
      <c r="F450" s="4">
        <v>20</v>
      </c>
      <c r="G450" s="3">
        <v>7534</v>
      </c>
      <c r="H450" s="7">
        <f>_xlfn.XLOOKUP(passengers_and_family_info[[#This Row],[PassengerId]],family_info[PassengerId],family_info[SibSp])</f>
        <v>0</v>
      </c>
      <c r="I450" s="7">
        <f>_xlfn.XLOOKUP(passengers_and_family_info[[#This Row],[PassengerId]],family_info[PassengerId],family_info[Parch])</f>
        <v>0</v>
      </c>
    </row>
    <row r="451" spans="1:9" x14ac:dyDescent="0.2">
      <c r="A451" s="5">
        <v>224</v>
      </c>
      <c r="B451" s="7">
        <v>0</v>
      </c>
      <c r="C451" s="7">
        <v>3</v>
      </c>
      <c r="D451" s="5" t="s">
        <v>732</v>
      </c>
      <c r="E451" s="5" t="s">
        <v>29</v>
      </c>
      <c r="G451" s="3">
        <v>349234</v>
      </c>
      <c r="H451" s="7">
        <f>_xlfn.XLOOKUP(passengers_and_family_info[[#This Row],[PassengerId]],family_info[PassengerId],family_info[SibSp])</f>
        <v>0</v>
      </c>
      <c r="I451" s="7">
        <f>_xlfn.XLOOKUP(passengers_and_family_info[[#This Row],[PassengerId]],family_info[PassengerId],family_info[Parch])</f>
        <v>0</v>
      </c>
    </row>
    <row r="452" spans="1:9" x14ac:dyDescent="0.2">
      <c r="A452" s="5">
        <v>712</v>
      </c>
      <c r="B452" s="7">
        <v>0</v>
      </c>
      <c r="C452" s="7">
        <v>1</v>
      </c>
      <c r="D452" s="5" t="s">
        <v>733</v>
      </c>
      <c r="E452" s="5" t="s">
        <v>29</v>
      </c>
      <c r="G452" s="3">
        <v>113028</v>
      </c>
      <c r="H452" s="7">
        <f>_xlfn.XLOOKUP(passengers_and_family_info[[#This Row],[PassengerId]],family_info[PassengerId],family_info[SibSp])</f>
        <v>0</v>
      </c>
      <c r="I452" s="7">
        <f>_xlfn.XLOOKUP(passengers_and_family_info[[#This Row],[PassengerId]],family_info[PassengerId],family_info[Parch])</f>
        <v>0</v>
      </c>
    </row>
    <row r="453" spans="1:9" x14ac:dyDescent="0.2">
      <c r="A453" s="5">
        <v>172</v>
      </c>
      <c r="B453" s="7">
        <v>0</v>
      </c>
      <c r="C453" s="7">
        <v>3</v>
      </c>
      <c r="D453" s="5" t="s">
        <v>734</v>
      </c>
      <c r="E453" s="5" t="s">
        <v>29</v>
      </c>
      <c r="F453" s="4">
        <v>4</v>
      </c>
      <c r="G453" s="3">
        <v>382652</v>
      </c>
      <c r="H453" s="7">
        <f>_xlfn.XLOOKUP(passengers_and_family_info[[#This Row],[PassengerId]],family_info[PassengerId],family_info[SibSp])</f>
        <v>4</v>
      </c>
      <c r="I453" s="7">
        <f>_xlfn.XLOOKUP(passengers_and_family_info[[#This Row],[PassengerId]],family_info[PassengerId],family_info[Parch])</f>
        <v>1</v>
      </c>
    </row>
    <row r="454" spans="1:9" x14ac:dyDescent="0.2">
      <c r="A454" s="5">
        <v>652</v>
      </c>
      <c r="B454" s="7">
        <v>1</v>
      </c>
      <c r="C454" s="7">
        <v>2</v>
      </c>
      <c r="D454" s="5" t="s">
        <v>735</v>
      </c>
      <c r="E454" s="5" t="s">
        <v>32</v>
      </c>
      <c r="F454" s="4">
        <v>18</v>
      </c>
      <c r="G454" s="3">
        <v>231919</v>
      </c>
      <c r="H454" s="7">
        <f>_xlfn.XLOOKUP(passengers_and_family_info[[#This Row],[PassengerId]],family_info[PassengerId],family_info[SibSp])</f>
        <v>0</v>
      </c>
      <c r="I454" s="7">
        <f>_xlfn.XLOOKUP(passengers_and_family_info[[#This Row],[PassengerId]],family_info[PassengerId],family_info[Parch])</f>
        <v>1</v>
      </c>
    </row>
    <row r="455" spans="1:9" x14ac:dyDescent="0.2">
      <c r="A455" s="5">
        <v>679</v>
      </c>
      <c r="B455" s="7">
        <v>0</v>
      </c>
      <c r="C455" s="7">
        <v>3</v>
      </c>
      <c r="D455" s="5" t="s">
        <v>736</v>
      </c>
      <c r="E455" s="5" t="s">
        <v>32</v>
      </c>
      <c r="F455" s="4">
        <v>43</v>
      </c>
      <c r="G455" s="3" t="s">
        <v>36</v>
      </c>
      <c r="H455" s="7">
        <f>_xlfn.XLOOKUP(passengers_and_family_info[[#This Row],[PassengerId]],family_info[PassengerId],family_info[SibSp])</f>
        <v>1</v>
      </c>
      <c r="I455" s="7">
        <f>_xlfn.XLOOKUP(passengers_and_family_info[[#This Row],[PassengerId]],family_info[PassengerId],family_info[Parch])</f>
        <v>6</v>
      </c>
    </row>
    <row r="456" spans="1:9" x14ac:dyDescent="0.2">
      <c r="A456" s="5">
        <v>137</v>
      </c>
      <c r="B456" s="7">
        <v>1</v>
      </c>
      <c r="C456" s="7">
        <v>1</v>
      </c>
      <c r="D456" s="5" t="s">
        <v>737</v>
      </c>
      <c r="E456" s="5" t="s">
        <v>32</v>
      </c>
      <c r="F456" s="4">
        <v>19</v>
      </c>
      <c r="G456" s="3">
        <v>11752</v>
      </c>
      <c r="H456" s="7">
        <f>_xlfn.XLOOKUP(passengers_and_family_info[[#This Row],[PassengerId]],family_info[PassengerId],family_info[SibSp])</f>
        <v>0</v>
      </c>
      <c r="I456" s="7">
        <f>_xlfn.XLOOKUP(passengers_and_family_info[[#This Row],[PassengerId]],family_info[PassengerId],family_info[Parch])</f>
        <v>2</v>
      </c>
    </row>
    <row r="457" spans="1:9" x14ac:dyDescent="0.2">
      <c r="A457" s="5">
        <v>107</v>
      </c>
      <c r="B457" s="7">
        <v>1</v>
      </c>
      <c r="C457" s="7">
        <v>3</v>
      </c>
      <c r="D457" s="5" t="s">
        <v>738</v>
      </c>
      <c r="E457" s="5" t="s">
        <v>32</v>
      </c>
      <c r="F457" s="4">
        <v>21</v>
      </c>
      <c r="G457" s="3">
        <v>343120</v>
      </c>
      <c r="H457" s="7">
        <f>_xlfn.XLOOKUP(passengers_and_family_info[[#This Row],[PassengerId]],family_info[PassengerId],family_info[SibSp])</f>
        <v>0</v>
      </c>
      <c r="I457" s="7">
        <f>_xlfn.XLOOKUP(passengers_and_family_info[[#This Row],[PassengerId]],family_info[PassengerId],family_info[Parch])</f>
        <v>0</v>
      </c>
    </row>
    <row r="458" spans="1:9" x14ac:dyDescent="0.2">
      <c r="A458" s="5">
        <v>429</v>
      </c>
      <c r="B458" s="7">
        <v>0</v>
      </c>
      <c r="C458" s="7">
        <v>3</v>
      </c>
      <c r="D458" s="5" t="s">
        <v>739</v>
      </c>
      <c r="E458" s="5" t="s">
        <v>29</v>
      </c>
      <c r="G458" s="3">
        <v>364851</v>
      </c>
      <c r="H458" s="7">
        <f>_xlfn.XLOOKUP(passengers_and_family_info[[#This Row],[PassengerId]],family_info[PassengerId],family_info[SibSp])</f>
        <v>0</v>
      </c>
      <c r="I458" s="7">
        <f>_xlfn.XLOOKUP(passengers_and_family_info[[#This Row],[PassengerId]],family_info[PassengerId],family_info[Parch])</f>
        <v>0</v>
      </c>
    </row>
    <row r="459" spans="1:9" x14ac:dyDescent="0.2">
      <c r="A459" s="5">
        <v>598</v>
      </c>
      <c r="B459" s="7">
        <v>0</v>
      </c>
      <c r="C459" s="7">
        <v>3</v>
      </c>
      <c r="D459" s="5" t="s">
        <v>740</v>
      </c>
      <c r="E459" s="5" t="s">
        <v>29</v>
      </c>
      <c r="F459" s="4">
        <v>49</v>
      </c>
      <c r="G459" s="3" t="s">
        <v>580</v>
      </c>
      <c r="H459" s="7">
        <f>_xlfn.XLOOKUP(passengers_and_family_info[[#This Row],[PassengerId]],family_info[PassengerId],family_info[SibSp])</f>
        <v>0</v>
      </c>
      <c r="I459" s="7">
        <f>_xlfn.XLOOKUP(passengers_and_family_info[[#This Row],[PassengerId]],family_info[PassengerId],family_info[Parch])</f>
        <v>0</v>
      </c>
    </row>
    <row r="460" spans="1:9" x14ac:dyDescent="0.2">
      <c r="A460" s="5">
        <v>879</v>
      </c>
      <c r="B460" s="7">
        <v>0</v>
      </c>
      <c r="C460" s="7">
        <v>3</v>
      </c>
      <c r="D460" s="5" t="s">
        <v>741</v>
      </c>
      <c r="E460" s="5" t="s">
        <v>29</v>
      </c>
      <c r="G460" s="3">
        <v>349217</v>
      </c>
      <c r="H460" s="7">
        <f>_xlfn.XLOOKUP(passengers_and_family_info[[#This Row],[PassengerId]],family_info[PassengerId],family_info[SibSp])</f>
        <v>0</v>
      </c>
      <c r="I460" s="7">
        <f>_xlfn.XLOOKUP(passengers_and_family_info[[#This Row],[PassengerId]],family_info[PassengerId],family_info[Parch])</f>
        <v>0</v>
      </c>
    </row>
    <row r="461" spans="1:9" x14ac:dyDescent="0.2">
      <c r="A461" s="5">
        <v>804</v>
      </c>
      <c r="B461" s="7">
        <v>1</v>
      </c>
      <c r="C461" s="7">
        <v>3</v>
      </c>
      <c r="D461" s="5" t="s">
        <v>742</v>
      </c>
      <c r="E461" s="5" t="s">
        <v>29</v>
      </c>
      <c r="F461" s="4">
        <v>0.42</v>
      </c>
      <c r="G461" s="3">
        <v>2625</v>
      </c>
      <c r="H461" s="7">
        <f>_xlfn.XLOOKUP(passengers_and_family_info[[#This Row],[PassengerId]],family_info[PassengerId],family_info[SibSp])</f>
        <v>0</v>
      </c>
      <c r="I461" s="7">
        <f>_xlfn.XLOOKUP(passengers_and_family_info[[#This Row],[PassengerId]],family_info[PassengerId],family_info[Parch])</f>
        <v>1</v>
      </c>
    </row>
    <row r="462" spans="1:9" x14ac:dyDescent="0.2">
      <c r="A462" s="5">
        <v>135</v>
      </c>
      <c r="B462" s="7">
        <v>0</v>
      </c>
      <c r="C462" s="7">
        <v>2</v>
      </c>
      <c r="D462" s="5" t="s">
        <v>743</v>
      </c>
      <c r="E462" s="5" t="s">
        <v>29</v>
      </c>
      <c r="F462" s="4">
        <v>25</v>
      </c>
      <c r="G462" s="3" t="s">
        <v>744</v>
      </c>
      <c r="H462" s="7">
        <f>_xlfn.XLOOKUP(passengers_and_family_info[[#This Row],[PassengerId]],family_info[PassengerId],family_info[SibSp])</f>
        <v>0</v>
      </c>
      <c r="I462" s="7">
        <f>_xlfn.XLOOKUP(passengers_and_family_info[[#This Row],[PassengerId]],family_info[PassengerId],family_info[Parch])</f>
        <v>0</v>
      </c>
    </row>
    <row r="463" spans="1:9" x14ac:dyDescent="0.2">
      <c r="A463" s="5">
        <v>163</v>
      </c>
      <c r="B463" s="7">
        <v>0</v>
      </c>
      <c r="C463" s="7">
        <v>3</v>
      </c>
      <c r="D463" s="5" t="s">
        <v>745</v>
      </c>
      <c r="E463" s="5" t="s">
        <v>29</v>
      </c>
      <c r="F463" s="4">
        <v>26</v>
      </c>
      <c r="G463" s="3">
        <v>347068</v>
      </c>
      <c r="H463" s="7">
        <f>_xlfn.XLOOKUP(passengers_and_family_info[[#This Row],[PassengerId]],family_info[PassengerId],family_info[SibSp])</f>
        <v>0</v>
      </c>
      <c r="I463" s="7">
        <f>_xlfn.XLOOKUP(passengers_and_family_info[[#This Row],[PassengerId]],family_info[PassengerId],family_info[Parch])</f>
        <v>0</v>
      </c>
    </row>
    <row r="464" spans="1:9" x14ac:dyDescent="0.2">
      <c r="A464" s="5">
        <v>785</v>
      </c>
      <c r="B464" s="7">
        <v>0</v>
      </c>
      <c r="C464" s="7">
        <v>3</v>
      </c>
      <c r="D464" s="5" t="s">
        <v>746</v>
      </c>
      <c r="E464" s="5" t="s">
        <v>29</v>
      </c>
      <c r="F464" s="4">
        <v>25</v>
      </c>
      <c r="G464" s="3" t="s">
        <v>747</v>
      </c>
      <c r="H464" s="7">
        <f>_xlfn.XLOOKUP(passengers_and_family_info[[#This Row],[PassengerId]],family_info[PassengerId],family_info[SibSp])</f>
        <v>0</v>
      </c>
      <c r="I464" s="7">
        <f>_xlfn.XLOOKUP(passengers_and_family_info[[#This Row],[PassengerId]],family_info[PassengerId],family_info[Parch])</f>
        <v>0</v>
      </c>
    </row>
    <row r="465" spans="1:9" x14ac:dyDescent="0.2">
      <c r="A465" s="5">
        <v>728</v>
      </c>
      <c r="B465" s="7">
        <v>1</v>
      </c>
      <c r="C465" s="7">
        <v>3</v>
      </c>
      <c r="D465" s="5" t="s">
        <v>748</v>
      </c>
      <c r="E465" s="5" t="s">
        <v>32</v>
      </c>
      <c r="G465" s="3">
        <v>36866</v>
      </c>
      <c r="H465" s="7">
        <f>_xlfn.XLOOKUP(passengers_and_family_info[[#This Row],[PassengerId]],family_info[PassengerId],family_info[SibSp])</f>
        <v>0</v>
      </c>
      <c r="I465" s="7">
        <f>_xlfn.XLOOKUP(passengers_and_family_info[[#This Row],[PassengerId]],family_info[PassengerId],family_info[Parch])</f>
        <v>0</v>
      </c>
    </row>
    <row r="466" spans="1:9" x14ac:dyDescent="0.2">
      <c r="A466" s="5">
        <v>83</v>
      </c>
      <c r="B466" s="7">
        <v>1</v>
      </c>
      <c r="C466" s="7">
        <v>3</v>
      </c>
      <c r="D466" s="5" t="s">
        <v>749</v>
      </c>
      <c r="E466" s="5" t="s">
        <v>32</v>
      </c>
      <c r="G466" s="3">
        <v>330932</v>
      </c>
      <c r="H466" s="7">
        <f>_xlfn.XLOOKUP(passengers_and_family_info[[#This Row],[PassengerId]],family_info[PassengerId],family_info[SibSp])</f>
        <v>0</v>
      </c>
      <c r="I466" s="7">
        <f>_xlfn.XLOOKUP(passengers_and_family_info[[#This Row],[PassengerId]],family_info[PassengerId],family_info[Parch])</f>
        <v>0</v>
      </c>
    </row>
    <row r="467" spans="1:9" x14ac:dyDescent="0.2">
      <c r="A467" s="5">
        <v>731</v>
      </c>
      <c r="B467" s="7">
        <v>1</v>
      </c>
      <c r="C467" s="7">
        <v>1</v>
      </c>
      <c r="D467" s="5" t="s">
        <v>750</v>
      </c>
      <c r="E467" s="5" t="s">
        <v>32</v>
      </c>
      <c r="F467" s="4">
        <v>29</v>
      </c>
      <c r="G467" s="3">
        <v>24160</v>
      </c>
      <c r="H467" s="7">
        <f>_xlfn.XLOOKUP(passengers_and_family_info[[#This Row],[PassengerId]],family_info[PassengerId],family_info[SibSp])</f>
        <v>0</v>
      </c>
      <c r="I467" s="7">
        <f>_xlfn.XLOOKUP(passengers_and_family_info[[#This Row],[PassengerId]],family_info[PassengerId],family_info[Parch])</f>
        <v>0</v>
      </c>
    </row>
    <row r="468" spans="1:9" x14ac:dyDescent="0.2">
      <c r="A468" s="5">
        <v>295</v>
      </c>
      <c r="B468" s="7">
        <v>0</v>
      </c>
      <c r="C468" s="7">
        <v>3</v>
      </c>
      <c r="D468" s="5" t="s">
        <v>751</v>
      </c>
      <c r="E468" s="5" t="s">
        <v>29</v>
      </c>
      <c r="F468" s="4">
        <v>24</v>
      </c>
      <c r="G468" s="3">
        <v>349233</v>
      </c>
      <c r="H468" s="7">
        <f>_xlfn.XLOOKUP(passengers_and_family_info[[#This Row],[PassengerId]],family_info[PassengerId],family_info[SibSp])</f>
        <v>0</v>
      </c>
      <c r="I468" s="7">
        <f>_xlfn.XLOOKUP(passengers_and_family_info[[#This Row],[PassengerId]],family_info[PassengerId],family_info[Parch])</f>
        <v>0</v>
      </c>
    </row>
    <row r="469" spans="1:9" x14ac:dyDescent="0.2">
      <c r="A469" s="5">
        <v>724</v>
      </c>
      <c r="B469" s="7">
        <v>0</v>
      </c>
      <c r="C469" s="7">
        <v>2</v>
      </c>
      <c r="D469" s="5" t="s">
        <v>752</v>
      </c>
      <c r="E469" s="5" t="s">
        <v>29</v>
      </c>
      <c r="F469" s="4">
        <v>50</v>
      </c>
      <c r="G469" s="3">
        <v>250643</v>
      </c>
      <c r="H469" s="7">
        <f>_xlfn.XLOOKUP(passengers_and_family_info[[#This Row],[PassengerId]],family_info[PassengerId],family_info[SibSp])</f>
        <v>0</v>
      </c>
      <c r="I469" s="7">
        <f>_xlfn.XLOOKUP(passengers_and_family_info[[#This Row],[PassengerId]],family_info[PassengerId],family_info[Parch])</f>
        <v>0</v>
      </c>
    </row>
    <row r="470" spans="1:9" x14ac:dyDescent="0.2">
      <c r="A470" s="5">
        <v>32</v>
      </c>
      <c r="B470" s="7">
        <v>1</v>
      </c>
      <c r="C470" s="7">
        <v>1</v>
      </c>
      <c r="D470" s="5" t="s">
        <v>753</v>
      </c>
      <c r="E470" s="5" t="s">
        <v>32</v>
      </c>
      <c r="G470" s="3" t="s">
        <v>406</v>
      </c>
      <c r="H470" s="7">
        <f>_xlfn.XLOOKUP(passengers_and_family_info[[#This Row],[PassengerId]],family_info[PassengerId],family_info[SibSp])</f>
        <v>1</v>
      </c>
      <c r="I470" s="7">
        <f>_xlfn.XLOOKUP(passengers_and_family_info[[#This Row],[PassengerId]],family_info[PassengerId],family_info[Parch])</f>
        <v>0</v>
      </c>
    </row>
    <row r="471" spans="1:9" x14ac:dyDescent="0.2">
      <c r="A471" s="5">
        <v>232</v>
      </c>
      <c r="B471" s="7">
        <v>0</v>
      </c>
      <c r="C471" s="7">
        <v>3</v>
      </c>
      <c r="D471" s="5" t="s">
        <v>754</v>
      </c>
      <c r="E471" s="5" t="s">
        <v>29</v>
      </c>
      <c r="F471" s="4">
        <v>29</v>
      </c>
      <c r="G471" s="3">
        <v>347067</v>
      </c>
      <c r="H471" s="7">
        <f>_xlfn.XLOOKUP(passengers_and_family_info[[#This Row],[PassengerId]],family_info[PassengerId],family_info[SibSp])</f>
        <v>0</v>
      </c>
      <c r="I471" s="7">
        <f>_xlfn.XLOOKUP(passengers_and_family_info[[#This Row],[PassengerId]],family_info[PassengerId],family_info[Parch])</f>
        <v>0</v>
      </c>
    </row>
    <row r="472" spans="1:9" x14ac:dyDescent="0.2">
      <c r="A472" s="5">
        <v>156</v>
      </c>
      <c r="B472" s="7">
        <v>0</v>
      </c>
      <c r="C472" s="7">
        <v>1</v>
      </c>
      <c r="D472" s="5" t="s">
        <v>755</v>
      </c>
      <c r="E472" s="5" t="s">
        <v>29</v>
      </c>
      <c r="F472" s="4">
        <v>51</v>
      </c>
      <c r="G472" s="3" t="s">
        <v>756</v>
      </c>
      <c r="H472" s="7">
        <f>_xlfn.XLOOKUP(passengers_and_family_info[[#This Row],[PassengerId]],family_info[PassengerId],family_info[SibSp])</f>
        <v>0</v>
      </c>
      <c r="I472" s="7">
        <f>_xlfn.XLOOKUP(passengers_and_family_info[[#This Row],[PassengerId]],family_info[PassengerId],family_info[Parch])</f>
        <v>1</v>
      </c>
    </row>
    <row r="473" spans="1:9" x14ac:dyDescent="0.2">
      <c r="A473" s="5">
        <v>353</v>
      </c>
      <c r="B473" s="7">
        <v>0</v>
      </c>
      <c r="C473" s="7">
        <v>3</v>
      </c>
      <c r="D473" s="5" t="s">
        <v>757</v>
      </c>
      <c r="E473" s="5" t="s">
        <v>29</v>
      </c>
      <c r="F473" s="4">
        <v>15</v>
      </c>
      <c r="G473" s="3">
        <v>2695</v>
      </c>
      <c r="H473" s="7">
        <f>_xlfn.XLOOKUP(passengers_and_family_info[[#This Row],[PassengerId]],family_info[PassengerId],family_info[SibSp])</f>
        <v>1</v>
      </c>
      <c r="I473" s="7">
        <f>_xlfn.XLOOKUP(passengers_and_family_info[[#This Row],[PassengerId]],family_info[PassengerId],family_info[Parch])</f>
        <v>1</v>
      </c>
    </row>
    <row r="474" spans="1:9" x14ac:dyDescent="0.2">
      <c r="A474" s="5">
        <v>549</v>
      </c>
      <c r="B474" s="7">
        <v>0</v>
      </c>
      <c r="C474" s="7">
        <v>3</v>
      </c>
      <c r="D474" s="5" t="s">
        <v>758</v>
      </c>
      <c r="E474" s="5" t="s">
        <v>29</v>
      </c>
      <c r="F474" s="4">
        <v>33</v>
      </c>
      <c r="G474" s="3">
        <v>363291</v>
      </c>
      <c r="H474" s="7">
        <f>_xlfn.XLOOKUP(passengers_and_family_info[[#This Row],[PassengerId]],family_info[PassengerId],family_info[SibSp])</f>
        <v>1</v>
      </c>
      <c r="I474" s="7">
        <f>_xlfn.XLOOKUP(passengers_and_family_info[[#This Row],[PassengerId]],family_info[PassengerId],family_info[Parch])</f>
        <v>1</v>
      </c>
    </row>
    <row r="475" spans="1:9" x14ac:dyDescent="0.2">
      <c r="A475" s="5">
        <v>839</v>
      </c>
      <c r="B475" s="7">
        <v>1</v>
      </c>
      <c r="C475" s="7">
        <v>3</v>
      </c>
      <c r="D475" s="5" t="s">
        <v>759</v>
      </c>
      <c r="E475" s="5" t="s">
        <v>29</v>
      </c>
      <c r="F475" s="4">
        <v>32</v>
      </c>
      <c r="G475" s="3">
        <v>1601</v>
      </c>
      <c r="H475" s="7">
        <f>_xlfn.XLOOKUP(passengers_and_family_info[[#This Row],[PassengerId]],family_info[PassengerId],family_info[SibSp])</f>
        <v>0</v>
      </c>
      <c r="I475" s="7">
        <f>_xlfn.XLOOKUP(passengers_and_family_info[[#This Row],[PassengerId]],family_info[PassengerId],family_info[Parch])</f>
        <v>0</v>
      </c>
    </row>
    <row r="476" spans="1:9" x14ac:dyDescent="0.2">
      <c r="A476" s="5">
        <v>742</v>
      </c>
      <c r="B476" s="7">
        <v>0</v>
      </c>
      <c r="C476" s="7">
        <v>1</v>
      </c>
      <c r="D476" s="5" t="s">
        <v>760</v>
      </c>
      <c r="E476" s="5" t="s">
        <v>29</v>
      </c>
      <c r="F476" s="4">
        <v>36</v>
      </c>
      <c r="G476" s="3">
        <v>19877</v>
      </c>
      <c r="H476" s="7">
        <f>_xlfn.XLOOKUP(passengers_and_family_info[[#This Row],[PassengerId]],family_info[PassengerId],family_info[SibSp])</f>
        <v>1</v>
      </c>
      <c r="I476" s="7">
        <f>_xlfn.XLOOKUP(passengers_and_family_info[[#This Row],[PassengerId]],family_info[PassengerId],family_info[Parch])</f>
        <v>0</v>
      </c>
    </row>
    <row r="477" spans="1:9" x14ac:dyDescent="0.2">
      <c r="A477" s="5">
        <v>337</v>
      </c>
      <c r="B477" s="7">
        <v>0</v>
      </c>
      <c r="C477" s="7">
        <v>1</v>
      </c>
      <c r="D477" s="5" t="s">
        <v>761</v>
      </c>
      <c r="E477" s="5" t="s">
        <v>29</v>
      </c>
      <c r="F477" s="4">
        <v>29</v>
      </c>
      <c r="G477" s="3">
        <v>113776</v>
      </c>
      <c r="H477" s="7">
        <f>_xlfn.XLOOKUP(passengers_and_family_info[[#This Row],[PassengerId]],family_info[PassengerId],family_info[SibSp])</f>
        <v>1</v>
      </c>
      <c r="I477" s="7">
        <f>_xlfn.XLOOKUP(passengers_and_family_info[[#This Row],[PassengerId]],family_info[PassengerId],family_info[Parch])</f>
        <v>0</v>
      </c>
    </row>
    <row r="478" spans="1:9" x14ac:dyDescent="0.2">
      <c r="A478" s="5">
        <v>144</v>
      </c>
      <c r="B478" s="7">
        <v>0</v>
      </c>
      <c r="C478" s="7">
        <v>3</v>
      </c>
      <c r="D478" s="5" t="s">
        <v>762</v>
      </c>
      <c r="E478" s="5" t="s">
        <v>29</v>
      </c>
      <c r="F478" s="4">
        <v>19</v>
      </c>
      <c r="G478" s="3">
        <v>365222</v>
      </c>
      <c r="H478" s="7">
        <f>_xlfn.XLOOKUP(passengers_and_family_info[[#This Row],[PassengerId]],family_info[PassengerId],family_info[SibSp])</f>
        <v>0</v>
      </c>
      <c r="I478" s="7">
        <f>_xlfn.XLOOKUP(passengers_and_family_info[[#This Row],[PassengerId]],family_info[PassengerId],family_info[Parch])</f>
        <v>0</v>
      </c>
    </row>
    <row r="479" spans="1:9" x14ac:dyDescent="0.2">
      <c r="A479" s="5">
        <v>608</v>
      </c>
      <c r="B479" s="7">
        <v>1</v>
      </c>
      <c r="C479" s="7">
        <v>1</v>
      </c>
      <c r="D479" s="5" t="s">
        <v>763</v>
      </c>
      <c r="E479" s="5" t="s">
        <v>29</v>
      </c>
      <c r="F479" s="4">
        <v>27</v>
      </c>
      <c r="G479" s="3">
        <v>113804</v>
      </c>
      <c r="H479" s="7">
        <f>_xlfn.XLOOKUP(passengers_and_family_info[[#This Row],[PassengerId]],family_info[PassengerId],family_info[SibSp])</f>
        <v>0</v>
      </c>
      <c r="I479" s="7">
        <f>_xlfn.XLOOKUP(passengers_and_family_info[[#This Row],[PassengerId]],family_info[PassengerId],family_info[Parch])</f>
        <v>0</v>
      </c>
    </row>
    <row r="480" spans="1:9" x14ac:dyDescent="0.2">
      <c r="A480" s="5">
        <v>37</v>
      </c>
      <c r="B480" s="7">
        <v>1</v>
      </c>
      <c r="C480" s="7">
        <v>3</v>
      </c>
      <c r="D480" s="5" t="s">
        <v>764</v>
      </c>
      <c r="E480" s="5" t="s">
        <v>29</v>
      </c>
      <c r="G480" s="3">
        <v>2677</v>
      </c>
      <c r="H480" s="7">
        <f>_xlfn.XLOOKUP(passengers_and_family_info[[#This Row],[PassengerId]],family_info[PassengerId],family_info[SibSp])</f>
        <v>0</v>
      </c>
      <c r="I480" s="7">
        <f>_xlfn.XLOOKUP(passengers_and_family_info[[#This Row],[PassengerId]],family_info[PassengerId],family_info[Parch])</f>
        <v>0</v>
      </c>
    </row>
    <row r="481" spans="1:9" x14ac:dyDescent="0.2">
      <c r="A481" s="5">
        <v>209</v>
      </c>
      <c r="B481" s="7">
        <v>1</v>
      </c>
      <c r="C481" s="7">
        <v>3</v>
      </c>
      <c r="D481" s="5" t="s">
        <v>765</v>
      </c>
      <c r="E481" s="5" t="s">
        <v>32</v>
      </c>
      <c r="F481" s="4">
        <v>16</v>
      </c>
      <c r="G481" s="3">
        <v>367231</v>
      </c>
      <c r="H481" s="7">
        <f>_xlfn.XLOOKUP(passengers_and_family_info[[#This Row],[PassengerId]],family_info[PassengerId],family_info[SibSp])</f>
        <v>0</v>
      </c>
      <c r="I481" s="7">
        <f>_xlfn.XLOOKUP(passengers_and_family_info[[#This Row],[PassengerId]],family_info[PassengerId],family_info[Parch])</f>
        <v>0</v>
      </c>
    </row>
    <row r="482" spans="1:9" x14ac:dyDescent="0.2">
      <c r="A482" s="5">
        <v>339</v>
      </c>
      <c r="B482" s="7">
        <v>1</v>
      </c>
      <c r="C482" s="7">
        <v>3</v>
      </c>
      <c r="D482" s="5" t="s">
        <v>766</v>
      </c>
      <c r="E482" s="5" t="s">
        <v>29</v>
      </c>
      <c r="F482" s="4">
        <v>45</v>
      </c>
      <c r="G482" s="3">
        <v>7598</v>
      </c>
      <c r="H482" s="7">
        <f>_xlfn.XLOOKUP(passengers_and_family_info[[#This Row],[PassengerId]],family_info[PassengerId],family_info[SibSp])</f>
        <v>0</v>
      </c>
      <c r="I482" s="7">
        <f>_xlfn.XLOOKUP(passengers_and_family_info[[#This Row],[PassengerId]],family_info[PassengerId],family_info[Parch])</f>
        <v>0</v>
      </c>
    </row>
    <row r="483" spans="1:9" x14ac:dyDescent="0.2">
      <c r="A483" s="5">
        <v>539</v>
      </c>
      <c r="B483" s="7">
        <v>0</v>
      </c>
      <c r="C483" s="7">
        <v>3</v>
      </c>
      <c r="D483" s="5" t="s">
        <v>767</v>
      </c>
      <c r="E483" s="5" t="s">
        <v>29</v>
      </c>
      <c r="G483" s="3">
        <v>364498</v>
      </c>
      <c r="H483" s="7">
        <f>_xlfn.XLOOKUP(passengers_and_family_info[[#This Row],[PassengerId]],family_info[PassengerId],family_info[SibSp])</f>
        <v>0</v>
      </c>
      <c r="I483" s="7">
        <f>_xlfn.XLOOKUP(passengers_and_family_info[[#This Row],[PassengerId]],family_info[PassengerId],family_info[Parch])</f>
        <v>0</v>
      </c>
    </row>
    <row r="484" spans="1:9" x14ac:dyDescent="0.2">
      <c r="A484" s="5">
        <v>663</v>
      </c>
      <c r="B484" s="7">
        <v>0</v>
      </c>
      <c r="C484" s="7">
        <v>1</v>
      </c>
      <c r="D484" s="5" t="s">
        <v>768</v>
      </c>
      <c r="E484" s="5" t="s">
        <v>29</v>
      </c>
      <c r="F484" s="4">
        <v>47</v>
      </c>
      <c r="G484" s="3">
        <v>5727</v>
      </c>
      <c r="H484" s="7">
        <f>_xlfn.XLOOKUP(passengers_and_family_info[[#This Row],[PassengerId]],family_info[PassengerId],family_info[SibSp])</f>
        <v>0</v>
      </c>
      <c r="I484" s="7">
        <f>_xlfn.XLOOKUP(passengers_and_family_info[[#This Row],[PassengerId]],family_info[PassengerId],family_info[Parch])</f>
        <v>0</v>
      </c>
    </row>
    <row r="485" spans="1:9" x14ac:dyDescent="0.2">
      <c r="A485" s="5">
        <v>117</v>
      </c>
      <c r="B485" s="7">
        <v>0</v>
      </c>
      <c r="C485" s="7">
        <v>3</v>
      </c>
      <c r="D485" s="5" t="s">
        <v>769</v>
      </c>
      <c r="E485" s="5" t="s">
        <v>29</v>
      </c>
      <c r="F485" s="4">
        <v>70.5</v>
      </c>
      <c r="G485" s="3">
        <v>370369</v>
      </c>
      <c r="H485" s="7">
        <f>_xlfn.XLOOKUP(passengers_and_family_info[[#This Row],[PassengerId]],family_info[PassengerId],family_info[SibSp])</f>
        <v>0</v>
      </c>
      <c r="I485" s="7">
        <f>_xlfn.XLOOKUP(passengers_and_family_info[[#This Row],[PassengerId]],family_info[PassengerId],family_info[Parch])</f>
        <v>0</v>
      </c>
    </row>
    <row r="486" spans="1:9" x14ac:dyDescent="0.2">
      <c r="A486" s="5">
        <v>324</v>
      </c>
      <c r="B486" s="7">
        <v>1</v>
      </c>
      <c r="C486" s="7">
        <v>2</v>
      </c>
      <c r="D486" s="5" t="s">
        <v>770</v>
      </c>
      <c r="E486" s="5" t="s">
        <v>32</v>
      </c>
      <c r="F486" s="4">
        <v>22</v>
      </c>
      <c r="G486" s="3">
        <v>248738</v>
      </c>
      <c r="H486" s="7">
        <f>_xlfn.XLOOKUP(passengers_and_family_info[[#This Row],[PassengerId]],family_info[PassengerId],family_info[SibSp])</f>
        <v>1</v>
      </c>
      <c r="I486" s="7">
        <f>_xlfn.XLOOKUP(passengers_and_family_info[[#This Row],[PassengerId]],family_info[PassengerId],family_info[Parch])</f>
        <v>1</v>
      </c>
    </row>
    <row r="487" spans="1:9" x14ac:dyDescent="0.2">
      <c r="A487" s="5">
        <v>39</v>
      </c>
      <c r="B487" s="7">
        <v>0</v>
      </c>
      <c r="C487" s="7">
        <v>3</v>
      </c>
      <c r="D487" s="5" t="s">
        <v>771</v>
      </c>
      <c r="E487" s="5" t="s">
        <v>32</v>
      </c>
      <c r="F487" s="4">
        <v>18</v>
      </c>
      <c r="G487" s="3">
        <v>345764</v>
      </c>
      <c r="H487" s="7">
        <f>_xlfn.XLOOKUP(passengers_and_family_info[[#This Row],[PassengerId]],family_info[PassengerId],family_info[SibSp])</f>
        <v>2</v>
      </c>
      <c r="I487" s="7">
        <f>_xlfn.XLOOKUP(passengers_and_family_info[[#This Row],[PassengerId]],family_info[PassengerId],family_info[Parch])</f>
        <v>0</v>
      </c>
    </row>
    <row r="488" spans="1:9" x14ac:dyDescent="0.2">
      <c r="A488" s="5">
        <v>727</v>
      </c>
      <c r="B488" s="7">
        <v>1</v>
      </c>
      <c r="C488" s="7">
        <v>2</v>
      </c>
      <c r="D488" s="5" t="s">
        <v>772</v>
      </c>
      <c r="E488" s="5" t="s">
        <v>32</v>
      </c>
      <c r="F488" s="4">
        <v>30</v>
      </c>
      <c r="G488" s="3">
        <v>31027</v>
      </c>
      <c r="H488" s="7">
        <f>_xlfn.XLOOKUP(passengers_and_family_info[[#This Row],[PassengerId]],family_info[PassengerId],family_info[SibSp])</f>
        <v>3</v>
      </c>
      <c r="I488" s="7">
        <f>_xlfn.XLOOKUP(passengers_and_family_info[[#This Row],[PassengerId]],family_info[PassengerId],family_info[Parch])</f>
        <v>0</v>
      </c>
    </row>
    <row r="489" spans="1:9" x14ac:dyDescent="0.2">
      <c r="A489" s="5">
        <v>560</v>
      </c>
      <c r="B489" s="7">
        <v>1</v>
      </c>
      <c r="C489" s="7">
        <v>3</v>
      </c>
      <c r="D489" s="5" t="s">
        <v>773</v>
      </c>
      <c r="E489" s="5" t="s">
        <v>32</v>
      </c>
      <c r="F489" s="4">
        <v>36</v>
      </c>
      <c r="G489" s="3">
        <v>345572</v>
      </c>
      <c r="H489" s="7">
        <f>_xlfn.XLOOKUP(passengers_and_family_info[[#This Row],[PassengerId]],family_info[PassengerId],family_info[SibSp])</f>
        <v>1</v>
      </c>
      <c r="I489" s="7">
        <f>_xlfn.XLOOKUP(passengers_and_family_info[[#This Row],[PassengerId]],family_info[PassengerId],family_info[Parch])</f>
        <v>0</v>
      </c>
    </row>
    <row r="490" spans="1:9" x14ac:dyDescent="0.2">
      <c r="A490" s="5">
        <v>881</v>
      </c>
      <c r="B490" s="7">
        <v>1</v>
      </c>
      <c r="C490" s="7">
        <v>2</v>
      </c>
      <c r="D490" s="5" t="s">
        <v>774</v>
      </c>
      <c r="E490" s="5" t="s">
        <v>32</v>
      </c>
      <c r="F490" s="4">
        <v>25</v>
      </c>
      <c r="G490" s="3">
        <v>230433</v>
      </c>
      <c r="H490" s="7">
        <f>_xlfn.XLOOKUP(passengers_and_family_info[[#This Row],[PassengerId]],family_info[PassengerId],family_info[SibSp])</f>
        <v>0</v>
      </c>
      <c r="I490" s="7">
        <f>_xlfn.XLOOKUP(passengers_and_family_info[[#This Row],[PassengerId]],family_info[PassengerId],family_info[Parch])</f>
        <v>1</v>
      </c>
    </row>
    <row r="491" spans="1:9" x14ac:dyDescent="0.2">
      <c r="A491" s="5">
        <v>729</v>
      </c>
      <c r="B491" s="7">
        <v>0</v>
      </c>
      <c r="C491" s="7">
        <v>2</v>
      </c>
      <c r="D491" s="5" t="s">
        <v>775</v>
      </c>
      <c r="E491" s="5" t="s">
        <v>29</v>
      </c>
      <c r="F491" s="4">
        <v>25</v>
      </c>
      <c r="G491" s="3">
        <v>236853</v>
      </c>
      <c r="H491" s="7">
        <f>_xlfn.XLOOKUP(passengers_and_family_info[[#This Row],[PassengerId]],family_info[PassengerId],family_info[SibSp])</f>
        <v>1</v>
      </c>
      <c r="I491" s="7">
        <f>_xlfn.XLOOKUP(passengers_and_family_info[[#This Row],[PassengerId]],family_info[PassengerId],family_info[Parch])</f>
        <v>0</v>
      </c>
    </row>
    <row r="492" spans="1:9" x14ac:dyDescent="0.2">
      <c r="A492" s="5">
        <v>683</v>
      </c>
      <c r="B492" s="7">
        <v>0</v>
      </c>
      <c r="C492" s="7">
        <v>3</v>
      </c>
      <c r="D492" s="5" t="s">
        <v>776</v>
      </c>
      <c r="E492" s="5" t="s">
        <v>29</v>
      </c>
      <c r="F492" s="4">
        <v>20</v>
      </c>
      <c r="G492" s="3">
        <v>6563</v>
      </c>
      <c r="H492" s="7">
        <f>_xlfn.XLOOKUP(passengers_and_family_info[[#This Row],[PassengerId]],family_info[PassengerId],family_info[SibSp])</f>
        <v>0</v>
      </c>
      <c r="I492" s="7">
        <f>_xlfn.XLOOKUP(passengers_and_family_info[[#This Row],[PassengerId]],family_info[PassengerId],family_info[Parch])</f>
        <v>0</v>
      </c>
    </row>
    <row r="493" spans="1:9" x14ac:dyDescent="0.2">
      <c r="A493" s="5">
        <v>220</v>
      </c>
      <c r="B493" s="7">
        <v>0</v>
      </c>
      <c r="C493" s="7">
        <v>2</v>
      </c>
      <c r="D493" s="5" t="s">
        <v>777</v>
      </c>
      <c r="E493" s="5" t="s">
        <v>29</v>
      </c>
      <c r="F493" s="4">
        <v>30</v>
      </c>
      <c r="G493" s="3" t="s">
        <v>778</v>
      </c>
      <c r="H493" s="7">
        <f>_xlfn.XLOOKUP(passengers_and_family_info[[#This Row],[PassengerId]],family_info[PassengerId],family_info[SibSp])</f>
        <v>0</v>
      </c>
      <c r="I493" s="7">
        <f>_xlfn.XLOOKUP(passengers_and_family_info[[#This Row],[PassengerId]],family_info[PassengerId],family_info[Parch])</f>
        <v>0</v>
      </c>
    </row>
    <row r="494" spans="1:9" x14ac:dyDescent="0.2">
      <c r="A494" s="5">
        <v>592</v>
      </c>
      <c r="B494" s="7">
        <v>1</v>
      </c>
      <c r="C494" s="7">
        <v>1</v>
      </c>
      <c r="D494" s="5" t="s">
        <v>779</v>
      </c>
      <c r="E494" s="5" t="s">
        <v>32</v>
      </c>
      <c r="F494" s="4">
        <v>52</v>
      </c>
      <c r="G494" s="3">
        <v>36947</v>
      </c>
      <c r="H494" s="7">
        <f>_xlfn.XLOOKUP(passengers_and_family_info[[#This Row],[PassengerId]],family_info[PassengerId],family_info[SibSp])</f>
        <v>1</v>
      </c>
      <c r="I494" s="7">
        <f>_xlfn.XLOOKUP(passengers_and_family_info[[#This Row],[PassengerId]],family_info[PassengerId],family_info[Parch])</f>
        <v>0</v>
      </c>
    </row>
    <row r="495" spans="1:9" x14ac:dyDescent="0.2">
      <c r="A495" s="5">
        <v>287</v>
      </c>
      <c r="B495" s="7">
        <v>1</v>
      </c>
      <c r="C495" s="7">
        <v>3</v>
      </c>
      <c r="D495" s="5" t="s">
        <v>780</v>
      </c>
      <c r="E495" s="5" t="s">
        <v>29</v>
      </c>
      <c r="F495" s="4">
        <v>30</v>
      </c>
      <c r="G495" s="3">
        <v>345774</v>
      </c>
      <c r="H495" s="7">
        <f>_xlfn.XLOOKUP(passengers_and_family_info[[#This Row],[PassengerId]],family_info[PassengerId],family_info[SibSp])</f>
        <v>0</v>
      </c>
      <c r="I495" s="7">
        <f>_xlfn.XLOOKUP(passengers_and_family_info[[#This Row],[PassengerId]],family_info[PassengerId],family_info[Parch])</f>
        <v>0</v>
      </c>
    </row>
    <row r="496" spans="1:9" x14ac:dyDescent="0.2">
      <c r="A496" s="5">
        <v>159</v>
      </c>
      <c r="B496" s="7">
        <v>0</v>
      </c>
      <c r="C496" s="7">
        <v>3</v>
      </c>
      <c r="D496" s="5" t="s">
        <v>781</v>
      </c>
      <c r="E496" s="5" t="s">
        <v>29</v>
      </c>
      <c r="G496" s="3">
        <v>315037</v>
      </c>
      <c r="H496" s="7">
        <f>_xlfn.XLOOKUP(passengers_and_family_info[[#This Row],[PassengerId]],family_info[PassengerId],family_info[SibSp])</f>
        <v>0</v>
      </c>
      <c r="I496" s="7">
        <f>_xlfn.XLOOKUP(passengers_and_family_info[[#This Row],[PassengerId]],family_info[PassengerId],family_info[Parch])</f>
        <v>0</v>
      </c>
    </row>
    <row r="497" spans="1:9" x14ac:dyDescent="0.2">
      <c r="A497" s="5">
        <v>890</v>
      </c>
      <c r="B497" s="7">
        <v>1</v>
      </c>
      <c r="C497" s="7">
        <v>1</v>
      </c>
      <c r="D497" s="5" t="s">
        <v>782</v>
      </c>
      <c r="E497" s="5" t="s">
        <v>29</v>
      </c>
      <c r="F497" s="4">
        <v>26</v>
      </c>
      <c r="G497" s="3">
        <v>111369</v>
      </c>
      <c r="H497" s="7">
        <f>_xlfn.XLOOKUP(passengers_and_family_info[[#This Row],[PassengerId]],family_info[PassengerId],family_info[SibSp])</f>
        <v>0</v>
      </c>
      <c r="I497" s="7">
        <f>_xlfn.XLOOKUP(passengers_and_family_info[[#This Row],[PassengerId]],family_info[PassengerId],family_info[Parch])</f>
        <v>0</v>
      </c>
    </row>
    <row r="498" spans="1:9" x14ac:dyDescent="0.2">
      <c r="A498" s="5">
        <v>27</v>
      </c>
      <c r="B498" s="7">
        <v>0</v>
      </c>
      <c r="C498" s="7">
        <v>3</v>
      </c>
      <c r="D498" s="5" t="s">
        <v>783</v>
      </c>
      <c r="E498" s="5" t="s">
        <v>29</v>
      </c>
      <c r="G498" s="3">
        <v>2631</v>
      </c>
      <c r="H498" s="7">
        <f>_xlfn.XLOOKUP(passengers_and_family_info[[#This Row],[PassengerId]],family_info[PassengerId],family_info[SibSp])</f>
        <v>0</v>
      </c>
      <c r="I498" s="7">
        <f>_xlfn.XLOOKUP(passengers_and_family_info[[#This Row],[PassengerId]],family_info[PassengerId],family_info[Parch])</f>
        <v>0</v>
      </c>
    </row>
    <row r="499" spans="1:9" x14ac:dyDescent="0.2">
      <c r="A499" s="5">
        <v>349</v>
      </c>
      <c r="B499" s="7">
        <v>1</v>
      </c>
      <c r="C499" s="7">
        <v>3</v>
      </c>
      <c r="D499" s="5" t="s">
        <v>784</v>
      </c>
      <c r="E499" s="5" t="s">
        <v>29</v>
      </c>
      <c r="F499" s="4">
        <v>3</v>
      </c>
      <c r="G499" s="3" t="s">
        <v>602</v>
      </c>
      <c r="H499" s="7">
        <f>_xlfn.XLOOKUP(passengers_and_family_info[[#This Row],[PassengerId]],family_info[PassengerId],family_info[SibSp])</f>
        <v>1</v>
      </c>
      <c r="I499" s="7">
        <f>_xlfn.XLOOKUP(passengers_and_family_info[[#This Row],[PassengerId]],family_info[PassengerId],family_info[Parch])</f>
        <v>1</v>
      </c>
    </row>
    <row r="500" spans="1:9" x14ac:dyDescent="0.2">
      <c r="A500" s="5">
        <v>578</v>
      </c>
      <c r="B500" s="7">
        <v>1</v>
      </c>
      <c r="C500" s="7">
        <v>1</v>
      </c>
      <c r="D500" s="5" t="s">
        <v>785</v>
      </c>
      <c r="E500" s="5" t="s">
        <v>32</v>
      </c>
      <c r="F500" s="4">
        <v>39</v>
      </c>
      <c r="G500" s="3">
        <v>13507</v>
      </c>
      <c r="H500" s="7">
        <f>_xlfn.XLOOKUP(passengers_and_family_info[[#This Row],[PassengerId]],family_info[PassengerId],family_info[SibSp])</f>
        <v>1</v>
      </c>
      <c r="I500" s="7">
        <f>_xlfn.XLOOKUP(passengers_and_family_info[[#This Row],[PassengerId]],family_info[PassengerId],family_info[Parch])</f>
        <v>0</v>
      </c>
    </row>
    <row r="501" spans="1:9" x14ac:dyDescent="0.2">
      <c r="A501" s="5">
        <v>290</v>
      </c>
      <c r="B501" s="7">
        <v>1</v>
      </c>
      <c r="C501" s="7">
        <v>3</v>
      </c>
      <c r="D501" s="5" t="s">
        <v>786</v>
      </c>
      <c r="E501" s="5" t="s">
        <v>32</v>
      </c>
      <c r="F501" s="4">
        <v>22</v>
      </c>
      <c r="G501" s="3">
        <v>370373</v>
      </c>
      <c r="H501" s="7">
        <f>_xlfn.XLOOKUP(passengers_and_family_info[[#This Row],[PassengerId]],family_info[PassengerId],family_info[SibSp])</f>
        <v>0</v>
      </c>
      <c r="I501" s="7">
        <f>_xlfn.XLOOKUP(passengers_and_family_info[[#This Row],[PassengerId]],family_info[PassengerId],family_info[Parch])</f>
        <v>0</v>
      </c>
    </row>
    <row r="502" spans="1:9" x14ac:dyDescent="0.2">
      <c r="A502" s="5">
        <v>323</v>
      </c>
      <c r="B502" s="7">
        <v>1</v>
      </c>
      <c r="C502" s="7">
        <v>2</v>
      </c>
      <c r="D502" s="5" t="s">
        <v>787</v>
      </c>
      <c r="E502" s="5" t="s">
        <v>32</v>
      </c>
      <c r="F502" s="4">
        <v>30</v>
      </c>
      <c r="G502" s="3">
        <v>234818</v>
      </c>
      <c r="H502" s="7">
        <f>_xlfn.XLOOKUP(passengers_and_family_info[[#This Row],[PassengerId]],family_info[PassengerId],family_info[SibSp])</f>
        <v>0</v>
      </c>
      <c r="I502" s="7">
        <f>_xlfn.XLOOKUP(passengers_and_family_info[[#This Row],[PassengerId]],family_info[PassengerId],family_info[Parch])</f>
        <v>0</v>
      </c>
    </row>
    <row r="503" spans="1:9" x14ac:dyDescent="0.2">
      <c r="A503" s="5">
        <v>603</v>
      </c>
      <c r="B503" s="7">
        <v>0</v>
      </c>
      <c r="C503" s="7">
        <v>1</v>
      </c>
      <c r="D503" s="5" t="s">
        <v>788</v>
      </c>
      <c r="E503" s="5" t="s">
        <v>29</v>
      </c>
      <c r="G503" s="3">
        <v>113796</v>
      </c>
      <c r="H503" s="7">
        <f>_xlfn.XLOOKUP(passengers_and_family_info[[#This Row],[PassengerId]],family_info[PassengerId],family_info[SibSp])</f>
        <v>0</v>
      </c>
      <c r="I503" s="7">
        <f>_xlfn.XLOOKUP(passengers_and_family_info[[#This Row],[PassengerId]],family_info[PassengerId],family_info[Parch])</f>
        <v>0</v>
      </c>
    </row>
    <row r="504" spans="1:9" x14ac:dyDescent="0.2">
      <c r="A504" s="5">
        <v>261</v>
      </c>
      <c r="B504" s="7">
        <v>0</v>
      </c>
      <c r="C504" s="7">
        <v>3</v>
      </c>
      <c r="D504" s="5" t="s">
        <v>789</v>
      </c>
      <c r="E504" s="5" t="s">
        <v>29</v>
      </c>
      <c r="G504" s="3">
        <v>384461</v>
      </c>
      <c r="H504" s="7">
        <f>_xlfn.XLOOKUP(passengers_and_family_info[[#This Row],[PassengerId]],family_info[PassengerId],family_info[SibSp])</f>
        <v>0</v>
      </c>
      <c r="I504" s="7">
        <f>_xlfn.XLOOKUP(passengers_and_family_info[[#This Row],[PassengerId]],family_info[PassengerId],family_info[Parch])</f>
        <v>0</v>
      </c>
    </row>
    <row r="505" spans="1:9" x14ac:dyDescent="0.2">
      <c r="A505" s="5">
        <v>262</v>
      </c>
      <c r="B505" s="7">
        <v>1</v>
      </c>
      <c r="C505" s="7">
        <v>3</v>
      </c>
      <c r="D505" s="5" t="s">
        <v>790</v>
      </c>
      <c r="E505" s="5" t="s">
        <v>29</v>
      </c>
      <c r="F505" s="4">
        <v>3</v>
      </c>
      <c r="G505" s="3">
        <v>347077</v>
      </c>
      <c r="H505" s="7">
        <f>_xlfn.XLOOKUP(passengers_and_family_info[[#This Row],[PassengerId]],family_info[PassengerId],family_info[SibSp])</f>
        <v>4</v>
      </c>
      <c r="I505" s="7">
        <f>_xlfn.XLOOKUP(passengers_and_family_info[[#This Row],[PassengerId]],family_info[PassengerId],family_info[Parch])</f>
        <v>2</v>
      </c>
    </row>
    <row r="506" spans="1:9" x14ac:dyDescent="0.2">
      <c r="A506" s="5">
        <v>445</v>
      </c>
      <c r="B506" s="7">
        <v>1</v>
      </c>
      <c r="C506" s="7">
        <v>3</v>
      </c>
      <c r="D506" s="5" t="s">
        <v>791</v>
      </c>
      <c r="E506" s="5" t="s">
        <v>29</v>
      </c>
      <c r="G506" s="3">
        <v>65306</v>
      </c>
      <c r="H506" s="7">
        <f>_xlfn.XLOOKUP(passengers_and_family_info[[#This Row],[PassengerId]],family_info[PassengerId],family_info[SibSp])</f>
        <v>0</v>
      </c>
      <c r="I506" s="7">
        <f>_xlfn.XLOOKUP(passengers_and_family_info[[#This Row],[PassengerId]],family_info[PassengerId],family_info[Parch])</f>
        <v>0</v>
      </c>
    </row>
    <row r="507" spans="1:9" x14ac:dyDescent="0.2">
      <c r="A507" s="5">
        <v>758</v>
      </c>
      <c r="B507" s="7">
        <v>0</v>
      </c>
      <c r="C507" s="7">
        <v>2</v>
      </c>
      <c r="D507" s="5" t="s">
        <v>792</v>
      </c>
      <c r="E507" s="5" t="s">
        <v>29</v>
      </c>
      <c r="F507" s="4">
        <v>18</v>
      </c>
      <c r="G507" s="3">
        <v>29108</v>
      </c>
      <c r="H507" s="7">
        <f>_xlfn.XLOOKUP(passengers_and_family_info[[#This Row],[PassengerId]],family_info[PassengerId],family_info[SibSp])</f>
        <v>0</v>
      </c>
      <c r="I507" s="7">
        <f>_xlfn.XLOOKUP(passengers_and_family_info[[#This Row],[PassengerId]],family_info[PassengerId],family_info[Parch])</f>
        <v>0</v>
      </c>
    </row>
    <row r="508" spans="1:9" x14ac:dyDescent="0.2">
      <c r="A508" s="5">
        <v>331</v>
      </c>
      <c r="B508" s="7">
        <v>1</v>
      </c>
      <c r="C508" s="7">
        <v>3</v>
      </c>
      <c r="D508" s="5" t="s">
        <v>793</v>
      </c>
      <c r="E508" s="5" t="s">
        <v>32</v>
      </c>
      <c r="G508" s="3">
        <v>367226</v>
      </c>
      <c r="H508" s="7">
        <f>_xlfn.XLOOKUP(passengers_and_family_info[[#This Row],[PassengerId]],family_info[PassengerId],family_info[SibSp])</f>
        <v>2</v>
      </c>
      <c r="I508" s="7">
        <f>_xlfn.XLOOKUP(passengers_and_family_info[[#This Row],[PassengerId]],family_info[PassengerId],family_info[Parch])</f>
        <v>0</v>
      </c>
    </row>
    <row r="509" spans="1:9" x14ac:dyDescent="0.2">
      <c r="A509" s="5">
        <v>509</v>
      </c>
      <c r="B509" s="7">
        <v>0</v>
      </c>
      <c r="C509" s="7">
        <v>3</v>
      </c>
      <c r="D509" s="5" t="s">
        <v>794</v>
      </c>
      <c r="E509" s="5" t="s">
        <v>29</v>
      </c>
      <c r="F509" s="4">
        <v>28</v>
      </c>
      <c r="G509" s="3" t="s">
        <v>795</v>
      </c>
      <c r="H509" s="7">
        <f>_xlfn.XLOOKUP(passengers_and_family_info[[#This Row],[PassengerId]],family_info[PassengerId],family_info[SibSp])</f>
        <v>0</v>
      </c>
      <c r="I509" s="7">
        <f>_xlfn.XLOOKUP(passengers_and_family_info[[#This Row],[PassengerId]],family_info[PassengerId],family_info[Parch])</f>
        <v>0</v>
      </c>
    </row>
    <row r="510" spans="1:9" x14ac:dyDescent="0.2">
      <c r="A510" s="5">
        <v>439</v>
      </c>
      <c r="B510" s="7">
        <v>0</v>
      </c>
      <c r="C510" s="7">
        <v>1</v>
      </c>
      <c r="D510" s="5" t="s">
        <v>796</v>
      </c>
      <c r="E510" s="5" t="s">
        <v>29</v>
      </c>
      <c r="F510" s="4">
        <v>64</v>
      </c>
      <c r="G510" s="3">
        <v>19950</v>
      </c>
      <c r="H510" s="7">
        <f>_xlfn.XLOOKUP(passengers_and_family_info[[#This Row],[PassengerId]],family_info[PassengerId],family_info[SibSp])</f>
        <v>1</v>
      </c>
      <c r="I510" s="7">
        <f>_xlfn.XLOOKUP(passengers_and_family_info[[#This Row],[PassengerId]],family_info[PassengerId],family_info[Parch])</f>
        <v>4</v>
      </c>
    </row>
    <row r="511" spans="1:9" x14ac:dyDescent="0.2">
      <c r="A511" s="5">
        <v>657</v>
      </c>
      <c r="B511" s="7">
        <v>0</v>
      </c>
      <c r="C511" s="7">
        <v>3</v>
      </c>
      <c r="D511" s="5" t="s">
        <v>797</v>
      </c>
      <c r="E511" s="5" t="s">
        <v>29</v>
      </c>
      <c r="G511" s="3">
        <v>349223</v>
      </c>
      <c r="H511" s="7">
        <f>_xlfn.XLOOKUP(passengers_and_family_info[[#This Row],[PassengerId]],family_info[PassengerId],family_info[SibSp])</f>
        <v>0</v>
      </c>
      <c r="I511" s="7">
        <f>_xlfn.XLOOKUP(passengers_and_family_info[[#This Row],[PassengerId]],family_info[PassengerId],family_info[Parch])</f>
        <v>0</v>
      </c>
    </row>
    <row r="512" spans="1:9" x14ac:dyDescent="0.2">
      <c r="A512" s="5">
        <v>819</v>
      </c>
      <c r="B512" s="7">
        <v>0</v>
      </c>
      <c r="C512" s="7">
        <v>3</v>
      </c>
      <c r="D512" s="5" t="s">
        <v>798</v>
      </c>
      <c r="E512" s="5" t="s">
        <v>29</v>
      </c>
      <c r="F512" s="4">
        <v>43</v>
      </c>
      <c r="G512" s="3" t="s">
        <v>799</v>
      </c>
      <c r="H512" s="7">
        <f>_xlfn.XLOOKUP(passengers_and_family_info[[#This Row],[PassengerId]],family_info[PassengerId],family_info[SibSp])</f>
        <v>0</v>
      </c>
      <c r="I512" s="7">
        <f>_xlfn.XLOOKUP(passengers_and_family_info[[#This Row],[PassengerId]],family_info[PassengerId],family_info[Parch])</f>
        <v>0</v>
      </c>
    </row>
    <row r="513" spans="1:9" x14ac:dyDescent="0.2">
      <c r="A513" s="5">
        <v>277</v>
      </c>
      <c r="B513" s="7">
        <v>0</v>
      </c>
      <c r="C513" s="7">
        <v>3</v>
      </c>
      <c r="D513" s="5" t="s">
        <v>800</v>
      </c>
      <c r="E513" s="5" t="s">
        <v>32</v>
      </c>
      <c r="F513" s="4">
        <v>45</v>
      </c>
      <c r="G513" s="3">
        <v>347073</v>
      </c>
      <c r="H513" s="7">
        <f>_xlfn.XLOOKUP(passengers_and_family_info[[#This Row],[PassengerId]],family_info[PassengerId],family_info[SibSp])</f>
        <v>0</v>
      </c>
      <c r="I513" s="7">
        <f>_xlfn.XLOOKUP(passengers_and_family_info[[#This Row],[PassengerId]],family_info[PassengerId],family_info[Parch])</f>
        <v>0</v>
      </c>
    </row>
    <row r="514" spans="1:9" x14ac:dyDescent="0.2">
      <c r="A514" s="5">
        <v>273</v>
      </c>
      <c r="B514" s="7">
        <v>1</v>
      </c>
      <c r="C514" s="7">
        <v>2</v>
      </c>
      <c r="D514" s="5" t="s">
        <v>801</v>
      </c>
      <c r="E514" s="5" t="s">
        <v>32</v>
      </c>
      <c r="F514" s="4">
        <v>41</v>
      </c>
      <c r="G514" s="3">
        <v>250644</v>
      </c>
      <c r="H514" s="7">
        <f>_xlfn.XLOOKUP(passengers_and_family_info[[#This Row],[PassengerId]],family_info[PassengerId],family_info[SibSp])</f>
        <v>0</v>
      </c>
      <c r="I514" s="7">
        <f>_xlfn.XLOOKUP(passengers_and_family_info[[#This Row],[PassengerId]],family_info[PassengerId],family_info[Parch])</f>
        <v>1</v>
      </c>
    </row>
    <row r="515" spans="1:9" x14ac:dyDescent="0.2">
      <c r="A515" s="5">
        <v>880</v>
      </c>
      <c r="B515" s="7">
        <v>1</v>
      </c>
      <c r="C515" s="7">
        <v>1</v>
      </c>
      <c r="D515" s="5" t="s">
        <v>802</v>
      </c>
      <c r="E515" s="5" t="s">
        <v>32</v>
      </c>
      <c r="F515" s="4">
        <v>56</v>
      </c>
      <c r="G515" s="3">
        <v>11767</v>
      </c>
      <c r="H515" s="7">
        <f>_xlfn.XLOOKUP(passengers_and_family_info[[#This Row],[PassengerId]],family_info[PassengerId],family_info[SibSp])</f>
        <v>0</v>
      </c>
      <c r="I515" s="7">
        <f>_xlfn.XLOOKUP(passengers_and_family_info[[#This Row],[PassengerId]],family_info[PassengerId],family_info[Parch])</f>
        <v>1</v>
      </c>
    </row>
    <row r="516" spans="1:9" x14ac:dyDescent="0.2">
      <c r="A516" s="5">
        <v>168</v>
      </c>
      <c r="B516" s="7">
        <v>0</v>
      </c>
      <c r="C516" s="7">
        <v>3</v>
      </c>
      <c r="D516" s="5" t="s">
        <v>803</v>
      </c>
      <c r="E516" s="5" t="s">
        <v>32</v>
      </c>
      <c r="F516" s="4">
        <v>45</v>
      </c>
      <c r="G516" s="3">
        <v>347088</v>
      </c>
      <c r="H516" s="7">
        <f>_xlfn.XLOOKUP(passengers_and_family_info[[#This Row],[PassengerId]],family_info[PassengerId],family_info[SibSp])</f>
        <v>1</v>
      </c>
      <c r="I516" s="7">
        <f>_xlfn.XLOOKUP(passengers_and_family_info[[#This Row],[PassengerId]],family_info[PassengerId],family_info[Parch])</f>
        <v>4</v>
      </c>
    </row>
    <row r="517" spans="1:9" x14ac:dyDescent="0.2">
      <c r="A517" s="5">
        <v>507</v>
      </c>
      <c r="B517" s="7">
        <v>1</v>
      </c>
      <c r="C517" s="7">
        <v>2</v>
      </c>
      <c r="D517" s="5" t="s">
        <v>804</v>
      </c>
      <c r="E517" s="5" t="s">
        <v>32</v>
      </c>
      <c r="F517" s="4">
        <v>33</v>
      </c>
      <c r="G517" s="3">
        <v>26360</v>
      </c>
      <c r="H517" s="7">
        <f>_xlfn.XLOOKUP(passengers_and_family_info[[#This Row],[PassengerId]],family_info[PassengerId],family_info[SibSp])</f>
        <v>0</v>
      </c>
      <c r="I517" s="7">
        <f>_xlfn.XLOOKUP(passengers_and_family_info[[#This Row],[PassengerId]],family_info[PassengerId],family_info[Parch])</f>
        <v>2</v>
      </c>
    </row>
    <row r="518" spans="1:9" x14ac:dyDescent="0.2">
      <c r="A518" s="5">
        <v>361</v>
      </c>
      <c r="B518" s="7">
        <v>0</v>
      </c>
      <c r="C518" s="7">
        <v>3</v>
      </c>
      <c r="D518" s="5" t="s">
        <v>805</v>
      </c>
      <c r="E518" s="5" t="s">
        <v>29</v>
      </c>
      <c r="F518" s="4">
        <v>40</v>
      </c>
      <c r="G518" s="3">
        <v>347088</v>
      </c>
      <c r="H518" s="7">
        <f>_xlfn.XLOOKUP(passengers_and_family_info[[#This Row],[PassengerId]],family_info[PassengerId],family_info[SibSp])</f>
        <v>1</v>
      </c>
      <c r="I518" s="7">
        <f>_xlfn.XLOOKUP(passengers_and_family_info[[#This Row],[PassengerId]],family_info[PassengerId],family_info[Parch])</f>
        <v>4</v>
      </c>
    </row>
    <row r="519" spans="1:9" x14ac:dyDescent="0.2">
      <c r="A519" s="5">
        <v>889</v>
      </c>
      <c r="B519" s="7">
        <v>0</v>
      </c>
      <c r="C519" s="7">
        <v>3</v>
      </c>
      <c r="D519" s="5" t="s">
        <v>806</v>
      </c>
      <c r="E519" s="5" t="s">
        <v>32</v>
      </c>
      <c r="G519" s="3" t="s">
        <v>675</v>
      </c>
      <c r="H519" s="7">
        <f>_xlfn.XLOOKUP(passengers_and_family_info[[#This Row],[PassengerId]],family_info[PassengerId],family_info[SibSp])</f>
        <v>1</v>
      </c>
      <c r="I519" s="7">
        <f>_xlfn.XLOOKUP(passengers_and_family_info[[#This Row],[PassengerId]],family_info[PassengerId],family_info[Parch])</f>
        <v>2</v>
      </c>
    </row>
    <row r="520" spans="1:9" x14ac:dyDescent="0.2">
      <c r="A520" s="5">
        <v>642</v>
      </c>
      <c r="B520" s="7">
        <v>1</v>
      </c>
      <c r="C520" s="7">
        <v>1</v>
      </c>
      <c r="D520" s="5" t="s">
        <v>807</v>
      </c>
      <c r="E520" s="5" t="s">
        <v>32</v>
      </c>
      <c r="F520" s="4">
        <v>24</v>
      </c>
      <c r="G520" s="3" t="s">
        <v>456</v>
      </c>
      <c r="H520" s="7">
        <f>_xlfn.XLOOKUP(passengers_and_family_info[[#This Row],[PassengerId]],family_info[PassengerId],family_info[SibSp])</f>
        <v>0</v>
      </c>
      <c r="I520" s="7">
        <f>_xlfn.XLOOKUP(passengers_and_family_info[[#This Row],[PassengerId]],family_info[PassengerId],family_info[Parch])</f>
        <v>0</v>
      </c>
    </row>
    <row r="521" spans="1:9" x14ac:dyDescent="0.2">
      <c r="A521" s="5">
        <v>352</v>
      </c>
      <c r="B521" s="7">
        <v>0</v>
      </c>
      <c r="C521" s="7">
        <v>1</v>
      </c>
      <c r="D521" s="5" t="s">
        <v>808</v>
      </c>
      <c r="E521" s="5" t="s">
        <v>29</v>
      </c>
      <c r="G521" s="3">
        <v>113510</v>
      </c>
      <c r="H521" s="7">
        <f>_xlfn.XLOOKUP(passengers_and_family_info[[#This Row],[PassengerId]],family_info[PassengerId],family_info[SibSp])</f>
        <v>0</v>
      </c>
      <c r="I521" s="7">
        <f>_xlfn.XLOOKUP(passengers_and_family_info[[#This Row],[PassengerId]],family_info[PassengerId],family_info[Parch])</f>
        <v>0</v>
      </c>
    </row>
    <row r="522" spans="1:9" x14ac:dyDescent="0.2">
      <c r="A522" s="5">
        <v>535</v>
      </c>
      <c r="B522" s="7">
        <v>0</v>
      </c>
      <c r="C522" s="7">
        <v>3</v>
      </c>
      <c r="D522" s="5" t="s">
        <v>809</v>
      </c>
      <c r="E522" s="5" t="s">
        <v>32</v>
      </c>
      <c r="F522" s="4">
        <v>30</v>
      </c>
      <c r="G522" s="3">
        <v>315084</v>
      </c>
      <c r="H522" s="7">
        <f>_xlfn.XLOOKUP(passengers_and_family_info[[#This Row],[PassengerId]],family_info[PassengerId],family_info[SibSp])</f>
        <v>0</v>
      </c>
      <c r="I522" s="7">
        <f>_xlfn.XLOOKUP(passengers_and_family_info[[#This Row],[PassengerId]],family_info[PassengerId],family_info[Parch])</f>
        <v>0</v>
      </c>
    </row>
    <row r="523" spans="1:9" x14ac:dyDescent="0.2">
      <c r="A523" s="5">
        <v>22</v>
      </c>
      <c r="B523" s="7">
        <v>1</v>
      </c>
      <c r="C523" s="7">
        <v>2</v>
      </c>
      <c r="D523" s="5" t="s">
        <v>810</v>
      </c>
      <c r="E523" s="5" t="s">
        <v>29</v>
      </c>
      <c r="F523" s="4">
        <v>34</v>
      </c>
      <c r="G523" s="3">
        <v>248698</v>
      </c>
      <c r="H523" s="7">
        <f>_xlfn.XLOOKUP(passengers_and_family_info[[#This Row],[PassengerId]],family_info[PassengerId],family_info[SibSp])</f>
        <v>0</v>
      </c>
      <c r="I523" s="7">
        <f>_xlfn.XLOOKUP(passengers_and_family_info[[#This Row],[PassengerId]],family_info[PassengerId],family_info[Parch])</f>
        <v>0</v>
      </c>
    </row>
    <row r="524" spans="1:9" x14ac:dyDescent="0.2">
      <c r="A524" s="5">
        <v>706</v>
      </c>
      <c r="B524" s="7">
        <v>0</v>
      </c>
      <c r="C524" s="7">
        <v>2</v>
      </c>
      <c r="D524" s="5" t="s">
        <v>811</v>
      </c>
      <c r="E524" s="5" t="s">
        <v>29</v>
      </c>
      <c r="F524" s="4">
        <v>39</v>
      </c>
      <c r="G524" s="3">
        <v>250655</v>
      </c>
      <c r="H524" s="7">
        <f>_xlfn.XLOOKUP(passengers_and_family_info[[#This Row],[PassengerId]],family_info[PassengerId],family_info[SibSp])</f>
        <v>0</v>
      </c>
      <c r="I524" s="7">
        <f>_xlfn.XLOOKUP(passengers_and_family_info[[#This Row],[PassengerId]],family_info[PassengerId],family_info[Parch])</f>
        <v>0</v>
      </c>
    </row>
    <row r="525" spans="1:9" x14ac:dyDescent="0.2">
      <c r="A525" s="5">
        <v>782</v>
      </c>
      <c r="B525" s="7">
        <v>1</v>
      </c>
      <c r="C525" s="7">
        <v>1</v>
      </c>
      <c r="D525" s="5" t="s">
        <v>812</v>
      </c>
      <c r="E525" s="5" t="s">
        <v>32</v>
      </c>
      <c r="F525" s="4">
        <v>17</v>
      </c>
      <c r="G525" s="3">
        <v>17474</v>
      </c>
      <c r="H525" s="7">
        <f>_xlfn.XLOOKUP(passengers_and_family_info[[#This Row],[PassengerId]],family_info[PassengerId],family_info[SibSp])</f>
        <v>1</v>
      </c>
      <c r="I525" s="7">
        <f>_xlfn.XLOOKUP(passengers_and_family_info[[#This Row],[PassengerId]],family_info[PassengerId],family_info[Parch])</f>
        <v>0</v>
      </c>
    </row>
    <row r="526" spans="1:9" x14ac:dyDescent="0.2">
      <c r="A526" s="5">
        <v>632</v>
      </c>
      <c r="B526" s="7">
        <v>0</v>
      </c>
      <c r="C526" s="7">
        <v>3</v>
      </c>
      <c r="D526" s="5" t="s">
        <v>813</v>
      </c>
      <c r="E526" s="5" t="s">
        <v>29</v>
      </c>
      <c r="F526" s="4">
        <v>51</v>
      </c>
      <c r="G526" s="3">
        <v>347743</v>
      </c>
      <c r="H526" s="7">
        <f>_xlfn.XLOOKUP(passengers_and_family_info[[#This Row],[PassengerId]],family_info[PassengerId],family_info[SibSp])</f>
        <v>0</v>
      </c>
      <c r="I526" s="7">
        <f>_xlfn.XLOOKUP(passengers_and_family_info[[#This Row],[PassengerId]],family_info[PassengerId],family_info[Parch])</f>
        <v>0</v>
      </c>
    </row>
    <row r="527" spans="1:9" x14ac:dyDescent="0.2">
      <c r="A527" s="5">
        <v>426</v>
      </c>
      <c r="B527" s="7">
        <v>0</v>
      </c>
      <c r="C527" s="7">
        <v>3</v>
      </c>
      <c r="D527" s="5" t="s">
        <v>814</v>
      </c>
      <c r="E527" s="5" t="s">
        <v>29</v>
      </c>
      <c r="G527" s="3" t="s">
        <v>815</v>
      </c>
      <c r="H527" s="7">
        <f>_xlfn.XLOOKUP(passengers_and_family_info[[#This Row],[PassengerId]],family_info[PassengerId],family_info[SibSp])</f>
        <v>0</v>
      </c>
      <c r="I527" s="7">
        <f>_xlfn.XLOOKUP(passengers_and_family_info[[#This Row],[PassengerId]],family_info[PassengerId],family_info[Parch])</f>
        <v>0</v>
      </c>
    </row>
    <row r="528" spans="1:9" x14ac:dyDescent="0.2">
      <c r="A528" s="5">
        <v>234</v>
      </c>
      <c r="B528" s="7">
        <v>1</v>
      </c>
      <c r="C528" s="7">
        <v>3</v>
      </c>
      <c r="D528" s="5" t="s">
        <v>816</v>
      </c>
      <c r="E528" s="5" t="s">
        <v>32</v>
      </c>
      <c r="F528" s="4">
        <v>5</v>
      </c>
      <c r="G528" s="3">
        <v>347077</v>
      </c>
      <c r="H528" s="7">
        <f>_xlfn.XLOOKUP(passengers_and_family_info[[#This Row],[PassengerId]],family_info[PassengerId],family_info[SibSp])</f>
        <v>4</v>
      </c>
      <c r="I528" s="7">
        <f>_xlfn.XLOOKUP(passengers_and_family_info[[#This Row],[PassengerId]],family_info[PassengerId],family_info[Parch])</f>
        <v>2</v>
      </c>
    </row>
    <row r="529" spans="1:9" x14ac:dyDescent="0.2">
      <c r="A529" s="5">
        <v>813</v>
      </c>
      <c r="B529" s="7">
        <v>0</v>
      </c>
      <c r="C529" s="7">
        <v>2</v>
      </c>
      <c r="D529" s="5" t="s">
        <v>817</v>
      </c>
      <c r="E529" s="5" t="s">
        <v>29</v>
      </c>
      <c r="F529" s="4">
        <v>35</v>
      </c>
      <c r="G529" s="3">
        <v>28206</v>
      </c>
      <c r="H529" s="7">
        <f>_xlfn.XLOOKUP(passengers_and_family_info[[#This Row],[PassengerId]],family_info[PassengerId],family_info[SibSp])</f>
        <v>0</v>
      </c>
      <c r="I529" s="7">
        <f>_xlfn.XLOOKUP(passengers_and_family_info[[#This Row],[PassengerId]],family_info[PassengerId],family_info[Parch])</f>
        <v>0</v>
      </c>
    </row>
    <row r="530" spans="1:9" x14ac:dyDescent="0.2">
      <c r="A530" s="5">
        <v>776</v>
      </c>
      <c r="B530" s="7">
        <v>0</v>
      </c>
      <c r="C530" s="7">
        <v>3</v>
      </c>
      <c r="D530" s="5" t="s">
        <v>818</v>
      </c>
      <c r="E530" s="5" t="s">
        <v>29</v>
      </c>
      <c r="F530" s="4">
        <v>18</v>
      </c>
      <c r="G530" s="3">
        <v>347078</v>
      </c>
      <c r="H530" s="7">
        <f>_xlfn.XLOOKUP(passengers_and_family_info[[#This Row],[PassengerId]],family_info[PassengerId],family_info[SibSp])</f>
        <v>0</v>
      </c>
      <c r="I530" s="7">
        <f>_xlfn.XLOOKUP(passengers_and_family_info[[#This Row],[PassengerId]],family_info[PassengerId],family_info[Parch])</f>
        <v>0</v>
      </c>
    </row>
    <row r="531" spans="1:9" x14ac:dyDescent="0.2">
      <c r="A531" s="5">
        <v>44</v>
      </c>
      <c r="B531" s="7">
        <v>1</v>
      </c>
      <c r="C531" s="7">
        <v>2</v>
      </c>
      <c r="D531" s="5" t="s">
        <v>819</v>
      </c>
      <c r="E531" s="5" t="s">
        <v>32</v>
      </c>
      <c r="F531" s="4">
        <v>3</v>
      </c>
      <c r="G531" s="3" t="s">
        <v>635</v>
      </c>
      <c r="H531" s="7">
        <f>_xlfn.XLOOKUP(passengers_and_family_info[[#This Row],[PassengerId]],family_info[PassengerId],family_info[SibSp])</f>
        <v>1</v>
      </c>
      <c r="I531" s="7">
        <f>_xlfn.XLOOKUP(passengers_and_family_info[[#This Row],[PassengerId]],family_info[PassengerId],family_info[Parch])</f>
        <v>2</v>
      </c>
    </row>
    <row r="532" spans="1:9" x14ac:dyDescent="0.2">
      <c r="A532" s="5">
        <v>257</v>
      </c>
      <c r="B532" s="7">
        <v>1</v>
      </c>
      <c r="C532" s="7">
        <v>1</v>
      </c>
      <c r="D532" s="5" t="s">
        <v>820</v>
      </c>
      <c r="E532" s="5" t="s">
        <v>32</v>
      </c>
      <c r="G532" s="3" t="s">
        <v>821</v>
      </c>
      <c r="H532" s="7">
        <f>_xlfn.XLOOKUP(passengers_and_family_info[[#This Row],[PassengerId]],family_info[PassengerId],family_info[SibSp])</f>
        <v>0</v>
      </c>
      <c r="I532" s="7">
        <f>_xlfn.XLOOKUP(passengers_and_family_info[[#This Row],[PassengerId]],family_info[PassengerId],family_info[Parch])</f>
        <v>0</v>
      </c>
    </row>
    <row r="533" spans="1:9" x14ac:dyDescent="0.2">
      <c r="A533" s="5">
        <v>95</v>
      </c>
      <c r="B533" s="7">
        <v>0</v>
      </c>
      <c r="C533" s="7">
        <v>3</v>
      </c>
      <c r="D533" s="5" t="s">
        <v>822</v>
      </c>
      <c r="E533" s="5" t="s">
        <v>29</v>
      </c>
      <c r="F533" s="4">
        <v>59</v>
      </c>
      <c r="G533" s="3">
        <v>364500</v>
      </c>
      <c r="H533" s="7">
        <f>_xlfn.XLOOKUP(passengers_and_family_info[[#This Row],[PassengerId]],family_info[PassengerId],family_info[SibSp])</f>
        <v>0</v>
      </c>
      <c r="I533" s="7">
        <f>_xlfn.XLOOKUP(passengers_and_family_info[[#This Row],[PassengerId]],family_info[PassengerId],family_info[Parch])</f>
        <v>0</v>
      </c>
    </row>
    <row r="534" spans="1:9" x14ac:dyDescent="0.2">
      <c r="A534" s="5">
        <v>150</v>
      </c>
      <c r="B534" s="7">
        <v>0</v>
      </c>
      <c r="C534" s="7">
        <v>2</v>
      </c>
      <c r="D534" s="5" t="s">
        <v>823</v>
      </c>
      <c r="E534" s="5" t="s">
        <v>29</v>
      </c>
      <c r="F534" s="4">
        <v>42</v>
      </c>
      <c r="G534" s="3">
        <v>244310</v>
      </c>
      <c r="H534" s="7">
        <f>_xlfn.XLOOKUP(passengers_and_family_info[[#This Row],[PassengerId]],family_info[PassengerId],family_info[SibSp])</f>
        <v>0</v>
      </c>
      <c r="I534" s="7">
        <f>_xlfn.XLOOKUP(passengers_and_family_info[[#This Row],[PassengerId]],family_info[PassengerId],family_info[Parch])</f>
        <v>0</v>
      </c>
    </row>
    <row r="535" spans="1:9" x14ac:dyDescent="0.2">
      <c r="A535" s="5">
        <v>483</v>
      </c>
      <c r="B535" s="7">
        <v>0</v>
      </c>
      <c r="C535" s="7">
        <v>3</v>
      </c>
      <c r="D535" s="5" t="s">
        <v>824</v>
      </c>
      <c r="E535" s="5" t="s">
        <v>29</v>
      </c>
      <c r="F535" s="4">
        <v>50</v>
      </c>
      <c r="G535" s="3" t="s">
        <v>825</v>
      </c>
      <c r="H535" s="7">
        <f>_xlfn.XLOOKUP(passengers_and_family_info[[#This Row],[PassengerId]],family_info[PassengerId],family_info[SibSp])</f>
        <v>0</v>
      </c>
      <c r="I535" s="7">
        <f>_xlfn.XLOOKUP(passengers_and_family_info[[#This Row],[PassengerId]],family_info[PassengerId],family_info[Parch])</f>
        <v>0</v>
      </c>
    </row>
    <row r="536" spans="1:9" x14ac:dyDescent="0.2">
      <c r="A536" s="5">
        <v>335</v>
      </c>
      <c r="B536" s="7">
        <v>1</v>
      </c>
      <c r="C536" s="7">
        <v>1</v>
      </c>
      <c r="D536" s="5" t="s">
        <v>826</v>
      </c>
      <c r="E536" s="5" t="s">
        <v>32</v>
      </c>
      <c r="G536" s="3" t="s">
        <v>30</v>
      </c>
      <c r="H536" s="7">
        <f>_xlfn.XLOOKUP(passengers_and_family_info[[#This Row],[PassengerId]],family_info[PassengerId],family_info[SibSp])</f>
        <v>1</v>
      </c>
      <c r="I536" s="7">
        <f>_xlfn.XLOOKUP(passengers_and_family_info[[#This Row],[PassengerId]],family_info[PassengerId],family_info[Parch])</f>
        <v>0</v>
      </c>
    </row>
    <row r="537" spans="1:9" x14ac:dyDescent="0.2">
      <c r="A537" s="5">
        <v>397</v>
      </c>
      <c r="B537" s="7">
        <v>0</v>
      </c>
      <c r="C537" s="7">
        <v>3</v>
      </c>
      <c r="D537" s="5" t="s">
        <v>827</v>
      </c>
      <c r="E537" s="5" t="s">
        <v>32</v>
      </c>
      <c r="F537" s="4">
        <v>31</v>
      </c>
      <c r="G537" s="3">
        <v>350407</v>
      </c>
      <c r="H537" s="7">
        <f>_xlfn.XLOOKUP(passengers_and_family_info[[#This Row],[PassengerId]],family_info[PassengerId],family_info[SibSp])</f>
        <v>0</v>
      </c>
      <c r="I537" s="7">
        <f>_xlfn.XLOOKUP(passengers_and_family_info[[#This Row],[PassengerId]],family_info[PassengerId],family_info[Parch])</f>
        <v>0</v>
      </c>
    </row>
    <row r="538" spans="1:9" x14ac:dyDescent="0.2">
      <c r="A538" s="5">
        <v>281</v>
      </c>
      <c r="B538" s="7">
        <v>0</v>
      </c>
      <c r="C538" s="7">
        <v>3</v>
      </c>
      <c r="D538" s="5" t="s">
        <v>828</v>
      </c>
      <c r="E538" s="5" t="s">
        <v>29</v>
      </c>
      <c r="F538" s="4">
        <v>65</v>
      </c>
      <c r="G538" s="3">
        <v>336439</v>
      </c>
      <c r="H538" s="7">
        <f>_xlfn.XLOOKUP(passengers_and_family_info[[#This Row],[PassengerId]],family_info[PassengerId],family_info[SibSp])</f>
        <v>0</v>
      </c>
      <c r="I538" s="7">
        <f>_xlfn.XLOOKUP(passengers_and_family_info[[#This Row],[PassengerId]],family_info[PassengerId],family_info[Parch])</f>
        <v>0</v>
      </c>
    </row>
    <row r="539" spans="1:9" x14ac:dyDescent="0.2">
      <c r="A539" s="5">
        <v>372</v>
      </c>
      <c r="B539" s="7">
        <v>0</v>
      </c>
      <c r="C539" s="7">
        <v>3</v>
      </c>
      <c r="D539" s="5" t="s">
        <v>829</v>
      </c>
      <c r="E539" s="5" t="s">
        <v>29</v>
      </c>
      <c r="F539" s="4">
        <v>18</v>
      </c>
      <c r="G539" s="3">
        <v>3101267</v>
      </c>
      <c r="H539" s="7">
        <f>_xlfn.XLOOKUP(passengers_and_family_info[[#This Row],[PassengerId]],family_info[PassengerId],family_info[SibSp])</f>
        <v>1</v>
      </c>
      <c r="I539" s="7">
        <f>_xlfn.XLOOKUP(passengers_and_family_info[[#This Row],[PassengerId]],family_info[PassengerId],family_info[Parch])</f>
        <v>0</v>
      </c>
    </row>
    <row r="540" spans="1:9" x14ac:dyDescent="0.2">
      <c r="A540" s="5">
        <v>442</v>
      </c>
      <c r="B540" s="7">
        <v>0</v>
      </c>
      <c r="C540" s="7">
        <v>3</v>
      </c>
      <c r="D540" s="5" t="s">
        <v>830</v>
      </c>
      <c r="E540" s="5" t="s">
        <v>29</v>
      </c>
      <c r="F540" s="4">
        <v>20</v>
      </c>
      <c r="G540" s="3">
        <v>345769</v>
      </c>
      <c r="H540" s="7">
        <f>_xlfn.XLOOKUP(passengers_and_family_info[[#This Row],[PassengerId]],family_info[PassengerId],family_info[SibSp])</f>
        <v>0</v>
      </c>
      <c r="I540" s="7">
        <f>_xlfn.XLOOKUP(passengers_and_family_info[[#This Row],[PassengerId]],family_info[PassengerId],family_info[Parch])</f>
        <v>0</v>
      </c>
    </row>
    <row r="541" spans="1:9" x14ac:dyDescent="0.2">
      <c r="A541" s="5">
        <v>359</v>
      </c>
      <c r="B541" s="7">
        <v>1</v>
      </c>
      <c r="C541" s="7">
        <v>3</v>
      </c>
      <c r="D541" s="5" t="s">
        <v>831</v>
      </c>
      <c r="E541" s="5" t="s">
        <v>32</v>
      </c>
      <c r="G541" s="3">
        <v>330931</v>
      </c>
      <c r="H541" s="7">
        <f>_xlfn.XLOOKUP(passengers_and_family_info[[#This Row],[PassengerId]],family_info[PassengerId],family_info[SibSp])</f>
        <v>0</v>
      </c>
      <c r="I541" s="7">
        <f>_xlfn.XLOOKUP(passengers_and_family_info[[#This Row],[PassengerId]],family_info[PassengerId],family_info[Parch])</f>
        <v>0</v>
      </c>
    </row>
    <row r="542" spans="1:9" x14ac:dyDescent="0.2">
      <c r="A542" s="5">
        <v>362</v>
      </c>
      <c r="B542" s="7">
        <v>0</v>
      </c>
      <c r="C542" s="7">
        <v>2</v>
      </c>
      <c r="D542" s="5" t="s">
        <v>832</v>
      </c>
      <c r="E542" s="5" t="s">
        <v>29</v>
      </c>
      <c r="F542" s="4">
        <v>29</v>
      </c>
      <c r="G542" s="3" t="s">
        <v>833</v>
      </c>
      <c r="H542" s="7">
        <f>_xlfn.XLOOKUP(passengers_and_family_info[[#This Row],[PassengerId]],family_info[PassengerId],family_info[SibSp])</f>
        <v>1</v>
      </c>
      <c r="I542" s="7">
        <f>_xlfn.XLOOKUP(passengers_and_family_info[[#This Row],[PassengerId]],family_info[PassengerId],family_info[Parch])</f>
        <v>0</v>
      </c>
    </row>
    <row r="543" spans="1:9" x14ac:dyDescent="0.2">
      <c r="A543" s="5">
        <v>388</v>
      </c>
      <c r="B543" s="7">
        <v>1</v>
      </c>
      <c r="C543" s="7">
        <v>2</v>
      </c>
      <c r="D543" s="5" t="s">
        <v>834</v>
      </c>
      <c r="E543" s="5" t="s">
        <v>32</v>
      </c>
      <c r="F543" s="4">
        <v>36</v>
      </c>
      <c r="G543" s="3">
        <v>27849</v>
      </c>
      <c r="H543" s="7">
        <f>_xlfn.XLOOKUP(passengers_and_family_info[[#This Row],[PassengerId]],family_info[PassengerId],family_info[SibSp])</f>
        <v>0</v>
      </c>
      <c r="I543" s="7">
        <f>_xlfn.XLOOKUP(passengers_and_family_info[[#This Row],[PassengerId]],family_info[PassengerId],family_info[Parch])</f>
        <v>0</v>
      </c>
    </row>
    <row r="544" spans="1:9" x14ac:dyDescent="0.2">
      <c r="A544" s="5">
        <v>318</v>
      </c>
      <c r="B544" s="7">
        <v>0</v>
      </c>
      <c r="C544" s="7">
        <v>2</v>
      </c>
      <c r="D544" s="5" t="s">
        <v>835</v>
      </c>
      <c r="E544" s="5" t="s">
        <v>29</v>
      </c>
      <c r="F544" s="4">
        <v>54</v>
      </c>
      <c r="G544" s="3">
        <v>29011</v>
      </c>
      <c r="H544" s="7">
        <f>_xlfn.XLOOKUP(passengers_and_family_info[[#This Row],[PassengerId]],family_info[PassengerId],family_info[SibSp])</f>
        <v>0</v>
      </c>
      <c r="I544" s="7">
        <f>_xlfn.XLOOKUP(passengers_and_family_info[[#This Row],[PassengerId]],family_info[PassengerId],family_info[Parch])</f>
        <v>0</v>
      </c>
    </row>
    <row r="545" spans="1:9" x14ac:dyDescent="0.2">
      <c r="A545" s="5">
        <v>619</v>
      </c>
      <c r="B545" s="7">
        <v>1</v>
      </c>
      <c r="C545" s="7">
        <v>2</v>
      </c>
      <c r="D545" s="5" t="s">
        <v>836</v>
      </c>
      <c r="E545" s="5" t="s">
        <v>32</v>
      </c>
      <c r="F545" s="4">
        <v>4</v>
      </c>
      <c r="G545" s="3">
        <v>230136</v>
      </c>
      <c r="H545" s="7">
        <f>_xlfn.XLOOKUP(passengers_and_family_info[[#This Row],[PassengerId]],family_info[PassengerId],family_info[SibSp])</f>
        <v>2</v>
      </c>
      <c r="I545" s="7">
        <f>_xlfn.XLOOKUP(passengers_and_family_info[[#This Row],[PassengerId]],family_info[PassengerId],family_info[Parch])</f>
        <v>1</v>
      </c>
    </row>
    <row r="546" spans="1:9" x14ac:dyDescent="0.2">
      <c r="A546" s="5">
        <v>518</v>
      </c>
      <c r="B546" s="7">
        <v>0</v>
      </c>
      <c r="C546" s="7">
        <v>3</v>
      </c>
      <c r="D546" s="5" t="s">
        <v>837</v>
      </c>
      <c r="E546" s="5" t="s">
        <v>29</v>
      </c>
      <c r="G546" s="3">
        <v>371110</v>
      </c>
      <c r="H546" s="7">
        <f>_xlfn.XLOOKUP(passengers_and_family_info[[#This Row],[PassengerId]],family_info[PassengerId],family_info[SibSp])</f>
        <v>0</v>
      </c>
      <c r="I546" s="7">
        <f>_xlfn.XLOOKUP(passengers_and_family_info[[#This Row],[PassengerId]],family_info[PassengerId],family_info[Parch])</f>
        <v>0</v>
      </c>
    </row>
    <row r="547" spans="1:9" x14ac:dyDescent="0.2">
      <c r="A547" s="5">
        <v>212</v>
      </c>
      <c r="B547" s="7">
        <v>1</v>
      </c>
      <c r="C547" s="7">
        <v>2</v>
      </c>
      <c r="D547" s="5" t="s">
        <v>838</v>
      </c>
      <c r="E547" s="5" t="s">
        <v>32</v>
      </c>
      <c r="F547" s="4">
        <v>35</v>
      </c>
      <c r="G547" s="3" t="s">
        <v>839</v>
      </c>
      <c r="H547" s="7">
        <f>_xlfn.XLOOKUP(passengers_and_family_info[[#This Row],[PassengerId]],family_info[PassengerId],family_info[SibSp])</f>
        <v>0</v>
      </c>
      <c r="I547" s="7">
        <f>_xlfn.XLOOKUP(passengers_and_family_info[[#This Row],[PassengerId]],family_info[PassengerId],family_info[Parch])</f>
        <v>0</v>
      </c>
    </row>
    <row r="548" spans="1:9" x14ac:dyDescent="0.2">
      <c r="A548" s="5">
        <v>371</v>
      </c>
      <c r="B548" s="7">
        <v>1</v>
      </c>
      <c r="C548" s="7">
        <v>1</v>
      </c>
      <c r="D548" s="5" t="s">
        <v>840</v>
      </c>
      <c r="E548" s="5" t="s">
        <v>29</v>
      </c>
      <c r="F548" s="4">
        <v>25</v>
      </c>
      <c r="G548" s="3">
        <v>11765</v>
      </c>
      <c r="H548" s="7">
        <f>_xlfn.XLOOKUP(passengers_and_family_info[[#This Row],[PassengerId]],family_info[PassengerId],family_info[SibSp])</f>
        <v>1</v>
      </c>
      <c r="I548" s="7">
        <f>_xlfn.XLOOKUP(passengers_and_family_info[[#This Row],[PassengerId]],family_info[PassengerId],family_info[Parch])</f>
        <v>0</v>
      </c>
    </row>
    <row r="549" spans="1:9" x14ac:dyDescent="0.2">
      <c r="A549" s="5">
        <v>71</v>
      </c>
      <c r="B549" s="7">
        <v>0</v>
      </c>
      <c r="C549" s="7">
        <v>2</v>
      </c>
      <c r="D549" s="5" t="s">
        <v>841</v>
      </c>
      <c r="E549" s="5" t="s">
        <v>29</v>
      </c>
      <c r="F549" s="4">
        <v>32</v>
      </c>
      <c r="G549" s="3" t="s">
        <v>842</v>
      </c>
      <c r="H549" s="7">
        <f>_xlfn.XLOOKUP(passengers_and_family_info[[#This Row],[PassengerId]],family_info[PassengerId],family_info[SibSp])</f>
        <v>0</v>
      </c>
      <c r="I549" s="7">
        <f>_xlfn.XLOOKUP(passengers_and_family_info[[#This Row],[PassengerId]],family_info[PassengerId],family_info[Parch])</f>
        <v>0</v>
      </c>
    </row>
    <row r="550" spans="1:9" x14ac:dyDescent="0.2">
      <c r="A550" s="5">
        <v>827</v>
      </c>
      <c r="B550" s="7">
        <v>0</v>
      </c>
      <c r="C550" s="7">
        <v>3</v>
      </c>
      <c r="D550" s="5" t="s">
        <v>843</v>
      </c>
      <c r="E550" s="5" t="s">
        <v>29</v>
      </c>
      <c r="G550" s="3">
        <v>1601</v>
      </c>
      <c r="H550" s="7">
        <f>_xlfn.XLOOKUP(passengers_and_family_info[[#This Row],[PassengerId]],family_info[PassengerId],family_info[SibSp])</f>
        <v>0</v>
      </c>
      <c r="I550" s="7">
        <f>_xlfn.XLOOKUP(passengers_and_family_info[[#This Row],[PassengerId]],family_info[PassengerId],family_info[Parch])</f>
        <v>0</v>
      </c>
    </row>
    <row r="551" spans="1:9" x14ac:dyDescent="0.2">
      <c r="A551" s="5">
        <v>54</v>
      </c>
      <c r="B551" s="7">
        <v>1</v>
      </c>
      <c r="C551" s="7">
        <v>2</v>
      </c>
      <c r="D551" s="5" t="s">
        <v>844</v>
      </c>
      <c r="E551" s="5" t="s">
        <v>32</v>
      </c>
      <c r="F551" s="4">
        <v>29</v>
      </c>
      <c r="G551" s="3">
        <v>2926</v>
      </c>
      <c r="H551" s="7">
        <f>_xlfn.XLOOKUP(passengers_and_family_info[[#This Row],[PassengerId]],family_info[PassengerId],family_info[SibSp])</f>
        <v>1</v>
      </c>
      <c r="I551" s="7">
        <f>_xlfn.XLOOKUP(passengers_and_family_info[[#This Row],[PassengerId]],family_info[PassengerId],family_info[Parch])</f>
        <v>0</v>
      </c>
    </row>
    <row r="552" spans="1:9" x14ac:dyDescent="0.2">
      <c r="A552" s="5">
        <v>65</v>
      </c>
      <c r="B552" s="7">
        <v>0</v>
      </c>
      <c r="C552" s="7">
        <v>1</v>
      </c>
      <c r="D552" s="5" t="s">
        <v>845</v>
      </c>
      <c r="E552" s="5" t="s">
        <v>29</v>
      </c>
      <c r="G552" s="3" t="s">
        <v>846</v>
      </c>
      <c r="H552" s="7">
        <f>_xlfn.XLOOKUP(passengers_and_family_info[[#This Row],[PassengerId]],family_info[PassengerId],family_info[SibSp])</f>
        <v>0</v>
      </c>
      <c r="I552" s="7">
        <f>_xlfn.XLOOKUP(passengers_and_family_info[[#This Row],[PassengerId]],family_info[PassengerId],family_info[Parch])</f>
        <v>0</v>
      </c>
    </row>
    <row r="553" spans="1:9" x14ac:dyDescent="0.2">
      <c r="A553" s="5">
        <v>583</v>
      </c>
      <c r="B553" s="7">
        <v>0</v>
      </c>
      <c r="C553" s="7">
        <v>2</v>
      </c>
      <c r="D553" s="5" t="s">
        <v>847</v>
      </c>
      <c r="E553" s="5" t="s">
        <v>29</v>
      </c>
      <c r="F553" s="4">
        <v>54</v>
      </c>
      <c r="G553" s="3">
        <v>28403</v>
      </c>
      <c r="H553" s="7">
        <f>_xlfn.XLOOKUP(passengers_and_family_info[[#This Row],[PassengerId]],family_info[PassengerId],family_info[SibSp])</f>
        <v>0</v>
      </c>
      <c r="I553" s="7">
        <f>_xlfn.XLOOKUP(passengers_and_family_info[[#This Row],[PassengerId]],family_info[PassengerId],family_info[Parch])</f>
        <v>0</v>
      </c>
    </row>
    <row r="554" spans="1:9" x14ac:dyDescent="0.2">
      <c r="A554" s="5">
        <v>678</v>
      </c>
      <c r="B554" s="7">
        <v>1</v>
      </c>
      <c r="C554" s="7">
        <v>3</v>
      </c>
      <c r="D554" s="5" t="s">
        <v>848</v>
      </c>
      <c r="E554" s="5" t="s">
        <v>32</v>
      </c>
      <c r="F554" s="4">
        <v>18</v>
      </c>
      <c r="G554" s="3">
        <v>4138</v>
      </c>
      <c r="H554" s="7">
        <f>_xlfn.XLOOKUP(passengers_and_family_info[[#This Row],[PassengerId]],family_info[PassengerId],family_info[SibSp])</f>
        <v>0</v>
      </c>
      <c r="I554" s="7">
        <f>_xlfn.XLOOKUP(passengers_and_family_info[[#This Row],[PassengerId]],family_info[PassengerId],family_info[Parch])</f>
        <v>0</v>
      </c>
    </row>
    <row r="555" spans="1:9" x14ac:dyDescent="0.2">
      <c r="A555" s="5">
        <v>499</v>
      </c>
      <c r="B555" s="7">
        <v>0</v>
      </c>
      <c r="C555" s="7">
        <v>1</v>
      </c>
      <c r="D555" s="5" t="s">
        <v>849</v>
      </c>
      <c r="E555" s="5" t="s">
        <v>32</v>
      </c>
      <c r="F555" s="4">
        <v>25</v>
      </c>
      <c r="G555" s="3">
        <v>113781</v>
      </c>
      <c r="H555" s="7">
        <f>_xlfn.XLOOKUP(passengers_and_family_info[[#This Row],[PassengerId]],family_info[PassengerId],family_info[SibSp])</f>
        <v>1</v>
      </c>
      <c r="I555" s="7">
        <f>_xlfn.XLOOKUP(passengers_and_family_info[[#This Row],[PassengerId]],family_info[PassengerId],family_info[Parch])</f>
        <v>2</v>
      </c>
    </row>
    <row r="556" spans="1:9" x14ac:dyDescent="0.2">
      <c r="A556" s="5">
        <v>623</v>
      </c>
      <c r="B556" s="7">
        <v>1</v>
      </c>
      <c r="C556" s="7">
        <v>3</v>
      </c>
      <c r="D556" s="5" t="s">
        <v>850</v>
      </c>
      <c r="E556" s="5" t="s">
        <v>29</v>
      </c>
      <c r="F556" s="4">
        <v>20</v>
      </c>
      <c r="G556" s="3">
        <v>2653</v>
      </c>
      <c r="H556" s="7">
        <f>_xlfn.XLOOKUP(passengers_and_family_info[[#This Row],[PassengerId]],family_info[PassengerId],family_info[SibSp])</f>
        <v>1</v>
      </c>
      <c r="I556" s="7">
        <f>_xlfn.XLOOKUP(passengers_and_family_info[[#This Row],[PassengerId]],family_info[PassengerId],family_info[Parch])</f>
        <v>1</v>
      </c>
    </row>
    <row r="557" spans="1:9" x14ac:dyDescent="0.2">
      <c r="A557" s="5">
        <v>87</v>
      </c>
      <c r="B557" s="7">
        <v>0</v>
      </c>
      <c r="C557" s="7">
        <v>3</v>
      </c>
      <c r="D557" s="5" t="s">
        <v>851</v>
      </c>
      <c r="E557" s="5" t="s">
        <v>29</v>
      </c>
      <c r="F557" s="4">
        <v>16</v>
      </c>
      <c r="G557" s="3" t="s">
        <v>222</v>
      </c>
      <c r="H557" s="7">
        <f>_xlfn.XLOOKUP(passengers_and_family_info[[#This Row],[PassengerId]],family_info[PassengerId],family_info[SibSp])</f>
        <v>1</v>
      </c>
      <c r="I557" s="7">
        <f>_xlfn.XLOOKUP(passengers_and_family_info[[#This Row],[PassengerId]],family_info[PassengerId],family_info[Parch])</f>
        <v>3</v>
      </c>
    </row>
    <row r="558" spans="1:9" x14ac:dyDescent="0.2">
      <c r="A558" s="5">
        <v>84</v>
      </c>
      <c r="B558" s="7">
        <v>0</v>
      </c>
      <c r="C558" s="7">
        <v>1</v>
      </c>
      <c r="D558" s="5" t="s">
        <v>852</v>
      </c>
      <c r="E558" s="5" t="s">
        <v>29</v>
      </c>
      <c r="F558" s="4">
        <v>28</v>
      </c>
      <c r="G558" s="3">
        <v>113059</v>
      </c>
      <c r="H558" s="7">
        <f>_xlfn.XLOOKUP(passengers_and_family_info[[#This Row],[PassengerId]],family_info[PassengerId],family_info[SibSp])</f>
        <v>0</v>
      </c>
      <c r="I558" s="7">
        <f>_xlfn.XLOOKUP(passengers_and_family_info[[#This Row],[PassengerId]],family_info[PassengerId],family_info[Parch])</f>
        <v>0</v>
      </c>
    </row>
    <row r="559" spans="1:9" x14ac:dyDescent="0.2">
      <c r="A559" s="5">
        <v>398</v>
      </c>
      <c r="B559" s="7">
        <v>0</v>
      </c>
      <c r="C559" s="7">
        <v>2</v>
      </c>
      <c r="D559" s="5" t="s">
        <v>853</v>
      </c>
      <c r="E559" s="5" t="s">
        <v>29</v>
      </c>
      <c r="F559" s="4">
        <v>46</v>
      </c>
      <c r="G559" s="3">
        <v>28403</v>
      </c>
      <c r="H559" s="7">
        <f>_xlfn.XLOOKUP(passengers_and_family_info[[#This Row],[PassengerId]],family_info[PassengerId],family_info[SibSp])</f>
        <v>0</v>
      </c>
      <c r="I559" s="7">
        <f>_xlfn.XLOOKUP(passengers_and_family_info[[#This Row],[PassengerId]],family_info[PassengerId],family_info[Parch])</f>
        <v>0</v>
      </c>
    </row>
    <row r="560" spans="1:9" x14ac:dyDescent="0.2">
      <c r="A560" s="5">
        <v>210</v>
      </c>
      <c r="B560" s="7">
        <v>1</v>
      </c>
      <c r="C560" s="7">
        <v>1</v>
      </c>
      <c r="D560" s="5" t="s">
        <v>854</v>
      </c>
      <c r="E560" s="5" t="s">
        <v>29</v>
      </c>
      <c r="F560" s="4">
        <v>40</v>
      </c>
      <c r="G560" s="3">
        <v>112277</v>
      </c>
      <c r="H560" s="7">
        <f>_xlfn.XLOOKUP(passengers_and_family_info[[#This Row],[PassengerId]],family_info[PassengerId],family_info[SibSp])</f>
        <v>0</v>
      </c>
      <c r="I560" s="7">
        <f>_xlfn.XLOOKUP(passengers_and_family_info[[#This Row],[PassengerId]],family_info[PassengerId],family_info[Parch])</f>
        <v>0</v>
      </c>
    </row>
    <row r="561" spans="1:9" x14ac:dyDescent="0.2">
      <c r="A561" s="5">
        <v>453</v>
      </c>
      <c r="B561" s="7">
        <v>0</v>
      </c>
      <c r="C561" s="7">
        <v>1</v>
      </c>
      <c r="D561" s="5" t="s">
        <v>855</v>
      </c>
      <c r="E561" s="5" t="s">
        <v>29</v>
      </c>
      <c r="F561" s="4">
        <v>30</v>
      </c>
      <c r="G561" s="3">
        <v>113051</v>
      </c>
      <c r="H561" s="7">
        <f>_xlfn.XLOOKUP(passengers_and_family_info[[#This Row],[PassengerId]],family_info[PassengerId],family_info[SibSp])</f>
        <v>0</v>
      </c>
      <c r="I561" s="7">
        <f>_xlfn.XLOOKUP(passengers_and_family_info[[#This Row],[PassengerId]],family_info[PassengerId],family_info[Parch])</f>
        <v>0</v>
      </c>
    </row>
    <row r="562" spans="1:9" x14ac:dyDescent="0.2">
      <c r="A562" s="5">
        <v>440</v>
      </c>
      <c r="B562" s="7">
        <v>0</v>
      </c>
      <c r="C562" s="7">
        <v>2</v>
      </c>
      <c r="D562" s="5" t="s">
        <v>856</v>
      </c>
      <c r="E562" s="5" t="s">
        <v>29</v>
      </c>
      <c r="F562" s="4">
        <v>31</v>
      </c>
      <c r="G562" s="3" t="s">
        <v>857</v>
      </c>
      <c r="H562" s="7">
        <f>_xlfn.XLOOKUP(passengers_and_family_info[[#This Row],[PassengerId]],family_info[PassengerId],family_info[SibSp])</f>
        <v>0</v>
      </c>
      <c r="I562" s="7">
        <f>_xlfn.XLOOKUP(passengers_and_family_info[[#This Row],[PassengerId]],family_info[PassengerId],family_info[Parch])</f>
        <v>0</v>
      </c>
    </row>
    <row r="563" spans="1:9" x14ac:dyDescent="0.2">
      <c r="A563" s="5">
        <v>96</v>
      </c>
      <c r="B563" s="7">
        <v>0</v>
      </c>
      <c r="C563" s="7">
        <v>3</v>
      </c>
      <c r="D563" s="5" t="s">
        <v>858</v>
      </c>
      <c r="E563" s="5" t="s">
        <v>29</v>
      </c>
      <c r="G563" s="3">
        <v>374910</v>
      </c>
      <c r="H563" s="7">
        <f>_xlfn.XLOOKUP(passengers_and_family_info[[#This Row],[PassengerId]],family_info[PassengerId],family_info[SibSp])</f>
        <v>0</v>
      </c>
      <c r="I563" s="7">
        <f>_xlfn.XLOOKUP(passengers_and_family_info[[#This Row],[PassengerId]],family_info[PassengerId],family_info[Parch])</f>
        <v>0</v>
      </c>
    </row>
    <row r="564" spans="1:9" x14ac:dyDescent="0.2">
      <c r="A564" s="5">
        <v>670</v>
      </c>
      <c r="B564" s="7">
        <v>1</v>
      </c>
      <c r="C564" s="7">
        <v>1</v>
      </c>
      <c r="D564" s="5" t="s">
        <v>859</v>
      </c>
      <c r="E564" s="5" t="s">
        <v>32</v>
      </c>
      <c r="G564" s="3">
        <v>19996</v>
      </c>
      <c r="H564" s="7">
        <f>_xlfn.XLOOKUP(passengers_and_family_info[[#This Row],[PassengerId]],family_info[PassengerId],family_info[SibSp])</f>
        <v>1</v>
      </c>
      <c r="I564" s="7">
        <f>_xlfn.XLOOKUP(passengers_and_family_info[[#This Row],[PassengerId]],family_info[PassengerId],family_info[Parch])</f>
        <v>0</v>
      </c>
    </row>
    <row r="565" spans="1:9" x14ac:dyDescent="0.2">
      <c r="A565" s="5">
        <v>40</v>
      </c>
      <c r="B565" s="7">
        <v>1</v>
      </c>
      <c r="C565" s="7">
        <v>3</v>
      </c>
      <c r="D565" s="5" t="s">
        <v>860</v>
      </c>
      <c r="E565" s="5" t="s">
        <v>32</v>
      </c>
      <c r="F565" s="4">
        <v>14</v>
      </c>
      <c r="G565" s="3">
        <v>2651</v>
      </c>
      <c r="H565" s="7">
        <f>_xlfn.XLOOKUP(passengers_and_family_info[[#This Row],[PassengerId]],family_info[PassengerId],family_info[SibSp])</f>
        <v>1</v>
      </c>
      <c r="I565" s="7">
        <f>_xlfn.XLOOKUP(passengers_and_family_info[[#This Row],[PassengerId]],family_info[PassengerId],family_info[Parch])</f>
        <v>0</v>
      </c>
    </row>
    <row r="566" spans="1:9" x14ac:dyDescent="0.2">
      <c r="A566" s="5">
        <v>690</v>
      </c>
      <c r="B566" s="7">
        <v>1</v>
      </c>
      <c r="C566" s="7">
        <v>1</v>
      </c>
      <c r="D566" s="5" t="s">
        <v>861</v>
      </c>
      <c r="E566" s="5" t="s">
        <v>32</v>
      </c>
      <c r="F566" s="4">
        <v>15</v>
      </c>
      <c r="G566" s="3">
        <v>24160</v>
      </c>
      <c r="H566" s="7">
        <f>_xlfn.XLOOKUP(passengers_and_family_info[[#This Row],[PassengerId]],family_info[PassengerId],family_info[SibSp])</f>
        <v>0</v>
      </c>
      <c r="I566" s="7">
        <f>_xlfn.XLOOKUP(passengers_and_family_info[[#This Row],[PassengerId]],family_info[PassengerId],family_info[Parch])</f>
        <v>1</v>
      </c>
    </row>
    <row r="567" spans="1:9" x14ac:dyDescent="0.2">
      <c r="A567" s="5">
        <v>288</v>
      </c>
      <c r="B567" s="7">
        <v>0</v>
      </c>
      <c r="C567" s="7">
        <v>3</v>
      </c>
      <c r="D567" s="5" t="s">
        <v>862</v>
      </c>
      <c r="E567" s="5" t="s">
        <v>29</v>
      </c>
      <c r="F567" s="4">
        <v>22</v>
      </c>
      <c r="G567" s="3">
        <v>349206</v>
      </c>
      <c r="H567" s="7">
        <f>_xlfn.XLOOKUP(passengers_and_family_info[[#This Row],[PassengerId]],family_info[PassengerId],family_info[SibSp])</f>
        <v>0</v>
      </c>
      <c r="I567" s="7">
        <f>_xlfn.XLOOKUP(passengers_and_family_info[[#This Row],[PassengerId]],family_info[PassengerId],family_info[Parch])</f>
        <v>0</v>
      </c>
    </row>
    <row r="568" spans="1:9" x14ac:dyDescent="0.2">
      <c r="A568" s="5">
        <v>853</v>
      </c>
      <c r="B568" s="7">
        <v>0</v>
      </c>
      <c r="C568" s="7">
        <v>3</v>
      </c>
      <c r="D568" s="5" t="s">
        <v>863</v>
      </c>
      <c r="E568" s="5" t="s">
        <v>32</v>
      </c>
      <c r="F568" s="4">
        <v>9</v>
      </c>
      <c r="G568" s="3">
        <v>2678</v>
      </c>
      <c r="H568" s="7">
        <f>_xlfn.XLOOKUP(passengers_and_family_info[[#This Row],[PassengerId]],family_info[PassengerId],family_info[SibSp])</f>
        <v>1</v>
      </c>
      <c r="I568" s="7">
        <f>_xlfn.XLOOKUP(passengers_and_family_info[[#This Row],[PassengerId]],family_info[PassengerId],family_info[Parch])</f>
        <v>1</v>
      </c>
    </row>
    <row r="569" spans="1:9" x14ac:dyDescent="0.2">
      <c r="A569" s="5">
        <v>722</v>
      </c>
      <c r="B569" s="7">
        <v>0</v>
      </c>
      <c r="C569" s="7">
        <v>3</v>
      </c>
      <c r="D569" s="5" t="s">
        <v>864</v>
      </c>
      <c r="E569" s="5" t="s">
        <v>29</v>
      </c>
      <c r="F569" s="4">
        <v>17</v>
      </c>
      <c r="G569" s="3">
        <v>350048</v>
      </c>
      <c r="H569" s="7">
        <f>_xlfn.XLOOKUP(passengers_and_family_info[[#This Row],[PassengerId]],family_info[PassengerId],family_info[SibSp])</f>
        <v>1</v>
      </c>
      <c r="I569" s="7">
        <f>_xlfn.XLOOKUP(passengers_and_family_info[[#This Row],[PassengerId]],family_info[PassengerId],family_info[Parch])</f>
        <v>0</v>
      </c>
    </row>
    <row r="570" spans="1:9" x14ac:dyDescent="0.2">
      <c r="A570" s="5">
        <v>780</v>
      </c>
      <c r="B570" s="7">
        <v>1</v>
      </c>
      <c r="C570" s="7">
        <v>1</v>
      </c>
      <c r="D570" s="5" t="s">
        <v>865</v>
      </c>
      <c r="E570" s="5" t="s">
        <v>32</v>
      </c>
      <c r="F570" s="4">
        <v>43</v>
      </c>
      <c r="G570" s="3">
        <v>24160</v>
      </c>
      <c r="H570" s="7">
        <f>_xlfn.XLOOKUP(passengers_and_family_info[[#This Row],[PassengerId]],family_info[PassengerId],family_info[SibSp])</f>
        <v>0</v>
      </c>
      <c r="I570" s="7">
        <f>_xlfn.XLOOKUP(passengers_and_family_info[[#This Row],[PassengerId]],family_info[PassengerId],family_info[Parch])</f>
        <v>1</v>
      </c>
    </row>
    <row r="571" spans="1:9" x14ac:dyDescent="0.2">
      <c r="A571" s="5">
        <v>829</v>
      </c>
      <c r="B571" s="7">
        <v>1</v>
      </c>
      <c r="C571" s="7">
        <v>3</v>
      </c>
      <c r="D571" s="5" t="s">
        <v>866</v>
      </c>
      <c r="E571" s="5" t="s">
        <v>29</v>
      </c>
      <c r="G571" s="3">
        <v>367228</v>
      </c>
      <c r="H571" s="7">
        <f>_xlfn.XLOOKUP(passengers_and_family_info[[#This Row],[PassengerId]],family_info[PassengerId],family_info[SibSp])</f>
        <v>0</v>
      </c>
      <c r="I571" s="7">
        <f>_xlfn.XLOOKUP(passengers_and_family_info[[#This Row],[PassengerId]],family_info[PassengerId],family_info[Parch])</f>
        <v>0</v>
      </c>
    </row>
    <row r="572" spans="1:9" x14ac:dyDescent="0.2">
      <c r="A572" s="5">
        <v>270</v>
      </c>
      <c r="B572" s="7">
        <v>1</v>
      </c>
      <c r="C572" s="7">
        <v>1</v>
      </c>
      <c r="D572" s="5" t="s">
        <v>867</v>
      </c>
      <c r="E572" s="5" t="s">
        <v>32</v>
      </c>
      <c r="F572" s="4">
        <v>35</v>
      </c>
      <c r="G572" s="3" t="s">
        <v>425</v>
      </c>
      <c r="H572" s="7">
        <f>_xlfn.XLOOKUP(passengers_and_family_info[[#This Row],[PassengerId]],family_info[PassengerId],family_info[SibSp])</f>
        <v>0</v>
      </c>
      <c r="I572" s="7">
        <f>_xlfn.XLOOKUP(passengers_and_family_info[[#This Row],[PassengerId]],family_info[PassengerId],family_info[Parch])</f>
        <v>0</v>
      </c>
    </row>
    <row r="573" spans="1:9" x14ac:dyDescent="0.2">
      <c r="A573" s="5">
        <v>432</v>
      </c>
      <c r="B573" s="7">
        <v>1</v>
      </c>
      <c r="C573" s="7">
        <v>3</v>
      </c>
      <c r="D573" s="5" t="s">
        <v>868</v>
      </c>
      <c r="E573" s="5" t="s">
        <v>32</v>
      </c>
      <c r="G573" s="3">
        <v>376564</v>
      </c>
      <c r="H573" s="7">
        <f>_xlfn.XLOOKUP(passengers_and_family_info[[#This Row],[PassengerId]],family_info[PassengerId],family_info[SibSp])</f>
        <v>1</v>
      </c>
      <c r="I573" s="7">
        <f>_xlfn.XLOOKUP(passengers_and_family_info[[#This Row],[PassengerId]],family_info[PassengerId],family_info[Parch])</f>
        <v>0</v>
      </c>
    </row>
    <row r="574" spans="1:9" x14ac:dyDescent="0.2">
      <c r="A574" s="5">
        <v>181</v>
      </c>
      <c r="B574" s="7">
        <v>0</v>
      </c>
      <c r="C574" s="7">
        <v>3</v>
      </c>
      <c r="D574" s="5" t="s">
        <v>869</v>
      </c>
      <c r="E574" s="5" t="s">
        <v>32</v>
      </c>
      <c r="G574" s="3" t="s">
        <v>216</v>
      </c>
      <c r="H574" s="7">
        <f>_xlfn.XLOOKUP(passengers_and_family_info[[#This Row],[PassengerId]],family_info[PassengerId],family_info[SibSp])</f>
        <v>8</v>
      </c>
      <c r="I574" s="7">
        <f>_xlfn.XLOOKUP(passengers_and_family_info[[#This Row],[PassengerId]],family_info[PassengerId],family_info[Parch])</f>
        <v>2</v>
      </c>
    </row>
    <row r="575" spans="1:9" x14ac:dyDescent="0.2">
      <c r="A575" s="5">
        <v>570</v>
      </c>
      <c r="B575" s="7">
        <v>1</v>
      </c>
      <c r="C575" s="7">
        <v>3</v>
      </c>
      <c r="D575" s="5" t="s">
        <v>870</v>
      </c>
      <c r="E575" s="5" t="s">
        <v>29</v>
      </c>
      <c r="F575" s="4">
        <v>32</v>
      </c>
      <c r="G575" s="3">
        <v>350417</v>
      </c>
      <c r="H575" s="7">
        <f>_xlfn.XLOOKUP(passengers_and_family_info[[#This Row],[PassengerId]],family_info[PassengerId],family_info[SibSp])</f>
        <v>0</v>
      </c>
      <c r="I575" s="7">
        <f>_xlfn.XLOOKUP(passengers_and_family_info[[#This Row],[PassengerId]],family_info[PassengerId],family_info[Parch])</f>
        <v>0</v>
      </c>
    </row>
    <row r="576" spans="1:9" x14ac:dyDescent="0.2">
      <c r="A576" s="5">
        <v>448</v>
      </c>
      <c r="B576" s="7">
        <v>1</v>
      </c>
      <c r="C576" s="7">
        <v>1</v>
      </c>
      <c r="D576" s="5" t="s">
        <v>871</v>
      </c>
      <c r="E576" s="5" t="s">
        <v>29</v>
      </c>
      <c r="F576" s="4">
        <v>34</v>
      </c>
      <c r="G576" s="3">
        <v>113794</v>
      </c>
      <c r="H576" s="7">
        <f>_xlfn.XLOOKUP(passengers_and_family_info[[#This Row],[PassengerId]],family_info[PassengerId],family_info[SibSp])</f>
        <v>0</v>
      </c>
      <c r="I576" s="7">
        <f>_xlfn.XLOOKUP(passengers_and_family_info[[#This Row],[PassengerId]],family_info[PassengerId],family_info[Parch])</f>
        <v>0</v>
      </c>
    </row>
    <row r="577" spans="1:9" x14ac:dyDescent="0.2">
      <c r="A577" s="5">
        <v>125</v>
      </c>
      <c r="B577" s="7">
        <v>0</v>
      </c>
      <c r="C577" s="7">
        <v>1</v>
      </c>
      <c r="D577" s="5" t="s">
        <v>872</v>
      </c>
      <c r="E577" s="5" t="s">
        <v>29</v>
      </c>
      <c r="F577" s="4">
        <v>54</v>
      </c>
      <c r="G577" s="3">
        <v>35281</v>
      </c>
      <c r="H577" s="7">
        <f>_xlfn.XLOOKUP(passengers_and_family_info[[#This Row],[PassengerId]],family_info[PassengerId],family_info[SibSp])</f>
        <v>0</v>
      </c>
      <c r="I577" s="7">
        <f>_xlfn.XLOOKUP(passengers_and_family_info[[#This Row],[PassengerId]],family_info[PassengerId],family_info[Parch])</f>
        <v>1</v>
      </c>
    </row>
    <row r="578" spans="1:9" x14ac:dyDescent="0.2">
      <c r="A578" s="5">
        <v>446</v>
      </c>
      <c r="B578" s="7">
        <v>1</v>
      </c>
      <c r="C578" s="7">
        <v>1</v>
      </c>
      <c r="D578" s="5" t="s">
        <v>873</v>
      </c>
      <c r="E578" s="5" t="s">
        <v>29</v>
      </c>
      <c r="F578" s="4">
        <v>4</v>
      </c>
      <c r="G578" s="3">
        <v>33638</v>
      </c>
      <c r="H578" s="7">
        <f>_xlfn.XLOOKUP(passengers_and_family_info[[#This Row],[PassengerId]],family_info[PassengerId],family_info[SibSp])</f>
        <v>0</v>
      </c>
      <c r="I578" s="7">
        <f>_xlfn.XLOOKUP(passengers_and_family_info[[#This Row],[PassengerId]],family_info[PassengerId],family_info[Parch])</f>
        <v>2</v>
      </c>
    </row>
    <row r="579" spans="1:9" x14ac:dyDescent="0.2">
      <c r="A579" s="5">
        <v>873</v>
      </c>
      <c r="B579" s="7">
        <v>0</v>
      </c>
      <c r="C579" s="7">
        <v>1</v>
      </c>
      <c r="D579" s="5" t="s">
        <v>874</v>
      </c>
      <c r="E579" s="5" t="s">
        <v>29</v>
      </c>
      <c r="F579" s="4">
        <v>33</v>
      </c>
      <c r="G579" s="3">
        <v>695</v>
      </c>
      <c r="H579" s="7">
        <f>_xlfn.XLOOKUP(passengers_and_family_info[[#This Row],[PassengerId]],family_info[PassengerId],family_info[SibSp])</f>
        <v>0</v>
      </c>
      <c r="I579" s="7">
        <f>_xlfn.XLOOKUP(passengers_and_family_info[[#This Row],[PassengerId]],family_info[PassengerId],family_info[Parch])</f>
        <v>0</v>
      </c>
    </row>
    <row r="580" spans="1:9" x14ac:dyDescent="0.2">
      <c r="A580" s="5">
        <v>12</v>
      </c>
      <c r="B580" s="7">
        <v>1</v>
      </c>
      <c r="C580" s="7">
        <v>1</v>
      </c>
      <c r="D580" s="5" t="s">
        <v>875</v>
      </c>
      <c r="E580" s="5" t="s">
        <v>32</v>
      </c>
      <c r="F580" s="4">
        <v>58</v>
      </c>
      <c r="G580" s="3">
        <v>113783</v>
      </c>
      <c r="H580" s="7">
        <f>_xlfn.XLOOKUP(passengers_and_family_info[[#This Row],[PassengerId]],family_info[PassengerId],family_info[SibSp])</f>
        <v>0</v>
      </c>
      <c r="I580" s="7">
        <f>_xlfn.XLOOKUP(passengers_and_family_info[[#This Row],[PassengerId]],family_info[PassengerId],family_info[Parch])</f>
        <v>0</v>
      </c>
    </row>
    <row r="581" spans="1:9" x14ac:dyDescent="0.2">
      <c r="A581" s="5">
        <v>745</v>
      </c>
      <c r="B581" s="7">
        <v>1</v>
      </c>
      <c r="C581" s="7">
        <v>3</v>
      </c>
      <c r="D581" s="5" t="s">
        <v>876</v>
      </c>
      <c r="E581" s="5" t="s">
        <v>29</v>
      </c>
      <c r="F581" s="4">
        <v>31</v>
      </c>
      <c r="G581" s="3" t="s">
        <v>877</v>
      </c>
      <c r="H581" s="7">
        <f>_xlfn.XLOOKUP(passengers_and_family_info[[#This Row],[PassengerId]],family_info[PassengerId],family_info[SibSp])</f>
        <v>0</v>
      </c>
      <c r="I581" s="7">
        <f>_xlfn.XLOOKUP(passengers_and_family_info[[#This Row],[PassengerId]],family_info[PassengerId],family_info[Parch])</f>
        <v>0</v>
      </c>
    </row>
    <row r="582" spans="1:9" x14ac:dyDescent="0.2">
      <c r="A582" s="5">
        <v>562</v>
      </c>
      <c r="B582" s="7">
        <v>0</v>
      </c>
      <c r="C582" s="7">
        <v>3</v>
      </c>
      <c r="D582" s="5" t="s">
        <v>878</v>
      </c>
      <c r="E582" s="5" t="s">
        <v>29</v>
      </c>
      <c r="F582" s="4">
        <v>40</v>
      </c>
      <c r="G582" s="3">
        <v>349251</v>
      </c>
      <c r="H582" s="7">
        <f>_xlfn.XLOOKUP(passengers_and_family_info[[#This Row],[PassengerId]],family_info[PassengerId],family_info[SibSp])</f>
        <v>0</v>
      </c>
      <c r="I582" s="7">
        <f>_xlfn.XLOOKUP(passengers_and_family_info[[#This Row],[PassengerId]],family_info[PassengerId],family_info[Parch])</f>
        <v>0</v>
      </c>
    </row>
    <row r="583" spans="1:9" x14ac:dyDescent="0.2">
      <c r="A583" s="5">
        <v>579</v>
      </c>
      <c r="B583" s="7">
        <v>0</v>
      </c>
      <c r="C583" s="7">
        <v>3</v>
      </c>
      <c r="D583" s="5" t="s">
        <v>879</v>
      </c>
      <c r="E583" s="5" t="s">
        <v>32</v>
      </c>
      <c r="G583" s="3">
        <v>2689</v>
      </c>
      <c r="H583" s="7">
        <f>_xlfn.XLOOKUP(passengers_and_family_info[[#This Row],[PassengerId]],family_info[PassengerId],family_info[SibSp])</f>
        <v>1</v>
      </c>
      <c r="I583" s="7">
        <f>_xlfn.XLOOKUP(passengers_and_family_info[[#This Row],[PassengerId]],family_info[PassengerId],family_info[Parch])</f>
        <v>0</v>
      </c>
    </row>
    <row r="584" spans="1:9" x14ac:dyDescent="0.2">
      <c r="A584" s="5">
        <v>354</v>
      </c>
      <c r="B584" s="7">
        <v>0</v>
      </c>
      <c r="C584" s="7">
        <v>3</v>
      </c>
      <c r="D584" s="5" t="s">
        <v>880</v>
      </c>
      <c r="E584" s="5" t="s">
        <v>29</v>
      </c>
      <c r="F584" s="4">
        <v>25</v>
      </c>
      <c r="G584" s="3">
        <v>349237</v>
      </c>
      <c r="H584" s="7">
        <f>_xlfn.XLOOKUP(passengers_and_family_info[[#This Row],[PassengerId]],family_info[PassengerId],family_info[SibSp])</f>
        <v>1</v>
      </c>
      <c r="I584" s="7">
        <f>_xlfn.XLOOKUP(passengers_and_family_info[[#This Row],[PassengerId]],family_info[PassengerId],family_info[Parch])</f>
        <v>0</v>
      </c>
    </row>
    <row r="585" spans="1:9" x14ac:dyDescent="0.2">
      <c r="A585" s="5">
        <v>646</v>
      </c>
      <c r="B585" s="7">
        <v>1</v>
      </c>
      <c r="C585" s="7">
        <v>1</v>
      </c>
      <c r="D585" s="5" t="s">
        <v>881</v>
      </c>
      <c r="E585" s="5" t="s">
        <v>29</v>
      </c>
      <c r="F585" s="4">
        <v>48</v>
      </c>
      <c r="G585" s="3" t="s">
        <v>882</v>
      </c>
      <c r="H585" s="7">
        <f>_xlfn.XLOOKUP(passengers_and_family_info[[#This Row],[PassengerId]],family_info[PassengerId],family_info[SibSp])</f>
        <v>1</v>
      </c>
      <c r="I585" s="7">
        <f>_xlfn.XLOOKUP(passengers_and_family_info[[#This Row],[PassengerId]],family_info[PassengerId],family_info[Parch])</f>
        <v>0</v>
      </c>
    </row>
    <row r="586" spans="1:9" x14ac:dyDescent="0.2">
      <c r="A586" s="5">
        <v>703</v>
      </c>
      <c r="B586" s="7">
        <v>0</v>
      </c>
      <c r="C586" s="7">
        <v>3</v>
      </c>
      <c r="D586" s="5" t="s">
        <v>883</v>
      </c>
      <c r="E586" s="5" t="s">
        <v>32</v>
      </c>
      <c r="F586" s="4">
        <v>18</v>
      </c>
      <c r="G586" s="3">
        <v>2691</v>
      </c>
      <c r="H586" s="7">
        <f>_xlfn.XLOOKUP(passengers_and_family_info[[#This Row],[PassengerId]],family_info[PassengerId],family_info[SibSp])</f>
        <v>0</v>
      </c>
      <c r="I586" s="7">
        <f>_xlfn.XLOOKUP(passengers_and_family_info[[#This Row],[PassengerId]],family_info[PassengerId],family_info[Parch])</f>
        <v>1</v>
      </c>
    </row>
    <row r="587" spans="1:9" x14ac:dyDescent="0.2">
      <c r="A587" s="5">
        <v>624</v>
      </c>
      <c r="B587" s="7">
        <v>0</v>
      </c>
      <c r="C587" s="7">
        <v>3</v>
      </c>
      <c r="D587" s="5" t="s">
        <v>884</v>
      </c>
      <c r="E587" s="5" t="s">
        <v>29</v>
      </c>
      <c r="F587" s="4">
        <v>21</v>
      </c>
      <c r="G587" s="3">
        <v>350029</v>
      </c>
      <c r="H587" s="7">
        <f>_xlfn.XLOOKUP(passengers_and_family_info[[#This Row],[PassengerId]],family_info[PassengerId],family_info[SibSp])</f>
        <v>0</v>
      </c>
      <c r="I587" s="7">
        <f>_xlfn.XLOOKUP(passengers_and_family_info[[#This Row],[PassengerId]],family_info[PassengerId],family_info[Parch])</f>
        <v>0</v>
      </c>
    </row>
    <row r="588" spans="1:9" x14ac:dyDescent="0.2">
      <c r="A588" s="5">
        <v>711</v>
      </c>
      <c r="B588" s="7">
        <v>1</v>
      </c>
      <c r="C588" s="7">
        <v>1</v>
      </c>
      <c r="D588" s="5" t="s">
        <v>885</v>
      </c>
      <c r="E588" s="5" t="s">
        <v>32</v>
      </c>
      <c r="F588" s="4">
        <v>24</v>
      </c>
      <c r="G588" s="3" t="s">
        <v>886</v>
      </c>
      <c r="H588" s="7">
        <f>_xlfn.XLOOKUP(passengers_and_family_info[[#This Row],[PassengerId]],family_info[PassengerId],family_info[SibSp])</f>
        <v>0</v>
      </c>
      <c r="I588" s="7">
        <f>_xlfn.XLOOKUP(passengers_and_family_info[[#This Row],[PassengerId]],family_info[PassengerId],family_info[Parch])</f>
        <v>0</v>
      </c>
    </row>
    <row r="589" spans="1:9" x14ac:dyDescent="0.2">
      <c r="A589" s="5">
        <v>414</v>
      </c>
      <c r="B589" s="7">
        <v>0</v>
      </c>
      <c r="C589" s="7">
        <v>2</v>
      </c>
      <c r="D589" s="5" t="s">
        <v>887</v>
      </c>
      <c r="E589" s="5" t="s">
        <v>29</v>
      </c>
      <c r="G589" s="3">
        <v>239853</v>
      </c>
      <c r="H589" s="7">
        <f>_xlfn.XLOOKUP(passengers_and_family_info[[#This Row],[PassengerId]],family_info[PassengerId],family_info[SibSp])</f>
        <v>0</v>
      </c>
      <c r="I589" s="7">
        <f>_xlfn.XLOOKUP(passengers_and_family_info[[#This Row],[PassengerId]],family_info[PassengerId],family_info[Parch])</f>
        <v>0</v>
      </c>
    </row>
    <row r="590" spans="1:9" x14ac:dyDescent="0.2">
      <c r="A590" s="5">
        <v>565</v>
      </c>
      <c r="B590" s="7">
        <v>0</v>
      </c>
      <c r="C590" s="7">
        <v>3</v>
      </c>
      <c r="D590" s="5" t="s">
        <v>888</v>
      </c>
      <c r="E590" s="5" t="s">
        <v>32</v>
      </c>
      <c r="G590" s="3" t="s">
        <v>889</v>
      </c>
      <c r="H590" s="7">
        <f>_xlfn.XLOOKUP(passengers_and_family_info[[#This Row],[PassengerId]],family_info[PassengerId],family_info[SibSp])</f>
        <v>0</v>
      </c>
      <c r="I590" s="7">
        <f>_xlfn.XLOOKUP(passengers_and_family_info[[#This Row],[PassengerId]],family_info[PassengerId],family_info[Parch])</f>
        <v>0</v>
      </c>
    </row>
    <row r="591" spans="1:9" x14ac:dyDescent="0.2">
      <c r="A591" s="5">
        <v>822</v>
      </c>
      <c r="B591" s="7">
        <v>1</v>
      </c>
      <c r="C591" s="7">
        <v>3</v>
      </c>
      <c r="D591" s="5" t="s">
        <v>890</v>
      </c>
      <c r="E591" s="5" t="s">
        <v>29</v>
      </c>
      <c r="F591" s="4">
        <v>27</v>
      </c>
      <c r="G591" s="3">
        <v>315098</v>
      </c>
      <c r="H591" s="7">
        <f>_xlfn.XLOOKUP(passengers_and_family_info[[#This Row],[PassengerId]],family_info[PassengerId],family_info[SibSp])</f>
        <v>0</v>
      </c>
      <c r="I591" s="7">
        <f>_xlfn.XLOOKUP(passengers_and_family_info[[#This Row],[PassengerId]],family_info[PassengerId],family_info[Parch])</f>
        <v>0</v>
      </c>
    </row>
    <row r="592" spans="1:9" x14ac:dyDescent="0.2">
      <c r="A592" s="5">
        <v>303</v>
      </c>
      <c r="B592" s="7">
        <v>0</v>
      </c>
      <c r="C592" s="7">
        <v>3</v>
      </c>
      <c r="D592" s="5" t="s">
        <v>891</v>
      </c>
      <c r="E592" s="5" t="s">
        <v>29</v>
      </c>
      <c r="F592" s="4">
        <v>19</v>
      </c>
      <c r="G592" s="3" t="s">
        <v>580</v>
      </c>
      <c r="H592" s="7">
        <f>_xlfn.XLOOKUP(passengers_and_family_info[[#This Row],[PassengerId]],family_info[PassengerId],family_info[SibSp])</f>
        <v>0</v>
      </c>
      <c r="I592" s="7">
        <f>_xlfn.XLOOKUP(passengers_and_family_info[[#This Row],[PassengerId]],family_info[PassengerId],family_info[Parch])</f>
        <v>0</v>
      </c>
    </row>
    <row r="593" spans="1:9" x14ac:dyDescent="0.2">
      <c r="A593" s="5">
        <v>333</v>
      </c>
      <c r="B593" s="7">
        <v>0</v>
      </c>
      <c r="C593" s="7">
        <v>1</v>
      </c>
      <c r="D593" s="5" t="s">
        <v>892</v>
      </c>
      <c r="E593" s="5" t="s">
        <v>29</v>
      </c>
      <c r="F593" s="4">
        <v>38</v>
      </c>
      <c r="G593" s="3" t="s">
        <v>439</v>
      </c>
      <c r="H593" s="7">
        <f>_xlfn.XLOOKUP(passengers_and_family_info[[#This Row],[PassengerId]],family_info[PassengerId],family_info[SibSp])</f>
        <v>0</v>
      </c>
      <c r="I593" s="7">
        <f>_xlfn.XLOOKUP(passengers_and_family_info[[#This Row],[PassengerId]],family_info[PassengerId],family_info[Parch])</f>
        <v>1</v>
      </c>
    </row>
    <row r="594" spans="1:9" x14ac:dyDescent="0.2">
      <c r="A594" s="5">
        <v>111</v>
      </c>
      <c r="B594" s="7">
        <v>0</v>
      </c>
      <c r="C594" s="7">
        <v>1</v>
      </c>
      <c r="D594" s="5" t="s">
        <v>893</v>
      </c>
      <c r="E594" s="5" t="s">
        <v>29</v>
      </c>
      <c r="F594" s="4">
        <v>47</v>
      </c>
      <c r="G594" s="3">
        <v>110465</v>
      </c>
      <c r="H594" s="7">
        <f>_xlfn.XLOOKUP(passengers_and_family_info[[#This Row],[PassengerId]],family_info[PassengerId],family_info[SibSp])</f>
        <v>0</v>
      </c>
      <c r="I594" s="7">
        <f>_xlfn.XLOOKUP(passengers_and_family_info[[#This Row],[PassengerId]],family_info[PassengerId],family_info[Parch])</f>
        <v>0</v>
      </c>
    </row>
    <row r="595" spans="1:9" x14ac:dyDescent="0.2">
      <c r="A595" s="5">
        <v>425</v>
      </c>
      <c r="B595" s="7">
        <v>0</v>
      </c>
      <c r="C595" s="7">
        <v>3</v>
      </c>
      <c r="D595" s="5" t="s">
        <v>894</v>
      </c>
      <c r="E595" s="5" t="s">
        <v>29</v>
      </c>
      <c r="F595" s="4">
        <v>18</v>
      </c>
      <c r="G595" s="3">
        <v>370129</v>
      </c>
      <c r="H595" s="7">
        <f>_xlfn.XLOOKUP(passengers_and_family_info[[#This Row],[PassengerId]],family_info[PassengerId],family_info[SibSp])</f>
        <v>1</v>
      </c>
      <c r="I595" s="7">
        <f>_xlfn.XLOOKUP(passengers_and_family_info[[#This Row],[PassengerId]],family_info[PassengerId],family_info[Parch])</f>
        <v>1</v>
      </c>
    </row>
    <row r="596" spans="1:9" x14ac:dyDescent="0.2">
      <c r="A596" s="5">
        <v>773</v>
      </c>
      <c r="B596" s="7">
        <v>0</v>
      </c>
      <c r="C596" s="7">
        <v>2</v>
      </c>
      <c r="D596" s="5" t="s">
        <v>895</v>
      </c>
      <c r="E596" s="5" t="s">
        <v>32</v>
      </c>
      <c r="F596" s="4">
        <v>57</v>
      </c>
      <c r="G596" s="3" t="s">
        <v>187</v>
      </c>
      <c r="H596" s="7">
        <f>_xlfn.XLOOKUP(passengers_and_family_info[[#This Row],[PassengerId]],family_info[PassengerId],family_info[SibSp])</f>
        <v>0</v>
      </c>
      <c r="I596" s="7">
        <f>_xlfn.XLOOKUP(passengers_and_family_info[[#This Row],[PassengerId]],family_info[PassengerId],family_info[Parch])</f>
        <v>0</v>
      </c>
    </row>
    <row r="597" spans="1:9" x14ac:dyDescent="0.2">
      <c r="A597" s="5">
        <v>395</v>
      </c>
      <c r="B597" s="7">
        <v>1</v>
      </c>
      <c r="C597" s="7">
        <v>3</v>
      </c>
      <c r="D597" s="5" t="s">
        <v>896</v>
      </c>
      <c r="E597" s="5" t="s">
        <v>32</v>
      </c>
      <c r="F597" s="4">
        <v>24</v>
      </c>
      <c r="G597" s="3" t="s">
        <v>897</v>
      </c>
      <c r="H597" s="7">
        <f>_xlfn.XLOOKUP(passengers_and_family_info[[#This Row],[PassengerId]],family_info[PassengerId],family_info[SibSp])</f>
        <v>0</v>
      </c>
      <c r="I597" s="7">
        <f>_xlfn.XLOOKUP(passengers_and_family_info[[#This Row],[PassengerId]],family_info[PassengerId],family_info[Parch])</f>
        <v>2</v>
      </c>
    </row>
    <row r="598" spans="1:9" x14ac:dyDescent="0.2">
      <c r="A598" s="5">
        <v>467</v>
      </c>
      <c r="B598" s="7">
        <v>0</v>
      </c>
      <c r="C598" s="7">
        <v>2</v>
      </c>
      <c r="D598" s="5" t="s">
        <v>898</v>
      </c>
      <c r="E598" s="5" t="s">
        <v>29</v>
      </c>
      <c r="G598" s="3">
        <v>239853</v>
      </c>
      <c r="H598" s="7">
        <f>_xlfn.XLOOKUP(passengers_and_family_info[[#This Row],[PassengerId]],family_info[PassengerId],family_info[SibSp])</f>
        <v>0</v>
      </c>
      <c r="I598" s="7">
        <f>_xlfn.XLOOKUP(passengers_and_family_info[[#This Row],[PassengerId]],family_info[PassengerId],family_info[Parch])</f>
        <v>0</v>
      </c>
    </row>
    <row r="599" spans="1:9" x14ac:dyDescent="0.2">
      <c r="A599" s="5">
        <v>566</v>
      </c>
      <c r="B599" s="7">
        <v>0</v>
      </c>
      <c r="C599" s="7">
        <v>3</v>
      </c>
      <c r="D599" s="5" t="s">
        <v>899</v>
      </c>
      <c r="E599" s="5" t="s">
        <v>29</v>
      </c>
      <c r="F599" s="4">
        <v>24</v>
      </c>
      <c r="G599" s="3" t="s">
        <v>539</v>
      </c>
      <c r="H599" s="7">
        <f>_xlfn.XLOOKUP(passengers_and_family_info[[#This Row],[PassengerId]],family_info[PassengerId],family_info[SibSp])</f>
        <v>2</v>
      </c>
      <c r="I599" s="7">
        <f>_xlfn.XLOOKUP(passengers_and_family_info[[#This Row],[PassengerId]],family_info[PassengerId],family_info[Parch])</f>
        <v>0</v>
      </c>
    </row>
    <row r="600" spans="1:9" x14ac:dyDescent="0.2">
      <c r="A600" s="5">
        <v>769</v>
      </c>
      <c r="B600" s="7">
        <v>0</v>
      </c>
      <c r="C600" s="7">
        <v>3</v>
      </c>
      <c r="D600" s="5" t="s">
        <v>900</v>
      </c>
      <c r="E600" s="5" t="s">
        <v>29</v>
      </c>
      <c r="G600" s="3">
        <v>371110</v>
      </c>
      <c r="H600" s="7">
        <f>_xlfn.XLOOKUP(passengers_and_family_info[[#This Row],[PassengerId]],family_info[PassengerId],family_info[SibSp])</f>
        <v>1</v>
      </c>
      <c r="I600" s="7">
        <f>_xlfn.XLOOKUP(passengers_and_family_info[[#This Row],[PassengerId]],family_info[PassengerId],family_info[Parch])</f>
        <v>0</v>
      </c>
    </row>
    <row r="601" spans="1:9" x14ac:dyDescent="0.2">
      <c r="A601" s="5">
        <v>634</v>
      </c>
      <c r="B601" s="7">
        <v>0</v>
      </c>
      <c r="C601" s="7">
        <v>1</v>
      </c>
      <c r="D601" s="5" t="s">
        <v>901</v>
      </c>
      <c r="E601" s="5" t="s">
        <v>29</v>
      </c>
      <c r="G601" s="3">
        <v>112052</v>
      </c>
      <c r="H601" s="7">
        <f>_xlfn.XLOOKUP(passengers_and_family_info[[#This Row],[PassengerId]],family_info[PassengerId],family_info[SibSp])</f>
        <v>0</v>
      </c>
      <c r="I601" s="7">
        <f>_xlfn.XLOOKUP(passengers_and_family_info[[#This Row],[PassengerId]],family_info[PassengerId],family_info[Parch])</f>
        <v>0</v>
      </c>
    </row>
    <row r="602" spans="1:9" x14ac:dyDescent="0.2">
      <c r="A602" s="5">
        <v>203</v>
      </c>
      <c r="B602" s="7">
        <v>0</v>
      </c>
      <c r="C602" s="7">
        <v>3</v>
      </c>
      <c r="D602" s="5" t="s">
        <v>902</v>
      </c>
      <c r="E602" s="5" t="s">
        <v>29</v>
      </c>
      <c r="F602" s="4">
        <v>34</v>
      </c>
      <c r="G602" s="3">
        <v>3101264</v>
      </c>
      <c r="H602" s="7">
        <f>_xlfn.XLOOKUP(passengers_and_family_info[[#This Row],[PassengerId]],family_info[PassengerId],family_info[SibSp])</f>
        <v>0</v>
      </c>
      <c r="I602" s="7">
        <f>_xlfn.XLOOKUP(passengers_and_family_info[[#This Row],[PassengerId]],family_info[PassengerId],family_info[Parch])</f>
        <v>0</v>
      </c>
    </row>
    <row r="603" spans="1:9" x14ac:dyDescent="0.2">
      <c r="A603" s="5">
        <v>685</v>
      </c>
      <c r="B603" s="7">
        <v>0</v>
      </c>
      <c r="C603" s="7">
        <v>2</v>
      </c>
      <c r="D603" s="5" t="s">
        <v>903</v>
      </c>
      <c r="E603" s="5" t="s">
        <v>29</v>
      </c>
      <c r="F603" s="4">
        <v>60</v>
      </c>
      <c r="G603" s="3">
        <v>29750</v>
      </c>
      <c r="H603" s="7">
        <f>_xlfn.XLOOKUP(passengers_and_family_info[[#This Row],[PassengerId]],family_info[PassengerId],family_info[SibSp])</f>
        <v>1</v>
      </c>
      <c r="I603" s="7">
        <f>_xlfn.XLOOKUP(passengers_and_family_info[[#This Row],[PassengerId]],family_info[PassengerId],family_info[Parch])</f>
        <v>1</v>
      </c>
    </row>
    <row r="604" spans="1:9" x14ac:dyDescent="0.2">
      <c r="A604" s="5">
        <v>34</v>
      </c>
      <c r="B604" s="7">
        <v>0</v>
      </c>
      <c r="C604" s="7">
        <v>2</v>
      </c>
      <c r="D604" s="5" t="s">
        <v>904</v>
      </c>
      <c r="E604" s="5" t="s">
        <v>29</v>
      </c>
      <c r="F604" s="4">
        <v>66</v>
      </c>
      <c r="G604" s="3" t="s">
        <v>905</v>
      </c>
      <c r="H604" s="7">
        <f>_xlfn.XLOOKUP(passengers_and_family_info[[#This Row],[PassengerId]],family_info[PassengerId],family_info[SibSp])</f>
        <v>0</v>
      </c>
      <c r="I604" s="7">
        <f>_xlfn.XLOOKUP(passengers_and_family_info[[#This Row],[PassengerId]],family_info[PassengerId],family_info[Parch])</f>
        <v>0</v>
      </c>
    </row>
    <row r="605" spans="1:9" x14ac:dyDescent="0.2">
      <c r="A605" s="5">
        <v>513</v>
      </c>
      <c r="B605" s="7">
        <v>1</v>
      </c>
      <c r="C605" s="7">
        <v>1</v>
      </c>
      <c r="D605" s="5" t="s">
        <v>906</v>
      </c>
      <c r="E605" s="5" t="s">
        <v>29</v>
      </c>
      <c r="F605" s="4">
        <v>36</v>
      </c>
      <c r="G605" s="3" t="s">
        <v>907</v>
      </c>
      <c r="H605" s="7">
        <f>_xlfn.XLOOKUP(passengers_and_family_info[[#This Row],[PassengerId]],family_info[PassengerId],family_info[SibSp])</f>
        <v>0</v>
      </c>
      <c r="I605" s="7">
        <f>_xlfn.XLOOKUP(passengers_and_family_info[[#This Row],[PassengerId]],family_info[PassengerId],family_info[Parch])</f>
        <v>0</v>
      </c>
    </row>
    <row r="606" spans="1:9" x14ac:dyDescent="0.2">
      <c r="A606" s="5">
        <v>806</v>
      </c>
      <c r="B606" s="7">
        <v>0</v>
      </c>
      <c r="C606" s="7">
        <v>3</v>
      </c>
      <c r="D606" s="5" t="s">
        <v>908</v>
      </c>
      <c r="E606" s="5" t="s">
        <v>29</v>
      </c>
      <c r="F606" s="4">
        <v>31</v>
      </c>
      <c r="G606" s="3">
        <v>347063</v>
      </c>
      <c r="H606" s="7">
        <f>_xlfn.XLOOKUP(passengers_and_family_info[[#This Row],[PassengerId]],family_info[PassengerId],family_info[SibSp])</f>
        <v>0</v>
      </c>
      <c r="I606" s="7">
        <f>_xlfn.XLOOKUP(passengers_and_family_info[[#This Row],[PassengerId]],family_info[PassengerId],family_info[Parch])</f>
        <v>0</v>
      </c>
    </row>
    <row r="607" spans="1:9" x14ac:dyDescent="0.2">
      <c r="A607" s="5">
        <v>720</v>
      </c>
      <c r="B607" s="7">
        <v>0</v>
      </c>
      <c r="C607" s="7">
        <v>3</v>
      </c>
      <c r="D607" s="5" t="s">
        <v>909</v>
      </c>
      <c r="E607" s="5" t="s">
        <v>29</v>
      </c>
      <c r="F607" s="4">
        <v>33</v>
      </c>
      <c r="G607" s="3">
        <v>347062</v>
      </c>
      <c r="H607" s="7">
        <f>_xlfn.XLOOKUP(passengers_and_family_info[[#This Row],[PassengerId]],family_info[PassengerId],family_info[SibSp])</f>
        <v>0</v>
      </c>
      <c r="I607" s="7">
        <f>_xlfn.XLOOKUP(passengers_and_family_info[[#This Row],[PassengerId]],family_info[PassengerId],family_info[Parch])</f>
        <v>0</v>
      </c>
    </row>
    <row r="608" spans="1:9" x14ac:dyDescent="0.2">
      <c r="A608" s="5">
        <v>327</v>
      </c>
      <c r="B608" s="7">
        <v>0</v>
      </c>
      <c r="C608" s="7">
        <v>3</v>
      </c>
      <c r="D608" s="5" t="s">
        <v>910</v>
      </c>
      <c r="E608" s="5" t="s">
        <v>29</v>
      </c>
      <c r="F608" s="4">
        <v>61</v>
      </c>
      <c r="G608" s="3">
        <v>345364</v>
      </c>
      <c r="H608" s="7">
        <f>_xlfn.XLOOKUP(passengers_and_family_info[[#This Row],[PassengerId]],family_info[PassengerId],family_info[SibSp])</f>
        <v>0</v>
      </c>
      <c r="I608" s="7">
        <f>_xlfn.XLOOKUP(passengers_and_family_info[[#This Row],[PassengerId]],family_info[PassengerId],family_info[Parch])</f>
        <v>0</v>
      </c>
    </row>
    <row r="609" spans="1:9" x14ac:dyDescent="0.2">
      <c r="A609" s="5">
        <v>3</v>
      </c>
      <c r="B609" s="7">
        <v>1</v>
      </c>
      <c r="C609" s="7">
        <v>3</v>
      </c>
      <c r="D609" s="5" t="s">
        <v>911</v>
      </c>
      <c r="E609" s="5" t="s">
        <v>32</v>
      </c>
      <c r="F609" s="4">
        <v>26</v>
      </c>
      <c r="G609" s="3" t="s">
        <v>912</v>
      </c>
      <c r="H609" s="7">
        <f>_xlfn.XLOOKUP(passengers_and_family_info[[#This Row],[PassengerId]],family_info[PassengerId],family_info[SibSp])</f>
        <v>0</v>
      </c>
      <c r="I609" s="7">
        <f>_xlfn.XLOOKUP(passengers_and_family_info[[#This Row],[PassengerId]],family_info[PassengerId],family_info[Parch])</f>
        <v>0</v>
      </c>
    </row>
    <row r="610" spans="1:9" x14ac:dyDescent="0.2">
      <c r="A610" s="5">
        <v>174</v>
      </c>
      <c r="B610" s="7">
        <v>0</v>
      </c>
      <c r="C610" s="7">
        <v>3</v>
      </c>
      <c r="D610" s="5" t="s">
        <v>913</v>
      </c>
      <c r="E610" s="5" t="s">
        <v>29</v>
      </c>
      <c r="F610" s="4">
        <v>21</v>
      </c>
      <c r="G610" s="3" t="s">
        <v>914</v>
      </c>
      <c r="H610" s="7">
        <f>_xlfn.XLOOKUP(passengers_and_family_info[[#This Row],[PassengerId]],family_info[PassengerId],family_info[SibSp])</f>
        <v>0</v>
      </c>
      <c r="I610" s="7">
        <f>_xlfn.XLOOKUP(passengers_and_family_info[[#This Row],[PassengerId]],family_info[PassengerId],family_info[Parch])</f>
        <v>0</v>
      </c>
    </row>
    <row r="611" spans="1:9" x14ac:dyDescent="0.2">
      <c r="A611" s="5">
        <v>106</v>
      </c>
      <c r="B611" s="7">
        <v>0</v>
      </c>
      <c r="C611" s="7">
        <v>3</v>
      </c>
      <c r="D611" s="5" t="s">
        <v>915</v>
      </c>
      <c r="E611" s="5" t="s">
        <v>29</v>
      </c>
      <c r="F611" s="4">
        <v>28</v>
      </c>
      <c r="G611" s="3">
        <v>349207</v>
      </c>
      <c r="H611" s="7">
        <f>_xlfn.XLOOKUP(passengers_and_family_info[[#This Row],[PassengerId]],family_info[PassengerId],family_info[SibSp])</f>
        <v>0</v>
      </c>
      <c r="I611" s="7">
        <f>_xlfn.XLOOKUP(passengers_and_family_info[[#This Row],[PassengerId]],family_info[PassengerId],family_info[Parch])</f>
        <v>0</v>
      </c>
    </row>
    <row r="612" spans="1:9" x14ac:dyDescent="0.2">
      <c r="A612" s="5">
        <v>47</v>
      </c>
      <c r="B612" s="7">
        <v>0</v>
      </c>
      <c r="C612" s="7">
        <v>3</v>
      </c>
      <c r="D612" s="5" t="s">
        <v>916</v>
      </c>
      <c r="E612" s="5" t="s">
        <v>29</v>
      </c>
      <c r="G612" s="3">
        <v>370371</v>
      </c>
      <c r="H612" s="7">
        <f>_xlfn.XLOOKUP(passengers_and_family_info[[#This Row],[PassengerId]],family_info[PassengerId],family_info[SibSp])</f>
        <v>1</v>
      </c>
      <c r="I612" s="7">
        <f>_xlfn.XLOOKUP(passengers_and_family_info[[#This Row],[PassengerId]],family_info[PassengerId],family_info[Parch])</f>
        <v>0</v>
      </c>
    </row>
    <row r="613" spans="1:9" x14ac:dyDescent="0.2">
      <c r="A613" s="5">
        <v>229</v>
      </c>
      <c r="B613" s="7">
        <v>0</v>
      </c>
      <c r="C613" s="7">
        <v>2</v>
      </c>
      <c r="D613" s="5" t="s">
        <v>917</v>
      </c>
      <c r="E613" s="5" t="s">
        <v>29</v>
      </c>
      <c r="F613" s="4">
        <v>18</v>
      </c>
      <c r="G613" s="3">
        <v>236171</v>
      </c>
      <c r="H613" s="7">
        <f>_xlfn.XLOOKUP(passengers_and_family_info[[#This Row],[PassengerId]],family_info[PassengerId],family_info[SibSp])</f>
        <v>0</v>
      </c>
      <c r="I613" s="7">
        <f>_xlfn.XLOOKUP(passengers_and_family_info[[#This Row],[PassengerId]],family_info[PassengerId],family_info[Parch])</f>
        <v>0</v>
      </c>
    </row>
    <row r="614" spans="1:9" x14ac:dyDescent="0.2">
      <c r="A614" s="5">
        <v>790</v>
      </c>
      <c r="B614" s="7">
        <v>0</v>
      </c>
      <c r="C614" s="7">
        <v>1</v>
      </c>
      <c r="D614" s="5" t="s">
        <v>918</v>
      </c>
      <c r="E614" s="5" t="s">
        <v>29</v>
      </c>
      <c r="F614" s="4">
        <v>46</v>
      </c>
      <c r="G614" s="3" t="s">
        <v>605</v>
      </c>
      <c r="H614" s="7">
        <f>_xlfn.XLOOKUP(passengers_and_family_info[[#This Row],[PassengerId]],family_info[PassengerId],family_info[SibSp])</f>
        <v>0</v>
      </c>
      <c r="I614" s="7">
        <f>_xlfn.XLOOKUP(passengers_and_family_info[[#This Row],[PassengerId]],family_info[PassengerId],family_info[Parch])</f>
        <v>0</v>
      </c>
    </row>
    <row r="615" spans="1:9" x14ac:dyDescent="0.2">
      <c r="A615" s="5">
        <v>169</v>
      </c>
      <c r="B615" s="7">
        <v>0</v>
      </c>
      <c r="C615" s="7">
        <v>1</v>
      </c>
      <c r="D615" s="5" t="s">
        <v>919</v>
      </c>
      <c r="E615" s="5" t="s">
        <v>29</v>
      </c>
      <c r="G615" s="3" t="s">
        <v>920</v>
      </c>
      <c r="H615" s="7">
        <f>_xlfn.XLOOKUP(passengers_and_family_info[[#This Row],[PassengerId]],family_info[PassengerId],family_info[SibSp])</f>
        <v>0</v>
      </c>
      <c r="I615" s="7">
        <f>_xlfn.XLOOKUP(passengers_and_family_info[[#This Row],[PassengerId]],family_info[PassengerId],family_info[Parch])</f>
        <v>0</v>
      </c>
    </row>
    <row r="616" spans="1:9" x14ac:dyDescent="0.2">
      <c r="A616" s="5">
        <v>837</v>
      </c>
      <c r="B616" s="7">
        <v>0</v>
      </c>
      <c r="C616" s="7">
        <v>3</v>
      </c>
      <c r="D616" s="5" t="s">
        <v>921</v>
      </c>
      <c r="E616" s="5" t="s">
        <v>29</v>
      </c>
      <c r="F616" s="4">
        <v>21</v>
      </c>
      <c r="G616" s="3">
        <v>315097</v>
      </c>
      <c r="H616" s="7">
        <f>_xlfn.XLOOKUP(passengers_and_family_info[[#This Row],[PassengerId]],family_info[PassengerId],family_info[SibSp])</f>
        <v>0</v>
      </c>
      <c r="I616" s="7">
        <f>_xlfn.XLOOKUP(passengers_and_family_info[[#This Row],[PassengerId]],family_info[PassengerId],family_info[Parch])</f>
        <v>0</v>
      </c>
    </row>
    <row r="617" spans="1:9" x14ac:dyDescent="0.2">
      <c r="A617" s="5">
        <v>692</v>
      </c>
      <c r="B617" s="7">
        <v>1</v>
      </c>
      <c r="C617" s="7">
        <v>3</v>
      </c>
      <c r="D617" s="5" t="s">
        <v>922</v>
      </c>
      <c r="E617" s="5" t="s">
        <v>32</v>
      </c>
      <c r="F617" s="4">
        <v>4</v>
      </c>
      <c r="G617" s="3">
        <v>349256</v>
      </c>
      <c r="H617" s="7">
        <f>_xlfn.XLOOKUP(passengers_and_family_info[[#This Row],[PassengerId]],family_info[PassengerId],family_info[SibSp])</f>
        <v>0</v>
      </c>
      <c r="I617" s="7">
        <f>_xlfn.XLOOKUP(passengers_and_family_info[[#This Row],[PassengerId]],family_info[PassengerId],family_info[Parch])</f>
        <v>1</v>
      </c>
    </row>
    <row r="618" spans="1:9" x14ac:dyDescent="0.2">
      <c r="A618" s="5">
        <v>284</v>
      </c>
      <c r="B618" s="7">
        <v>1</v>
      </c>
      <c r="C618" s="7">
        <v>3</v>
      </c>
      <c r="D618" s="5" t="s">
        <v>923</v>
      </c>
      <c r="E618" s="5" t="s">
        <v>29</v>
      </c>
      <c r="F618" s="4">
        <v>19</v>
      </c>
      <c r="G618" s="3" t="s">
        <v>924</v>
      </c>
      <c r="H618" s="7">
        <f>_xlfn.XLOOKUP(passengers_and_family_info[[#This Row],[PassengerId]],family_info[PassengerId],family_info[SibSp])</f>
        <v>0</v>
      </c>
      <c r="I618" s="7">
        <f>_xlfn.XLOOKUP(passengers_and_family_info[[#This Row],[PassengerId]],family_info[PassengerId],family_info[Parch])</f>
        <v>0</v>
      </c>
    </row>
    <row r="619" spans="1:9" x14ac:dyDescent="0.2">
      <c r="A619" s="5">
        <v>236</v>
      </c>
      <c r="B619" s="7">
        <v>0</v>
      </c>
      <c r="C619" s="7">
        <v>3</v>
      </c>
      <c r="D619" s="5" t="s">
        <v>925</v>
      </c>
      <c r="E619" s="5" t="s">
        <v>32</v>
      </c>
      <c r="G619" s="3" t="s">
        <v>926</v>
      </c>
      <c r="H619" s="7">
        <f>_xlfn.XLOOKUP(passengers_and_family_info[[#This Row],[PassengerId]],family_info[PassengerId],family_info[SibSp])</f>
        <v>0</v>
      </c>
      <c r="I619" s="7">
        <f>_xlfn.XLOOKUP(passengers_and_family_info[[#This Row],[PassengerId]],family_info[PassengerId],family_info[Parch])</f>
        <v>0</v>
      </c>
    </row>
    <row r="620" spans="1:9" x14ac:dyDescent="0.2">
      <c r="A620" s="5">
        <v>701</v>
      </c>
      <c r="B620" s="7">
        <v>1</v>
      </c>
      <c r="C620" s="7">
        <v>1</v>
      </c>
      <c r="D620" s="5" t="s">
        <v>927</v>
      </c>
      <c r="E620" s="5" t="s">
        <v>32</v>
      </c>
      <c r="F620" s="4">
        <v>18</v>
      </c>
      <c r="G620" s="3" t="s">
        <v>347</v>
      </c>
      <c r="H620" s="7">
        <f>_xlfn.XLOOKUP(passengers_and_family_info[[#This Row],[PassengerId]],family_info[PassengerId],family_info[SibSp])</f>
        <v>1</v>
      </c>
      <c r="I620" s="7">
        <f>_xlfn.XLOOKUP(passengers_and_family_info[[#This Row],[PassengerId]],family_info[PassengerId],family_info[Parch])</f>
        <v>0</v>
      </c>
    </row>
    <row r="621" spans="1:9" x14ac:dyDescent="0.2">
      <c r="A621" s="5">
        <v>391</v>
      </c>
      <c r="B621" s="7">
        <v>1</v>
      </c>
      <c r="C621" s="7">
        <v>1</v>
      </c>
      <c r="D621" s="5" t="s">
        <v>928</v>
      </c>
      <c r="E621" s="5" t="s">
        <v>29</v>
      </c>
      <c r="F621" s="4">
        <v>36</v>
      </c>
      <c r="G621" s="3">
        <v>113760</v>
      </c>
      <c r="H621" s="7">
        <f>_xlfn.XLOOKUP(passengers_and_family_info[[#This Row],[PassengerId]],family_info[PassengerId],family_info[SibSp])</f>
        <v>1</v>
      </c>
      <c r="I621" s="7">
        <f>_xlfn.XLOOKUP(passengers_and_family_info[[#This Row],[PassengerId]],family_info[PassengerId],family_info[Parch])</f>
        <v>2</v>
      </c>
    </row>
    <row r="622" spans="1:9" x14ac:dyDescent="0.2">
      <c r="A622" s="5">
        <v>198</v>
      </c>
      <c r="B622" s="7">
        <v>0</v>
      </c>
      <c r="C622" s="7">
        <v>3</v>
      </c>
      <c r="D622" s="5" t="s">
        <v>929</v>
      </c>
      <c r="E622" s="5" t="s">
        <v>29</v>
      </c>
      <c r="F622" s="4">
        <v>42</v>
      </c>
      <c r="G622" s="3">
        <v>4579</v>
      </c>
      <c r="H622" s="7">
        <f>_xlfn.XLOOKUP(passengers_and_family_info[[#This Row],[PassengerId]],family_info[PassengerId],family_info[SibSp])</f>
        <v>0</v>
      </c>
      <c r="I622" s="7">
        <f>_xlfn.XLOOKUP(passengers_and_family_info[[#This Row],[PassengerId]],family_info[PassengerId],family_info[Parch])</f>
        <v>1</v>
      </c>
    </row>
    <row r="623" spans="1:9" x14ac:dyDescent="0.2">
      <c r="A623" s="5">
        <v>504</v>
      </c>
      <c r="B623" s="7">
        <v>0</v>
      </c>
      <c r="C623" s="7">
        <v>3</v>
      </c>
      <c r="D623" s="5" t="s">
        <v>930</v>
      </c>
      <c r="E623" s="5" t="s">
        <v>32</v>
      </c>
      <c r="F623" s="4">
        <v>37</v>
      </c>
      <c r="G623" s="3">
        <v>4135</v>
      </c>
      <c r="H623" s="7">
        <f>_xlfn.XLOOKUP(passengers_and_family_info[[#This Row],[PassengerId]],family_info[PassengerId],family_info[SibSp])</f>
        <v>0</v>
      </c>
      <c r="I623" s="7">
        <f>_xlfn.XLOOKUP(passengers_and_family_info[[#This Row],[PassengerId]],family_info[PassengerId],family_info[Parch])</f>
        <v>0</v>
      </c>
    </row>
    <row r="624" spans="1:9" x14ac:dyDescent="0.2">
      <c r="A624" s="5">
        <v>293</v>
      </c>
      <c r="B624" s="7">
        <v>0</v>
      </c>
      <c r="C624" s="7">
        <v>2</v>
      </c>
      <c r="D624" s="5" t="s">
        <v>931</v>
      </c>
      <c r="E624" s="5" t="s">
        <v>29</v>
      </c>
      <c r="F624" s="4">
        <v>36</v>
      </c>
      <c r="G624" s="3" t="s">
        <v>932</v>
      </c>
      <c r="H624" s="7">
        <f>_xlfn.XLOOKUP(passengers_and_family_info[[#This Row],[PassengerId]],family_info[PassengerId],family_info[SibSp])</f>
        <v>0</v>
      </c>
      <c r="I624" s="7">
        <f>_xlfn.XLOOKUP(passengers_and_family_info[[#This Row],[PassengerId]],family_info[PassengerId],family_info[Parch])</f>
        <v>0</v>
      </c>
    </row>
    <row r="625" spans="1:9" x14ac:dyDescent="0.2">
      <c r="A625" s="5">
        <v>863</v>
      </c>
      <c r="B625" s="7">
        <v>1</v>
      </c>
      <c r="C625" s="7">
        <v>1</v>
      </c>
      <c r="D625" s="5" t="s">
        <v>933</v>
      </c>
      <c r="E625" s="5" t="s">
        <v>32</v>
      </c>
      <c r="F625" s="4">
        <v>48</v>
      </c>
      <c r="G625" s="3">
        <v>17466</v>
      </c>
      <c r="H625" s="7">
        <f>_xlfn.XLOOKUP(passengers_and_family_info[[#This Row],[PassengerId]],family_info[PassengerId],family_info[SibSp])</f>
        <v>0</v>
      </c>
      <c r="I625" s="7">
        <f>_xlfn.XLOOKUP(passengers_and_family_info[[#This Row],[PassengerId]],family_info[PassengerId],family_info[Parch])</f>
        <v>0</v>
      </c>
    </row>
    <row r="626" spans="1:9" x14ac:dyDescent="0.2">
      <c r="A626" s="5">
        <v>628</v>
      </c>
      <c r="B626" s="7">
        <v>1</v>
      </c>
      <c r="C626" s="7">
        <v>1</v>
      </c>
      <c r="D626" s="5" t="s">
        <v>934</v>
      </c>
      <c r="E626" s="5" t="s">
        <v>32</v>
      </c>
      <c r="F626" s="4">
        <v>21</v>
      </c>
      <c r="G626" s="3">
        <v>13502</v>
      </c>
      <c r="H626" s="7">
        <f>_xlfn.XLOOKUP(passengers_and_family_info[[#This Row],[PassengerId]],family_info[PassengerId],family_info[SibSp])</f>
        <v>0</v>
      </c>
      <c r="I626" s="7">
        <f>_xlfn.XLOOKUP(passengers_and_family_info[[#This Row],[PassengerId]],family_info[PassengerId],family_info[Parch])</f>
        <v>0</v>
      </c>
    </row>
    <row r="627" spans="1:9" x14ac:dyDescent="0.2">
      <c r="A627" s="5">
        <v>655</v>
      </c>
      <c r="B627" s="7">
        <v>0</v>
      </c>
      <c r="C627" s="7">
        <v>3</v>
      </c>
      <c r="D627" s="5" t="s">
        <v>935</v>
      </c>
      <c r="E627" s="5" t="s">
        <v>32</v>
      </c>
      <c r="F627" s="4">
        <v>18</v>
      </c>
      <c r="G627" s="3">
        <v>365226</v>
      </c>
      <c r="H627" s="7">
        <f>_xlfn.XLOOKUP(passengers_and_family_info[[#This Row],[PassengerId]],family_info[PassengerId],family_info[SibSp])</f>
        <v>0</v>
      </c>
      <c r="I627" s="7">
        <f>_xlfn.XLOOKUP(passengers_and_family_info[[#This Row],[PassengerId]],family_info[PassengerId],family_info[Parch])</f>
        <v>0</v>
      </c>
    </row>
    <row r="628" spans="1:9" x14ac:dyDescent="0.2">
      <c r="A628" s="5">
        <v>346</v>
      </c>
      <c r="B628" s="7">
        <v>1</v>
      </c>
      <c r="C628" s="7">
        <v>2</v>
      </c>
      <c r="D628" s="5" t="s">
        <v>936</v>
      </c>
      <c r="E628" s="5" t="s">
        <v>32</v>
      </c>
      <c r="F628" s="4">
        <v>24</v>
      </c>
      <c r="G628" s="3">
        <v>248733</v>
      </c>
      <c r="H628" s="7">
        <f>_xlfn.XLOOKUP(passengers_and_family_info[[#This Row],[PassengerId]],family_info[PassengerId],family_info[SibSp])</f>
        <v>0</v>
      </c>
      <c r="I628" s="7">
        <f>_xlfn.XLOOKUP(passengers_and_family_info[[#This Row],[PassengerId]],family_info[PassengerId],family_info[Parch])</f>
        <v>0</v>
      </c>
    </row>
    <row r="629" spans="1:9" x14ac:dyDescent="0.2">
      <c r="A629" s="5">
        <v>237</v>
      </c>
      <c r="B629" s="7">
        <v>0</v>
      </c>
      <c r="C629" s="7">
        <v>2</v>
      </c>
      <c r="D629" s="5" t="s">
        <v>937</v>
      </c>
      <c r="E629" s="5" t="s">
        <v>29</v>
      </c>
      <c r="F629" s="4">
        <v>44</v>
      </c>
      <c r="G629" s="3">
        <v>26707</v>
      </c>
      <c r="H629" s="7">
        <f>_xlfn.XLOOKUP(passengers_and_family_info[[#This Row],[PassengerId]],family_info[PassengerId],family_info[SibSp])</f>
        <v>1</v>
      </c>
      <c r="I629" s="7">
        <f>_xlfn.XLOOKUP(passengers_and_family_info[[#This Row],[PassengerId]],family_info[PassengerId],family_info[Parch])</f>
        <v>0</v>
      </c>
    </row>
    <row r="630" spans="1:9" x14ac:dyDescent="0.2">
      <c r="A630" s="5">
        <v>830</v>
      </c>
      <c r="B630" s="7">
        <v>1</v>
      </c>
      <c r="C630" s="7">
        <v>1</v>
      </c>
      <c r="D630" s="5" t="s">
        <v>938</v>
      </c>
      <c r="E630" s="5" t="s">
        <v>32</v>
      </c>
      <c r="F630" s="4">
        <v>62</v>
      </c>
      <c r="G630" s="3">
        <v>113572</v>
      </c>
      <c r="H630" s="7">
        <f>_xlfn.XLOOKUP(passengers_and_family_info[[#This Row],[PassengerId]],family_info[PassengerId],family_info[SibSp])</f>
        <v>0</v>
      </c>
      <c r="I630" s="7">
        <f>_xlfn.XLOOKUP(passengers_and_family_info[[#This Row],[PassengerId]],family_info[PassengerId],family_info[Parch])</f>
        <v>0</v>
      </c>
    </row>
    <row r="631" spans="1:9" x14ac:dyDescent="0.2">
      <c r="A631" s="5">
        <v>11</v>
      </c>
      <c r="B631" s="7">
        <v>1</v>
      </c>
      <c r="C631" s="7">
        <v>3</v>
      </c>
      <c r="D631" s="5" t="s">
        <v>939</v>
      </c>
      <c r="E631" s="5" t="s">
        <v>32</v>
      </c>
      <c r="F631" s="4">
        <v>4</v>
      </c>
      <c r="G631" s="3" t="s">
        <v>897</v>
      </c>
      <c r="H631" s="7">
        <f>_xlfn.XLOOKUP(passengers_and_family_info[[#This Row],[PassengerId]],family_info[PassengerId],family_info[SibSp])</f>
        <v>1</v>
      </c>
      <c r="I631" s="7">
        <f>_xlfn.XLOOKUP(passengers_and_family_info[[#This Row],[PassengerId]],family_info[PassengerId],family_info[Parch])</f>
        <v>1</v>
      </c>
    </row>
    <row r="632" spans="1:9" x14ac:dyDescent="0.2">
      <c r="A632" s="5">
        <v>886</v>
      </c>
      <c r="B632" s="7">
        <v>0</v>
      </c>
      <c r="C632" s="7">
        <v>3</v>
      </c>
      <c r="D632" s="5" t="s">
        <v>940</v>
      </c>
      <c r="E632" s="5" t="s">
        <v>32</v>
      </c>
      <c r="F632" s="4">
        <v>39</v>
      </c>
      <c r="G632" s="3">
        <v>382652</v>
      </c>
      <c r="H632" s="7">
        <f>_xlfn.XLOOKUP(passengers_and_family_info[[#This Row],[PassengerId]],family_info[PassengerId],family_info[SibSp])</f>
        <v>0</v>
      </c>
      <c r="I632" s="7">
        <f>_xlfn.XLOOKUP(passengers_and_family_info[[#This Row],[PassengerId]],family_info[PassengerId],family_info[Parch])</f>
        <v>5</v>
      </c>
    </row>
    <row r="633" spans="1:9" x14ac:dyDescent="0.2">
      <c r="A633" s="5">
        <v>134</v>
      </c>
      <c r="B633" s="7">
        <v>1</v>
      </c>
      <c r="C633" s="7">
        <v>2</v>
      </c>
      <c r="D633" s="5" t="s">
        <v>941</v>
      </c>
      <c r="E633" s="5" t="s">
        <v>32</v>
      </c>
      <c r="F633" s="4">
        <v>29</v>
      </c>
      <c r="G633" s="3">
        <v>228414</v>
      </c>
      <c r="H633" s="7">
        <f>_xlfn.XLOOKUP(passengers_and_family_info[[#This Row],[PassengerId]],family_info[PassengerId],family_info[SibSp])</f>
        <v>1</v>
      </c>
      <c r="I633" s="7">
        <f>_xlfn.XLOOKUP(passengers_and_family_info[[#This Row],[PassengerId]],family_info[PassengerId],family_info[Parch])</f>
        <v>0</v>
      </c>
    </row>
    <row r="634" spans="1:9" x14ac:dyDescent="0.2">
      <c r="A634" s="5">
        <v>544</v>
      </c>
      <c r="B634" s="7">
        <v>1</v>
      </c>
      <c r="C634" s="7">
        <v>2</v>
      </c>
      <c r="D634" s="5" t="s">
        <v>942</v>
      </c>
      <c r="E634" s="5" t="s">
        <v>29</v>
      </c>
      <c r="F634" s="4">
        <v>32</v>
      </c>
      <c r="G634" s="3">
        <v>2908</v>
      </c>
      <c r="H634" s="7">
        <f>_xlfn.XLOOKUP(passengers_and_family_info[[#This Row],[PassengerId]],family_info[PassengerId],family_info[SibSp])</f>
        <v>1</v>
      </c>
      <c r="I634" s="7">
        <f>_xlfn.XLOOKUP(passengers_and_family_info[[#This Row],[PassengerId]],family_info[PassengerId],family_info[Parch])</f>
        <v>0</v>
      </c>
    </row>
    <row r="635" spans="1:9" x14ac:dyDescent="0.2">
      <c r="A635" s="5">
        <v>230</v>
      </c>
      <c r="B635" s="7">
        <v>0</v>
      </c>
      <c r="C635" s="7">
        <v>3</v>
      </c>
      <c r="D635" s="5" t="s">
        <v>943</v>
      </c>
      <c r="E635" s="5" t="s">
        <v>32</v>
      </c>
      <c r="G635" s="3">
        <v>4133</v>
      </c>
      <c r="H635" s="7">
        <f>_xlfn.XLOOKUP(passengers_and_family_info[[#This Row],[PassengerId]],family_info[PassengerId],family_info[SibSp])</f>
        <v>3</v>
      </c>
      <c r="I635" s="7">
        <f>_xlfn.XLOOKUP(passengers_and_family_info[[#This Row],[PassengerId]],family_info[PassengerId],family_info[Parch])</f>
        <v>1</v>
      </c>
    </row>
    <row r="636" spans="1:9" x14ac:dyDescent="0.2">
      <c r="A636" s="5">
        <v>768</v>
      </c>
      <c r="B636" s="7">
        <v>0</v>
      </c>
      <c r="C636" s="7">
        <v>3</v>
      </c>
      <c r="D636" s="5" t="s">
        <v>944</v>
      </c>
      <c r="E636" s="5" t="s">
        <v>32</v>
      </c>
      <c r="F636" s="4">
        <v>30.5</v>
      </c>
      <c r="G636" s="3">
        <v>364850</v>
      </c>
      <c r="H636" s="7">
        <f>_xlfn.XLOOKUP(passengers_and_family_info[[#This Row],[PassengerId]],family_info[PassengerId],family_info[SibSp])</f>
        <v>0</v>
      </c>
      <c r="I636" s="7">
        <f>_xlfn.XLOOKUP(passengers_and_family_info[[#This Row],[PassengerId]],family_info[PassengerId],family_info[Parch])</f>
        <v>0</v>
      </c>
    </row>
    <row r="637" spans="1:9" x14ac:dyDescent="0.2">
      <c r="A637" s="5">
        <v>23</v>
      </c>
      <c r="B637" s="7">
        <v>1</v>
      </c>
      <c r="C637" s="7">
        <v>3</v>
      </c>
      <c r="D637" s="5" t="s">
        <v>945</v>
      </c>
      <c r="E637" s="5" t="s">
        <v>32</v>
      </c>
      <c r="F637" s="4">
        <v>15</v>
      </c>
      <c r="G637" s="3">
        <v>330923</v>
      </c>
      <c r="H637" s="7">
        <f>_xlfn.XLOOKUP(passengers_and_family_info[[#This Row],[PassengerId]],family_info[PassengerId],family_info[SibSp])</f>
        <v>0</v>
      </c>
      <c r="I637" s="7">
        <f>_xlfn.XLOOKUP(passengers_and_family_info[[#This Row],[PassengerId]],family_info[PassengerId],family_info[Parch])</f>
        <v>0</v>
      </c>
    </row>
    <row r="638" spans="1:9" x14ac:dyDescent="0.2">
      <c r="A638" s="5">
        <v>315</v>
      </c>
      <c r="B638" s="7">
        <v>0</v>
      </c>
      <c r="C638" s="7">
        <v>2</v>
      </c>
      <c r="D638" s="5" t="s">
        <v>946</v>
      </c>
      <c r="E638" s="5" t="s">
        <v>29</v>
      </c>
      <c r="F638" s="4">
        <v>43</v>
      </c>
      <c r="G638" s="3" t="s">
        <v>621</v>
      </c>
      <c r="H638" s="7">
        <f>_xlfn.XLOOKUP(passengers_and_family_info[[#This Row],[PassengerId]],family_info[PassengerId],family_info[SibSp])</f>
        <v>1</v>
      </c>
      <c r="I638" s="7">
        <f>_xlfn.XLOOKUP(passengers_and_family_info[[#This Row],[PassengerId]],family_info[PassengerId],family_info[Parch])</f>
        <v>1</v>
      </c>
    </row>
    <row r="639" spans="1:9" x14ac:dyDescent="0.2">
      <c r="A639" s="5">
        <v>233</v>
      </c>
      <c r="B639" s="7">
        <v>0</v>
      </c>
      <c r="C639" s="7">
        <v>2</v>
      </c>
      <c r="D639" s="5" t="s">
        <v>947</v>
      </c>
      <c r="E639" s="5" t="s">
        <v>29</v>
      </c>
      <c r="F639" s="4">
        <v>59</v>
      </c>
      <c r="G639" s="3">
        <v>237442</v>
      </c>
      <c r="H639" s="7">
        <f>_xlfn.XLOOKUP(passengers_and_family_info[[#This Row],[PassengerId]],family_info[PassengerId],family_info[SibSp])</f>
        <v>0</v>
      </c>
      <c r="I639" s="7">
        <f>_xlfn.XLOOKUP(passengers_and_family_info[[#This Row],[PassengerId]],family_info[PassengerId],family_info[Parch])</f>
        <v>0</v>
      </c>
    </row>
    <row r="640" spans="1:9" x14ac:dyDescent="0.2">
      <c r="A640" s="5">
        <v>369</v>
      </c>
      <c r="B640" s="7">
        <v>1</v>
      </c>
      <c r="C640" s="7">
        <v>3</v>
      </c>
      <c r="D640" s="5" t="s">
        <v>948</v>
      </c>
      <c r="E640" s="5" t="s">
        <v>32</v>
      </c>
      <c r="G640" s="3">
        <v>14313</v>
      </c>
      <c r="H640" s="7">
        <f>_xlfn.XLOOKUP(passengers_and_family_info[[#This Row],[PassengerId]],family_info[PassengerId],family_info[SibSp])</f>
        <v>0</v>
      </c>
      <c r="I640" s="7">
        <f>_xlfn.XLOOKUP(passengers_and_family_info[[#This Row],[PassengerId]],family_info[PassengerId],family_info[Parch])</f>
        <v>0</v>
      </c>
    </row>
    <row r="641" spans="1:9" x14ac:dyDescent="0.2">
      <c r="A641" s="5">
        <v>540</v>
      </c>
      <c r="B641" s="7">
        <v>1</v>
      </c>
      <c r="C641" s="7">
        <v>1</v>
      </c>
      <c r="D641" s="5" t="s">
        <v>949</v>
      </c>
      <c r="E641" s="5" t="s">
        <v>32</v>
      </c>
      <c r="F641" s="4">
        <v>22</v>
      </c>
      <c r="G641" s="3">
        <v>13568</v>
      </c>
      <c r="H641" s="7">
        <f>_xlfn.XLOOKUP(passengers_and_family_info[[#This Row],[PassengerId]],family_info[PassengerId],family_info[SibSp])</f>
        <v>0</v>
      </c>
      <c r="I641" s="7">
        <f>_xlfn.XLOOKUP(passengers_and_family_info[[#This Row],[PassengerId]],family_info[PassengerId],family_info[Parch])</f>
        <v>2</v>
      </c>
    </row>
    <row r="642" spans="1:9" x14ac:dyDescent="0.2">
      <c r="A642" s="5">
        <v>547</v>
      </c>
      <c r="B642" s="7">
        <v>1</v>
      </c>
      <c r="C642" s="7">
        <v>2</v>
      </c>
      <c r="D642" s="5" t="s">
        <v>950</v>
      </c>
      <c r="E642" s="5" t="s">
        <v>32</v>
      </c>
      <c r="F642" s="4">
        <v>19</v>
      </c>
      <c r="G642" s="3">
        <v>2908</v>
      </c>
      <c r="H642" s="7">
        <f>_xlfn.XLOOKUP(passengers_and_family_info[[#This Row],[PassengerId]],family_info[PassengerId],family_info[SibSp])</f>
        <v>1</v>
      </c>
      <c r="I642" s="7">
        <f>_xlfn.XLOOKUP(passengers_and_family_info[[#This Row],[PassengerId]],family_info[PassengerId],family_info[Parch])</f>
        <v>0</v>
      </c>
    </row>
    <row r="643" spans="1:9" x14ac:dyDescent="0.2">
      <c r="A643" s="5">
        <v>116</v>
      </c>
      <c r="B643" s="7">
        <v>0</v>
      </c>
      <c r="C643" s="7">
        <v>3</v>
      </c>
      <c r="D643" s="5" t="s">
        <v>951</v>
      </c>
      <c r="E643" s="5" t="s">
        <v>29</v>
      </c>
      <c r="F643" s="4">
        <v>21</v>
      </c>
      <c r="G643" s="3" t="s">
        <v>952</v>
      </c>
      <c r="H643" s="7">
        <f>_xlfn.XLOOKUP(passengers_and_family_info[[#This Row],[PassengerId]],family_info[PassengerId],family_info[SibSp])</f>
        <v>0</v>
      </c>
      <c r="I643" s="7">
        <f>_xlfn.XLOOKUP(passengers_and_family_info[[#This Row],[PassengerId]],family_info[PassengerId],family_info[Parch])</f>
        <v>0</v>
      </c>
    </row>
    <row r="644" spans="1:9" x14ac:dyDescent="0.2">
      <c r="A644" s="5">
        <v>357</v>
      </c>
      <c r="B644" s="7">
        <v>1</v>
      </c>
      <c r="C644" s="7">
        <v>1</v>
      </c>
      <c r="D644" s="5" t="s">
        <v>953</v>
      </c>
      <c r="E644" s="5" t="s">
        <v>32</v>
      </c>
      <c r="F644" s="4">
        <v>22</v>
      </c>
      <c r="G644" s="3">
        <v>113505</v>
      </c>
      <c r="H644" s="7">
        <f>_xlfn.XLOOKUP(passengers_and_family_info[[#This Row],[PassengerId]],family_info[PassengerId],family_info[SibSp])</f>
        <v>0</v>
      </c>
      <c r="I644" s="7">
        <f>_xlfn.XLOOKUP(passengers_and_family_info[[#This Row],[PassengerId]],family_info[PassengerId],family_info[Parch])</f>
        <v>1</v>
      </c>
    </row>
    <row r="645" spans="1:9" x14ac:dyDescent="0.2">
      <c r="A645" s="5">
        <v>888</v>
      </c>
      <c r="B645" s="7">
        <v>1</v>
      </c>
      <c r="C645" s="7">
        <v>1</v>
      </c>
      <c r="D645" s="5" t="s">
        <v>954</v>
      </c>
      <c r="E645" s="5" t="s">
        <v>32</v>
      </c>
      <c r="F645" s="4">
        <v>19</v>
      </c>
      <c r="G645" s="3">
        <v>112053</v>
      </c>
      <c r="H645" s="7">
        <f>_xlfn.XLOOKUP(passengers_and_family_info[[#This Row],[PassengerId]],family_info[PassengerId],family_info[SibSp])</f>
        <v>0</v>
      </c>
      <c r="I645" s="7">
        <f>_xlfn.XLOOKUP(passengers_and_family_info[[#This Row],[PassengerId]],family_info[PassengerId],family_info[Parch])</f>
        <v>0</v>
      </c>
    </row>
    <row r="646" spans="1:9" x14ac:dyDescent="0.2">
      <c r="A646" s="5">
        <v>306</v>
      </c>
      <c r="B646" s="7">
        <v>1</v>
      </c>
      <c r="C646" s="7">
        <v>1</v>
      </c>
      <c r="D646" s="5" t="s">
        <v>955</v>
      </c>
      <c r="E646" s="5" t="s">
        <v>29</v>
      </c>
      <c r="F646" s="4">
        <v>0.92</v>
      </c>
      <c r="G646" s="3">
        <v>113781</v>
      </c>
      <c r="H646" s="7">
        <f>_xlfn.XLOOKUP(passengers_and_family_info[[#This Row],[PassengerId]],family_info[PassengerId],family_info[SibSp])</f>
        <v>1</v>
      </c>
      <c r="I646" s="7">
        <f>_xlfn.XLOOKUP(passengers_and_family_info[[#This Row],[PassengerId]],family_info[PassengerId],family_info[Parch])</f>
        <v>2</v>
      </c>
    </row>
    <row r="647" spans="1:9" x14ac:dyDescent="0.2">
      <c r="A647" s="5">
        <v>417</v>
      </c>
      <c r="B647" s="7">
        <v>1</v>
      </c>
      <c r="C647" s="7">
        <v>2</v>
      </c>
      <c r="D647" s="5" t="s">
        <v>956</v>
      </c>
      <c r="E647" s="5" t="s">
        <v>32</v>
      </c>
      <c r="F647" s="4">
        <v>34</v>
      </c>
      <c r="G647" s="3">
        <v>28220</v>
      </c>
      <c r="H647" s="7">
        <f>_xlfn.XLOOKUP(passengers_and_family_info[[#This Row],[PassengerId]],family_info[PassengerId],family_info[SibSp])</f>
        <v>1</v>
      </c>
      <c r="I647" s="7">
        <f>_xlfn.XLOOKUP(passengers_and_family_info[[#This Row],[PassengerId]],family_info[PassengerId],family_info[Parch])</f>
        <v>1</v>
      </c>
    </row>
    <row r="648" spans="1:9" x14ac:dyDescent="0.2">
      <c r="A648" s="5">
        <v>595</v>
      </c>
      <c r="B648" s="7">
        <v>0</v>
      </c>
      <c r="C648" s="7">
        <v>2</v>
      </c>
      <c r="D648" s="5" t="s">
        <v>957</v>
      </c>
      <c r="E648" s="5" t="s">
        <v>29</v>
      </c>
      <c r="F648" s="4">
        <v>37</v>
      </c>
      <c r="G648" s="3" t="s">
        <v>958</v>
      </c>
      <c r="H648" s="7">
        <f>_xlfn.XLOOKUP(passengers_and_family_info[[#This Row],[PassengerId]],family_info[PassengerId],family_info[SibSp])</f>
        <v>1</v>
      </c>
      <c r="I648" s="7">
        <f>_xlfn.XLOOKUP(passengers_and_family_info[[#This Row],[PassengerId]],family_info[PassengerId],family_info[Parch])</f>
        <v>0</v>
      </c>
    </row>
    <row r="649" spans="1:9" x14ac:dyDescent="0.2">
      <c r="A649" s="5">
        <v>864</v>
      </c>
      <c r="B649" s="7">
        <v>0</v>
      </c>
      <c r="C649" s="7">
        <v>3</v>
      </c>
      <c r="D649" s="5" t="s">
        <v>959</v>
      </c>
      <c r="E649" s="5" t="s">
        <v>32</v>
      </c>
      <c r="G649" s="3" t="s">
        <v>216</v>
      </c>
      <c r="H649" s="7">
        <f>_xlfn.XLOOKUP(passengers_and_family_info[[#This Row],[PassengerId]],family_info[PassengerId],family_info[SibSp])</f>
        <v>8</v>
      </c>
      <c r="I649" s="7">
        <f>_xlfn.XLOOKUP(passengers_and_family_info[[#This Row],[PassengerId]],family_info[PassengerId],family_info[Parch])</f>
        <v>2</v>
      </c>
    </row>
    <row r="650" spans="1:9" x14ac:dyDescent="0.2">
      <c r="A650" s="5">
        <v>250</v>
      </c>
      <c r="B650" s="7">
        <v>0</v>
      </c>
      <c r="C650" s="7">
        <v>2</v>
      </c>
      <c r="D650" s="5" t="s">
        <v>960</v>
      </c>
      <c r="E650" s="5" t="s">
        <v>29</v>
      </c>
      <c r="F650" s="4">
        <v>54</v>
      </c>
      <c r="G650" s="3">
        <v>244252</v>
      </c>
      <c r="H650" s="7">
        <f>_xlfn.XLOOKUP(passengers_and_family_info[[#This Row],[PassengerId]],family_info[PassengerId],family_info[SibSp])</f>
        <v>1</v>
      </c>
      <c r="I650" s="7">
        <f>_xlfn.XLOOKUP(passengers_and_family_info[[#This Row],[PassengerId]],family_info[PassengerId],family_info[Parch])</f>
        <v>0</v>
      </c>
    </row>
    <row r="651" spans="1:9" x14ac:dyDescent="0.2">
      <c r="A651" s="5">
        <v>475</v>
      </c>
      <c r="B651" s="7">
        <v>0</v>
      </c>
      <c r="C651" s="7">
        <v>3</v>
      </c>
      <c r="D651" s="5" t="s">
        <v>961</v>
      </c>
      <c r="E651" s="5" t="s">
        <v>32</v>
      </c>
      <c r="F651" s="4">
        <v>22</v>
      </c>
      <c r="G651" s="3">
        <v>7553</v>
      </c>
      <c r="H651" s="7">
        <f>_xlfn.XLOOKUP(passengers_and_family_info[[#This Row],[PassengerId]],family_info[PassengerId],family_info[SibSp])</f>
        <v>0</v>
      </c>
      <c r="I651" s="7">
        <f>_xlfn.XLOOKUP(passengers_and_family_info[[#This Row],[PassengerId]],family_info[PassengerId],family_info[Parch])</f>
        <v>0</v>
      </c>
    </row>
    <row r="652" spans="1:9" x14ac:dyDescent="0.2">
      <c r="A652" s="5">
        <v>291</v>
      </c>
      <c r="B652" s="7">
        <v>1</v>
      </c>
      <c r="C652" s="7">
        <v>1</v>
      </c>
      <c r="D652" s="5" t="s">
        <v>962</v>
      </c>
      <c r="E652" s="5" t="s">
        <v>32</v>
      </c>
      <c r="F652" s="4">
        <v>26</v>
      </c>
      <c r="G652" s="3">
        <v>19877</v>
      </c>
      <c r="H652" s="7">
        <f>_xlfn.XLOOKUP(passengers_and_family_info[[#This Row],[PassengerId]],family_info[PassengerId],family_info[SibSp])</f>
        <v>0</v>
      </c>
      <c r="I652" s="7">
        <f>_xlfn.XLOOKUP(passengers_and_family_info[[#This Row],[PassengerId]],family_info[PassengerId],family_info[Parch])</f>
        <v>0</v>
      </c>
    </row>
    <row r="653" spans="1:9" x14ac:dyDescent="0.2">
      <c r="A653" s="5">
        <v>594</v>
      </c>
      <c r="B653" s="7">
        <v>0</v>
      </c>
      <c r="C653" s="7">
        <v>3</v>
      </c>
      <c r="D653" s="5" t="s">
        <v>963</v>
      </c>
      <c r="E653" s="5" t="s">
        <v>32</v>
      </c>
      <c r="G653" s="3">
        <v>364848</v>
      </c>
      <c r="H653" s="7">
        <f>_xlfn.XLOOKUP(passengers_and_family_info[[#This Row],[PassengerId]],family_info[PassengerId],family_info[SibSp])</f>
        <v>0</v>
      </c>
      <c r="I653" s="7">
        <f>_xlfn.XLOOKUP(passengers_and_family_info[[#This Row],[PassengerId]],family_info[PassengerId],family_info[Parch])</f>
        <v>2</v>
      </c>
    </row>
    <row r="654" spans="1:9" x14ac:dyDescent="0.2">
      <c r="A654" s="5">
        <v>840</v>
      </c>
      <c r="B654" s="7">
        <v>1</v>
      </c>
      <c r="C654" s="7">
        <v>1</v>
      </c>
      <c r="D654" s="5" t="s">
        <v>964</v>
      </c>
      <c r="E654" s="5" t="s">
        <v>29</v>
      </c>
      <c r="G654" s="3">
        <v>11774</v>
      </c>
      <c r="H654" s="7">
        <f>_xlfn.XLOOKUP(passengers_and_family_info[[#This Row],[PassengerId]],family_info[PassengerId],family_info[SibSp])</f>
        <v>0</v>
      </c>
      <c r="I654" s="7">
        <f>_xlfn.XLOOKUP(passengers_and_family_info[[#This Row],[PassengerId]],family_info[PassengerId],family_info[Parch])</f>
        <v>0</v>
      </c>
    </row>
    <row r="655" spans="1:9" x14ac:dyDescent="0.2">
      <c r="A655" s="5">
        <v>786</v>
      </c>
      <c r="B655" s="7">
        <v>0</v>
      </c>
      <c r="C655" s="7">
        <v>3</v>
      </c>
      <c r="D655" s="5" t="s">
        <v>965</v>
      </c>
      <c r="E655" s="5" t="s">
        <v>29</v>
      </c>
      <c r="F655" s="4">
        <v>25</v>
      </c>
      <c r="G655" s="3">
        <v>374887</v>
      </c>
      <c r="H655" s="7">
        <f>_xlfn.XLOOKUP(passengers_and_family_info[[#This Row],[PassengerId]],family_info[PassengerId],family_info[SibSp])</f>
        <v>0</v>
      </c>
      <c r="I655" s="7">
        <f>_xlfn.XLOOKUP(passengers_and_family_info[[#This Row],[PassengerId]],family_info[PassengerId],family_info[Parch])</f>
        <v>0</v>
      </c>
    </row>
    <row r="656" spans="1:9" x14ac:dyDescent="0.2">
      <c r="A656" s="5">
        <v>781</v>
      </c>
      <c r="B656" s="7">
        <v>1</v>
      </c>
      <c r="C656" s="7">
        <v>3</v>
      </c>
      <c r="D656" s="5" t="s">
        <v>966</v>
      </c>
      <c r="E656" s="5" t="s">
        <v>32</v>
      </c>
      <c r="F656" s="4">
        <v>13</v>
      </c>
      <c r="G656" s="3">
        <v>2687</v>
      </c>
      <c r="H656" s="7">
        <f>_xlfn.XLOOKUP(passengers_and_family_info[[#This Row],[PassengerId]],family_info[PassengerId],family_info[SibSp])</f>
        <v>0</v>
      </c>
      <c r="I656" s="7">
        <f>_xlfn.XLOOKUP(passengers_and_family_info[[#This Row],[PassengerId]],family_info[PassengerId],family_info[Parch])</f>
        <v>0</v>
      </c>
    </row>
    <row r="657" spans="1:9" x14ac:dyDescent="0.2">
      <c r="A657" s="5">
        <v>175</v>
      </c>
      <c r="B657" s="7">
        <v>0</v>
      </c>
      <c r="C657" s="7">
        <v>1</v>
      </c>
      <c r="D657" s="5" t="s">
        <v>967</v>
      </c>
      <c r="E657" s="5" t="s">
        <v>29</v>
      </c>
      <c r="F657" s="4">
        <v>56</v>
      </c>
      <c r="G657" s="3">
        <v>17764</v>
      </c>
      <c r="H657" s="7">
        <f>_xlfn.XLOOKUP(passengers_and_family_info[[#This Row],[PassengerId]],family_info[PassengerId],family_info[SibSp])</f>
        <v>0</v>
      </c>
      <c r="I657" s="7">
        <f>_xlfn.XLOOKUP(passengers_and_family_info[[#This Row],[PassengerId]],family_info[PassengerId],family_info[Parch])</f>
        <v>0</v>
      </c>
    </row>
    <row r="658" spans="1:9" x14ac:dyDescent="0.2">
      <c r="A658" s="5">
        <v>271</v>
      </c>
      <c r="B658" s="7">
        <v>0</v>
      </c>
      <c r="C658" s="7">
        <v>1</v>
      </c>
      <c r="D658" s="5" t="s">
        <v>968</v>
      </c>
      <c r="E658" s="5" t="s">
        <v>29</v>
      </c>
      <c r="G658" s="3">
        <v>113798</v>
      </c>
      <c r="H658" s="7">
        <f>_xlfn.XLOOKUP(passengers_and_family_info[[#This Row],[PassengerId]],family_info[PassengerId],family_info[SibSp])</f>
        <v>0</v>
      </c>
      <c r="I658" s="7">
        <f>_xlfn.XLOOKUP(passengers_and_family_info[[#This Row],[PassengerId]],family_info[PassengerId],family_info[Parch])</f>
        <v>0</v>
      </c>
    </row>
    <row r="659" spans="1:9" x14ac:dyDescent="0.2">
      <c r="A659" s="5">
        <v>157</v>
      </c>
      <c r="B659" s="7">
        <v>1</v>
      </c>
      <c r="C659" s="7">
        <v>3</v>
      </c>
      <c r="D659" s="5" t="s">
        <v>969</v>
      </c>
      <c r="E659" s="5" t="s">
        <v>32</v>
      </c>
      <c r="F659" s="4">
        <v>16</v>
      </c>
      <c r="G659" s="3">
        <v>35851</v>
      </c>
      <c r="H659" s="7">
        <f>_xlfn.XLOOKUP(passengers_and_family_info[[#This Row],[PassengerId]],family_info[PassengerId],family_info[SibSp])</f>
        <v>0</v>
      </c>
      <c r="I659" s="7">
        <f>_xlfn.XLOOKUP(passengers_and_family_info[[#This Row],[PassengerId]],family_info[PassengerId],family_info[Parch])</f>
        <v>0</v>
      </c>
    </row>
    <row r="660" spans="1:9" x14ac:dyDescent="0.2">
      <c r="A660" s="5">
        <v>312</v>
      </c>
      <c r="B660" s="7">
        <v>1</v>
      </c>
      <c r="C660" s="7">
        <v>1</v>
      </c>
      <c r="D660" s="5" t="s">
        <v>970</v>
      </c>
      <c r="E660" s="5" t="s">
        <v>32</v>
      </c>
      <c r="F660" s="4">
        <v>18</v>
      </c>
      <c r="G660" s="3" t="s">
        <v>337</v>
      </c>
      <c r="H660" s="7">
        <f>_xlfn.XLOOKUP(passengers_and_family_info[[#This Row],[PassengerId]],family_info[PassengerId],family_info[SibSp])</f>
        <v>2</v>
      </c>
      <c r="I660" s="7">
        <f>_xlfn.XLOOKUP(passengers_and_family_info[[#This Row],[PassengerId]],family_info[PassengerId],family_info[Parch])</f>
        <v>2</v>
      </c>
    </row>
    <row r="661" spans="1:9" x14ac:dyDescent="0.2">
      <c r="A661" s="5">
        <v>470</v>
      </c>
      <c r="B661" s="7">
        <v>1</v>
      </c>
      <c r="C661" s="7">
        <v>3</v>
      </c>
      <c r="D661" s="5" t="s">
        <v>971</v>
      </c>
      <c r="E661" s="5" t="s">
        <v>32</v>
      </c>
      <c r="F661" s="4">
        <v>0.75</v>
      </c>
      <c r="G661" s="3">
        <v>2666</v>
      </c>
      <c r="H661" s="7">
        <f>_xlfn.XLOOKUP(passengers_and_family_info[[#This Row],[PassengerId]],family_info[PassengerId],family_info[SibSp])</f>
        <v>2</v>
      </c>
      <c r="I661" s="7">
        <f>_xlfn.XLOOKUP(passengers_and_family_info[[#This Row],[PassengerId]],family_info[PassengerId],family_info[Parch])</f>
        <v>1</v>
      </c>
    </row>
    <row r="662" spans="1:9" x14ac:dyDescent="0.2">
      <c r="A662" s="5">
        <v>751</v>
      </c>
      <c r="B662" s="7">
        <v>1</v>
      </c>
      <c r="C662" s="7">
        <v>2</v>
      </c>
      <c r="D662" s="5" t="s">
        <v>972</v>
      </c>
      <c r="E662" s="5" t="s">
        <v>32</v>
      </c>
      <c r="F662" s="4">
        <v>4</v>
      </c>
      <c r="G662" s="3">
        <v>29103</v>
      </c>
      <c r="H662" s="7">
        <f>_xlfn.XLOOKUP(passengers_and_family_info[[#This Row],[PassengerId]],family_info[PassengerId],family_info[SibSp])</f>
        <v>1</v>
      </c>
      <c r="I662" s="7">
        <f>_xlfn.XLOOKUP(passengers_and_family_info[[#This Row],[PassengerId]],family_info[PassengerId],family_info[Parch])</f>
        <v>1</v>
      </c>
    </row>
    <row r="663" spans="1:9" x14ac:dyDescent="0.2">
      <c r="A663" s="5">
        <v>643</v>
      </c>
      <c r="B663" s="7">
        <v>0</v>
      </c>
      <c r="C663" s="7">
        <v>3</v>
      </c>
      <c r="D663" s="5" t="s">
        <v>973</v>
      </c>
      <c r="E663" s="5" t="s">
        <v>32</v>
      </c>
      <c r="F663" s="4">
        <v>2</v>
      </c>
      <c r="G663" s="3">
        <v>347088</v>
      </c>
      <c r="H663" s="7">
        <f>_xlfn.XLOOKUP(passengers_and_family_info[[#This Row],[PassengerId]],family_info[PassengerId],family_info[SibSp])</f>
        <v>3</v>
      </c>
      <c r="I663" s="7">
        <f>_xlfn.XLOOKUP(passengers_and_family_info[[#This Row],[PassengerId]],family_info[PassengerId],family_info[Parch])</f>
        <v>2</v>
      </c>
    </row>
    <row r="664" spans="1:9" x14ac:dyDescent="0.2">
      <c r="A664" s="5">
        <v>294</v>
      </c>
      <c r="B664" s="7">
        <v>0</v>
      </c>
      <c r="C664" s="7">
        <v>3</v>
      </c>
      <c r="D664" s="5" t="s">
        <v>974</v>
      </c>
      <c r="E664" s="5" t="s">
        <v>32</v>
      </c>
      <c r="F664" s="4">
        <v>24</v>
      </c>
      <c r="G664" s="3">
        <v>349236</v>
      </c>
      <c r="H664" s="7">
        <f>_xlfn.XLOOKUP(passengers_and_family_info[[#This Row],[PassengerId]],family_info[PassengerId],family_info[SibSp])</f>
        <v>0</v>
      </c>
      <c r="I664" s="7">
        <f>_xlfn.XLOOKUP(passengers_and_family_info[[#This Row],[PassengerId]],family_info[PassengerId],family_info[Parch])</f>
        <v>0</v>
      </c>
    </row>
    <row r="665" spans="1:9" x14ac:dyDescent="0.2">
      <c r="A665" s="5">
        <v>666</v>
      </c>
      <c r="B665" s="7">
        <v>0</v>
      </c>
      <c r="C665" s="7">
        <v>2</v>
      </c>
      <c r="D665" s="5" t="s">
        <v>975</v>
      </c>
      <c r="E665" s="5" t="s">
        <v>29</v>
      </c>
      <c r="F665" s="4">
        <v>32</v>
      </c>
      <c r="G665" s="3" t="s">
        <v>289</v>
      </c>
      <c r="H665" s="7">
        <f>_xlfn.XLOOKUP(passengers_and_family_info[[#This Row],[PassengerId]],family_info[PassengerId],family_info[SibSp])</f>
        <v>2</v>
      </c>
      <c r="I665" s="7">
        <f>_xlfn.XLOOKUP(passengers_and_family_info[[#This Row],[PassengerId]],family_info[PassengerId],family_info[Parch])</f>
        <v>0</v>
      </c>
    </row>
    <row r="666" spans="1:9" x14ac:dyDescent="0.2">
      <c r="A666" s="5">
        <v>422</v>
      </c>
      <c r="B666" s="7">
        <v>0</v>
      </c>
      <c r="C666" s="7">
        <v>3</v>
      </c>
      <c r="D666" s="5" t="s">
        <v>976</v>
      </c>
      <c r="E666" s="5" t="s">
        <v>29</v>
      </c>
      <c r="F666" s="4">
        <v>21</v>
      </c>
      <c r="G666" s="3" t="s">
        <v>977</v>
      </c>
      <c r="H666" s="7">
        <f>_xlfn.XLOOKUP(passengers_and_family_info[[#This Row],[PassengerId]],family_info[PassengerId],family_info[SibSp])</f>
        <v>0</v>
      </c>
      <c r="I666" s="7">
        <f>_xlfn.XLOOKUP(passengers_and_family_info[[#This Row],[PassengerId]],family_info[PassengerId],family_info[Parch])</f>
        <v>0</v>
      </c>
    </row>
    <row r="667" spans="1:9" x14ac:dyDescent="0.2">
      <c r="A667" s="5">
        <v>494</v>
      </c>
      <c r="B667" s="7">
        <v>0</v>
      </c>
      <c r="C667" s="7">
        <v>1</v>
      </c>
      <c r="D667" s="5" t="s">
        <v>978</v>
      </c>
      <c r="E667" s="5" t="s">
        <v>29</v>
      </c>
      <c r="F667" s="4">
        <v>71</v>
      </c>
      <c r="G667" s="3" t="s">
        <v>979</v>
      </c>
      <c r="H667" s="7">
        <f>_xlfn.XLOOKUP(passengers_and_family_info[[#This Row],[PassengerId]],family_info[PassengerId],family_info[SibSp])</f>
        <v>0</v>
      </c>
      <c r="I667" s="7">
        <f>_xlfn.XLOOKUP(passengers_and_family_info[[#This Row],[PassengerId]],family_info[PassengerId],family_info[Parch])</f>
        <v>0</v>
      </c>
    </row>
    <row r="668" spans="1:9" x14ac:dyDescent="0.2">
      <c r="A668" s="5">
        <v>182</v>
      </c>
      <c r="B668" s="7">
        <v>0</v>
      </c>
      <c r="C668" s="7">
        <v>2</v>
      </c>
      <c r="D668" s="5" t="s">
        <v>980</v>
      </c>
      <c r="E668" s="5" t="s">
        <v>29</v>
      </c>
      <c r="G668" s="3" t="s">
        <v>981</v>
      </c>
      <c r="H668" s="7">
        <f>_xlfn.XLOOKUP(passengers_and_family_info[[#This Row],[PassengerId]],family_info[PassengerId],family_info[SibSp])</f>
        <v>0</v>
      </c>
      <c r="I668" s="7">
        <f>_xlfn.XLOOKUP(passengers_and_family_info[[#This Row],[PassengerId]],family_info[PassengerId],family_info[Parch])</f>
        <v>0</v>
      </c>
    </row>
    <row r="669" spans="1:9" x14ac:dyDescent="0.2">
      <c r="A669" s="5">
        <v>383</v>
      </c>
      <c r="B669" s="7">
        <v>0</v>
      </c>
      <c r="C669" s="7">
        <v>3</v>
      </c>
      <c r="D669" s="5" t="s">
        <v>982</v>
      </c>
      <c r="E669" s="5" t="s">
        <v>29</v>
      </c>
      <c r="F669" s="4">
        <v>32</v>
      </c>
      <c r="G669" s="3" t="s">
        <v>983</v>
      </c>
      <c r="H669" s="7">
        <f>_xlfn.XLOOKUP(passengers_and_family_info[[#This Row],[PassengerId]],family_info[PassengerId],family_info[SibSp])</f>
        <v>0</v>
      </c>
      <c r="I669" s="7">
        <f>_xlfn.XLOOKUP(passengers_and_family_info[[#This Row],[PassengerId]],family_info[PassengerId],family_info[Parch])</f>
        <v>0</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9D5FF-35CD-F44B-AE15-362EB3740495}">
  <dimension ref="A1:I507"/>
  <sheetViews>
    <sheetView workbookViewId="0">
      <selection activeCell="J6" sqref="J6"/>
    </sheetView>
  </sheetViews>
  <sheetFormatPr baseColWidth="10" defaultColWidth="11" defaultRowHeight="16" x14ac:dyDescent="0.2"/>
  <cols>
    <col min="1" max="1" width="19.33203125" style="5" bestFit="1" customWidth="1"/>
    <col min="2" max="2" width="7.33203125" style="18" bestFit="1" customWidth="1"/>
    <col min="3" max="3" width="15.33203125" style="3" bestFit="1" customWidth="1"/>
    <col min="4" max="4" width="14.33203125" style="19" bestFit="1" customWidth="1"/>
  </cols>
  <sheetData>
    <row r="1" spans="1:9" x14ac:dyDescent="0.2">
      <c r="A1" s="5" t="s">
        <v>24</v>
      </c>
      <c r="B1" s="18" t="s">
        <v>84</v>
      </c>
      <c r="C1" s="3" t="s">
        <v>86</v>
      </c>
      <c r="D1" s="19" t="s">
        <v>88</v>
      </c>
      <c r="F1" s="5"/>
      <c r="G1" s="18"/>
      <c r="H1" s="3"/>
      <c r="I1" s="19"/>
    </row>
    <row r="2" spans="1:9" x14ac:dyDescent="0.2">
      <c r="A2" s="5">
        <v>693</v>
      </c>
      <c r="B2" s="18">
        <v>26</v>
      </c>
      <c r="D2" s="19" t="s">
        <v>90</v>
      </c>
      <c r="F2" s="5"/>
      <c r="G2" s="18"/>
      <c r="H2" s="3"/>
      <c r="I2" s="19"/>
    </row>
    <row r="3" spans="1:9" x14ac:dyDescent="0.2">
      <c r="A3" s="5">
        <v>695</v>
      </c>
      <c r="B3" s="18">
        <v>5</v>
      </c>
      <c r="C3" s="3" t="s">
        <v>91</v>
      </c>
      <c r="D3" s="19" t="s">
        <v>90</v>
      </c>
      <c r="F3" s="5"/>
      <c r="G3" s="18"/>
      <c r="H3" s="3"/>
      <c r="I3" s="19"/>
    </row>
    <row r="4" spans="1:9" x14ac:dyDescent="0.2">
      <c r="A4" s="5">
        <v>1601</v>
      </c>
      <c r="B4" s="18">
        <v>56.495800000000003</v>
      </c>
      <c r="D4" s="19" t="s">
        <v>90</v>
      </c>
      <c r="F4" s="5"/>
      <c r="G4" s="18"/>
      <c r="H4" s="3"/>
      <c r="I4" s="19"/>
    </row>
    <row r="5" spans="1:9" x14ac:dyDescent="0.2">
      <c r="A5" s="5">
        <v>2223</v>
      </c>
      <c r="B5" s="18">
        <v>8.3000000000000007</v>
      </c>
      <c r="D5" s="19" t="s">
        <v>90</v>
      </c>
      <c r="F5" s="5"/>
      <c r="G5" s="18"/>
      <c r="H5" s="3"/>
      <c r="I5" s="19"/>
    </row>
    <row r="6" spans="1:9" x14ac:dyDescent="0.2">
      <c r="A6" s="5">
        <v>2620</v>
      </c>
      <c r="B6" s="18">
        <v>7.2249999999999996</v>
      </c>
      <c r="D6" s="19" t="s">
        <v>92</v>
      </c>
      <c r="F6" s="5"/>
      <c r="G6" s="18"/>
      <c r="H6" s="3"/>
      <c r="I6" s="19"/>
    </row>
    <row r="7" spans="1:9" x14ac:dyDescent="0.2">
      <c r="A7" s="5">
        <v>2625</v>
      </c>
      <c r="B7" s="18">
        <v>8.5167000000000002</v>
      </c>
      <c r="D7" s="19" t="s">
        <v>92</v>
      </c>
    </row>
    <row r="8" spans="1:9" x14ac:dyDescent="0.2">
      <c r="A8" s="5">
        <v>2626</v>
      </c>
      <c r="B8" s="18">
        <v>7.2291999999999996</v>
      </c>
      <c r="D8" s="19" t="s">
        <v>92</v>
      </c>
    </row>
    <row r="9" spans="1:9" x14ac:dyDescent="0.2">
      <c r="A9" s="5">
        <v>2627</v>
      </c>
      <c r="B9" s="18">
        <v>14.458299999999999</v>
      </c>
      <c r="D9" s="19" t="s">
        <v>92</v>
      </c>
    </row>
    <row r="10" spans="1:9" x14ac:dyDescent="0.2">
      <c r="A10" s="5">
        <v>2628</v>
      </c>
      <c r="B10" s="18">
        <v>7.2249999999999996</v>
      </c>
      <c r="D10" s="19" t="s">
        <v>92</v>
      </c>
    </row>
    <row r="11" spans="1:9" x14ac:dyDescent="0.2">
      <c r="A11" s="5">
        <v>2629</v>
      </c>
      <c r="B11" s="18">
        <v>7.2291999999999996</v>
      </c>
      <c r="D11" s="19" t="s">
        <v>92</v>
      </c>
    </row>
    <row r="12" spans="1:9" x14ac:dyDescent="0.2">
      <c r="A12" s="5">
        <v>2631</v>
      </c>
      <c r="B12" s="18">
        <v>7.2249999999999996</v>
      </c>
      <c r="D12" s="19" t="s">
        <v>92</v>
      </c>
    </row>
    <row r="13" spans="1:9" x14ac:dyDescent="0.2">
      <c r="A13" s="5">
        <v>2647</v>
      </c>
      <c r="B13" s="18">
        <v>7.2249999999999996</v>
      </c>
      <c r="D13" s="19" t="s">
        <v>92</v>
      </c>
    </row>
    <row r="14" spans="1:9" x14ac:dyDescent="0.2">
      <c r="A14" s="5">
        <v>2648</v>
      </c>
      <c r="B14" s="18">
        <v>4.0125000000000002</v>
      </c>
      <c r="D14" s="19" t="s">
        <v>92</v>
      </c>
    </row>
    <row r="15" spans="1:9" x14ac:dyDescent="0.2">
      <c r="A15" s="5">
        <v>2649</v>
      </c>
      <c r="B15" s="18">
        <v>7.2249999999999996</v>
      </c>
      <c r="D15" s="19" t="s">
        <v>92</v>
      </c>
    </row>
    <row r="16" spans="1:9" x14ac:dyDescent="0.2">
      <c r="A16" s="5">
        <v>2651</v>
      </c>
      <c r="B16" s="18">
        <v>11.2417</v>
      </c>
      <c r="D16" s="19" t="s">
        <v>92</v>
      </c>
    </row>
    <row r="17" spans="1:4" x14ac:dyDescent="0.2">
      <c r="A17" s="5">
        <v>2659</v>
      </c>
      <c r="B17" s="18">
        <v>14.4542</v>
      </c>
      <c r="D17" s="19" t="s">
        <v>92</v>
      </c>
    </row>
    <row r="18" spans="1:4" x14ac:dyDescent="0.2">
      <c r="A18" s="5">
        <v>2663</v>
      </c>
      <c r="B18" s="18">
        <v>7.2291999999999996</v>
      </c>
      <c r="D18" s="19" t="s">
        <v>92</v>
      </c>
    </row>
    <row r="19" spans="1:4" x14ac:dyDescent="0.2">
      <c r="A19" s="5">
        <v>2664</v>
      </c>
      <c r="B19" s="18">
        <v>7.2249999999999996</v>
      </c>
      <c r="D19" s="19" t="s">
        <v>92</v>
      </c>
    </row>
    <row r="20" spans="1:4" x14ac:dyDescent="0.2">
      <c r="A20" s="5">
        <v>2666</v>
      </c>
      <c r="B20" s="18">
        <v>19.258299999999998</v>
      </c>
      <c r="D20" s="19" t="s">
        <v>92</v>
      </c>
    </row>
    <row r="21" spans="1:4" x14ac:dyDescent="0.2">
      <c r="A21" s="5">
        <v>2667</v>
      </c>
      <c r="B21" s="18">
        <v>7.2249999999999996</v>
      </c>
      <c r="D21" s="19" t="s">
        <v>92</v>
      </c>
    </row>
    <row r="22" spans="1:4" x14ac:dyDescent="0.2">
      <c r="A22" s="5">
        <v>2668</v>
      </c>
      <c r="B22" s="18">
        <v>22.3583</v>
      </c>
      <c r="C22" s="3" t="s">
        <v>984</v>
      </c>
      <c r="D22" s="19" t="s">
        <v>92</v>
      </c>
    </row>
    <row r="23" spans="1:4" x14ac:dyDescent="0.2">
      <c r="A23" s="5">
        <v>2674</v>
      </c>
      <c r="B23" s="18">
        <v>7.2249999999999996</v>
      </c>
      <c r="D23" s="19" t="s">
        <v>92</v>
      </c>
    </row>
    <row r="24" spans="1:4" x14ac:dyDescent="0.2">
      <c r="A24" s="5">
        <v>2677</v>
      </c>
      <c r="B24" s="18">
        <v>7.2291999999999996</v>
      </c>
      <c r="D24" s="19" t="s">
        <v>92</v>
      </c>
    </row>
    <row r="25" spans="1:4" x14ac:dyDescent="0.2">
      <c r="A25" s="5">
        <v>2678</v>
      </c>
      <c r="B25" s="18">
        <v>15.245799999999999</v>
      </c>
      <c r="D25" s="19" t="s">
        <v>92</v>
      </c>
    </row>
    <row r="26" spans="1:4" x14ac:dyDescent="0.2">
      <c r="A26" s="5">
        <v>2680</v>
      </c>
      <c r="B26" s="18">
        <v>14.4542</v>
      </c>
      <c r="D26" s="19" t="s">
        <v>92</v>
      </c>
    </row>
    <row r="27" spans="1:4" x14ac:dyDescent="0.2">
      <c r="A27" s="5">
        <v>2683</v>
      </c>
      <c r="B27" s="18">
        <v>6.4375</v>
      </c>
      <c r="D27" s="19" t="s">
        <v>92</v>
      </c>
    </row>
    <row r="28" spans="1:4" x14ac:dyDescent="0.2">
      <c r="A28" s="5">
        <v>2685</v>
      </c>
      <c r="B28" s="18">
        <v>7.2291999999999996</v>
      </c>
      <c r="D28" s="19" t="s">
        <v>92</v>
      </c>
    </row>
    <row r="29" spans="1:4" x14ac:dyDescent="0.2">
      <c r="A29" s="5">
        <v>2686</v>
      </c>
      <c r="B29" s="18">
        <v>7.2291999999999996</v>
      </c>
      <c r="D29" s="19" t="s">
        <v>92</v>
      </c>
    </row>
    <row r="30" spans="1:4" x14ac:dyDescent="0.2">
      <c r="A30" s="5">
        <v>2687</v>
      </c>
      <c r="B30" s="18">
        <v>7.2291999999999996</v>
      </c>
      <c r="D30" s="19" t="s">
        <v>92</v>
      </c>
    </row>
    <row r="31" spans="1:4" x14ac:dyDescent="0.2">
      <c r="A31" s="5">
        <v>2689</v>
      </c>
      <c r="B31" s="18">
        <v>14.458299999999999</v>
      </c>
      <c r="D31" s="19" t="s">
        <v>92</v>
      </c>
    </row>
    <row r="32" spans="1:4" x14ac:dyDescent="0.2">
      <c r="A32" s="5">
        <v>2690</v>
      </c>
      <c r="B32" s="18">
        <v>7.2291999999999996</v>
      </c>
      <c r="D32" s="19" t="s">
        <v>92</v>
      </c>
    </row>
    <row r="33" spans="1:4" x14ac:dyDescent="0.2">
      <c r="A33" s="5">
        <v>2691</v>
      </c>
      <c r="B33" s="18">
        <v>14.4542</v>
      </c>
      <c r="D33" s="19" t="s">
        <v>92</v>
      </c>
    </row>
    <row r="34" spans="1:4" x14ac:dyDescent="0.2">
      <c r="A34" s="5">
        <v>2693</v>
      </c>
      <c r="B34" s="18">
        <v>7.2291999999999996</v>
      </c>
      <c r="D34" s="19" t="s">
        <v>92</v>
      </c>
    </row>
    <row r="35" spans="1:4" x14ac:dyDescent="0.2">
      <c r="A35" s="5">
        <v>2694</v>
      </c>
      <c r="B35" s="18">
        <v>7.2249999999999996</v>
      </c>
      <c r="D35" s="19" t="s">
        <v>92</v>
      </c>
    </row>
    <row r="36" spans="1:4" x14ac:dyDescent="0.2">
      <c r="A36" s="5">
        <v>2695</v>
      </c>
      <c r="B36" s="18">
        <v>7.2291999999999996</v>
      </c>
      <c r="D36" s="19" t="s">
        <v>92</v>
      </c>
    </row>
    <row r="37" spans="1:4" x14ac:dyDescent="0.2">
      <c r="A37" s="5">
        <v>2697</v>
      </c>
      <c r="B37" s="18">
        <v>7.2291999999999996</v>
      </c>
      <c r="D37" s="19" t="s">
        <v>92</v>
      </c>
    </row>
    <row r="38" spans="1:4" x14ac:dyDescent="0.2">
      <c r="A38" s="5">
        <v>2700</v>
      </c>
      <c r="B38" s="18">
        <v>7.2291999999999996</v>
      </c>
      <c r="D38" s="19" t="s">
        <v>92</v>
      </c>
    </row>
    <row r="39" spans="1:4" x14ac:dyDescent="0.2">
      <c r="A39" s="5">
        <v>2908</v>
      </c>
      <c r="B39" s="18">
        <v>26</v>
      </c>
      <c r="D39" s="19" t="s">
        <v>90</v>
      </c>
    </row>
    <row r="40" spans="1:4" x14ac:dyDescent="0.2">
      <c r="A40" s="5">
        <v>2926</v>
      </c>
      <c r="B40" s="18">
        <v>26</v>
      </c>
      <c r="D40" s="19" t="s">
        <v>90</v>
      </c>
    </row>
    <row r="41" spans="1:4" x14ac:dyDescent="0.2">
      <c r="A41" s="5">
        <v>3411</v>
      </c>
      <c r="B41" s="18">
        <v>8.7125000000000004</v>
      </c>
      <c r="D41" s="19" t="s">
        <v>92</v>
      </c>
    </row>
    <row r="42" spans="1:4" x14ac:dyDescent="0.2">
      <c r="A42" s="5">
        <v>3460</v>
      </c>
      <c r="B42" s="18">
        <v>7.0457999999999998</v>
      </c>
      <c r="D42" s="19" t="s">
        <v>90</v>
      </c>
    </row>
    <row r="43" spans="1:4" x14ac:dyDescent="0.2">
      <c r="A43" s="5">
        <v>3474</v>
      </c>
      <c r="B43" s="18">
        <v>7.8875000000000002</v>
      </c>
      <c r="D43" s="19" t="s">
        <v>90</v>
      </c>
    </row>
    <row r="44" spans="1:4" x14ac:dyDescent="0.2">
      <c r="A44" s="5">
        <v>4133</v>
      </c>
      <c r="B44" s="18">
        <v>25.466699999999999</v>
      </c>
      <c r="D44" s="19" t="s">
        <v>90</v>
      </c>
    </row>
    <row r="45" spans="1:4" x14ac:dyDescent="0.2">
      <c r="A45" s="5">
        <v>4135</v>
      </c>
      <c r="B45" s="18">
        <v>9.5875000000000004</v>
      </c>
      <c r="D45" s="19" t="s">
        <v>90</v>
      </c>
    </row>
    <row r="46" spans="1:4" x14ac:dyDescent="0.2">
      <c r="A46" s="5">
        <v>4137</v>
      </c>
      <c r="B46" s="18">
        <v>9.8249999999999993</v>
      </c>
      <c r="D46" s="19" t="s">
        <v>90</v>
      </c>
    </row>
    <row r="47" spans="1:4" x14ac:dyDescent="0.2">
      <c r="A47" s="5">
        <v>4138</v>
      </c>
      <c r="B47" s="18">
        <v>9.8416999999999994</v>
      </c>
      <c r="D47" s="19" t="s">
        <v>90</v>
      </c>
    </row>
    <row r="48" spans="1:4" x14ac:dyDescent="0.2">
      <c r="A48" s="5">
        <v>4579</v>
      </c>
      <c r="B48" s="18">
        <v>8.4041999999999994</v>
      </c>
      <c r="D48" s="19" t="s">
        <v>90</v>
      </c>
    </row>
    <row r="49" spans="1:4" x14ac:dyDescent="0.2">
      <c r="A49" s="5">
        <v>5727</v>
      </c>
      <c r="B49" s="18">
        <v>25.587499999999999</v>
      </c>
      <c r="C49" s="3" t="s">
        <v>985</v>
      </c>
      <c r="D49" s="19" t="s">
        <v>90</v>
      </c>
    </row>
    <row r="50" spans="1:4" x14ac:dyDescent="0.2">
      <c r="A50" s="5">
        <v>6563</v>
      </c>
      <c r="B50" s="18">
        <v>9.2249999999999996</v>
      </c>
      <c r="D50" s="19" t="s">
        <v>90</v>
      </c>
    </row>
    <row r="51" spans="1:4" x14ac:dyDescent="0.2">
      <c r="A51" s="5">
        <v>7540</v>
      </c>
      <c r="B51" s="18">
        <v>8.6541999999999994</v>
      </c>
      <c r="D51" s="19" t="s">
        <v>90</v>
      </c>
    </row>
    <row r="52" spans="1:4" x14ac:dyDescent="0.2">
      <c r="A52" s="5">
        <v>7545</v>
      </c>
      <c r="B52" s="18">
        <v>9.4832999999999998</v>
      </c>
      <c r="D52" s="19" t="s">
        <v>90</v>
      </c>
    </row>
    <row r="53" spans="1:4" x14ac:dyDescent="0.2">
      <c r="A53" s="5">
        <v>7552</v>
      </c>
      <c r="B53" s="18">
        <v>10.5167</v>
      </c>
      <c r="D53" s="19" t="s">
        <v>90</v>
      </c>
    </row>
    <row r="54" spans="1:4" x14ac:dyDescent="0.2">
      <c r="A54" s="5">
        <v>7553</v>
      </c>
      <c r="B54" s="18">
        <v>9.8375000000000004</v>
      </c>
      <c r="D54" s="19" t="s">
        <v>90</v>
      </c>
    </row>
    <row r="55" spans="1:4" x14ac:dyDescent="0.2">
      <c r="A55" s="5">
        <v>7598</v>
      </c>
      <c r="B55" s="18">
        <v>8.0500000000000007</v>
      </c>
      <c r="D55" s="19" t="s">
        <v>90</v>
      </c>
    </row>
    <row r="56" spans="1:4" x14ac:dyDescent="0.2">
      <c r="A56" s="5">
        <v>8475</v>
      </c>
      <c r="B56" s="18">
        <v>8.4332999999999991</v>
      </c>
      <c r="D56" s="19" t="s">
        <v>90</v>
      </c>
    </row>
    <row r="57" spans="1:4" x14ac:dyDescent="0.2">
      <c r="A57" s="5">
        <v>11668</v>
      </c>
      <c r="B57" s="18">
        <v>21</v>
      </c>
      <c r="D57" s="19" t="s">
        <v>90</v>
      </c>
    </row>
    <row r="58" spans="1:4" x14ac:dyDescent="0.2">
      <c r="A58" s="5">
        <v>11751</v>
      </c>
      <c r="B58" s="18">
        <v>52.554200000000002</v>
      </c>
      <c r="C58" s="3" t="s">
        <v>986</v>
      </c>
      <c r="D58" s="19" t="s">
        <v>90</v>
      </c>
    </row>
    <row r="59" spans="1:4" x14ac:dyDescent="0.2">
      <c r="A59" s="5">
        <v>11752</v>
      </c>
      <c r="B59" s="18">
        <v>26.283300000000001</v>
      </c>
      <c r="C59" s="3" t="s">
        <v>987</v>
      </c>
      <c r="D59" s="19" t="s">
        <v>90</v>
      </c>
    </row>
    <row r="60" spans="1:4" x14ac:dyDescent="0.2">
      <c r="A60" s="5">
        <v>11753</v>
      </c>
      <c r="B60" s="18">
        <v>52.554200000000002</v>
      </c>
      <c r="C60" s="3" t="s">
        <v>988</v>
      </c>
      <c r="D60" s="19" t="s">
        <v>90</v>
      </c>
    </row>
    <row r="61" spans="1:4" x14ac:dyDescent="0.2">
      <c r="A61" s="5">
        <v>11755</v>
      </c>
      <c r="B61" s="18">
        <v>39.6</v>
      </c>
      <c r="C61" s="3" t="s">
        <v>989</v>
      </c>
      <c r="D61" s="19" t="s">
        <v>92</v>
      </c>
    </row>
    <row r="62" spans="1:4" x14ac:dyDescent="0.2">
      <c r="A62" s="5">
        <v>11765</v>
      </c>
      <c r="B62" s="18">
        <v>55.441699999999997</v>
      </c>
      <c r="C62" s="3" t="s">
        <v>990</v>
      </c>
      <c r="D62" s="19" t="s">
        <v>92</v>
      </c>
    </row>
    <row r="63" spans="1:4" x14ac:dyDescent="0.2">
      <c r="A63" s="5">
        <v>11767</v>
      </c>
      <c r="B63" s="18">
        <v>83.158299999999997</v>
      </c>
      <c r="C63" s="3" t="s">
        <v>991</v>
      </c>
      <c r="D63" s="19" t="s">
        <v>92</v>
      </c>
    </row>
    <row r="64" spans="1:4" x14ac:dyDescent="0.2">
      <c r="A64" s="5">
        <v>11771</v>
      </c>
      <c r="B64" s="18">
        <v>29.7</v>
      </c>
      <c r="C64" s="3" t="s">
        <v>992</v>
      </c>
      <c r="D64" s="19" t="s">
        <v>92</v>
      </c>
    </row>
    <row r="65" spans="1:4" x14ac:dyDescent="0.2">
      <c r="A65" s="5">
        <v>11774</v>
      </c>
      <c r="B65" s="18">
        <v>29.7</v>
      </c>
      <c r="C65" s="3" t="s">
        <v>993</v>
      </c>
      <c r="D65" s="19" t="s">
        <v>92</v>
      </c>
    </row>
    <row r="66" spans="1:4" x14ac:dyDescent="0.2">
      <c r="A66" s="5">
        <v>11813</v>
      </c>
      <c r="B66" s="18">
        <v>76.291700000000006</v>
      </c>
      <c r="C66" s="3" t="s">
        <v>994</v>
      </c>
      <c r="D66" s="19" t="s">
        <v>92</v>
      </c>
    </row>
    <row r="67" spans="1:4" x14ac:dyDescent="0.2">
      <c r="A67" s="5">
        <v>12233</v>
      </c>
      <c r="B67" s="18">
        <v>13</v>
      </c>
      <c r="D67" s="19" t="s">
        <v>90</v>
      </c>
    </row>
    <row r="68" spans="1:4" x14ac:dyDescent="0.2">
      <c r="A68" s="5">
        <v>12749</v>
      </c>
      <c r="B68" s="18">
        <v>93.5</v>
      </c>
      <c r="C68" s="3" t="s">
        <v>995</v>
      </c>
      <c r="D68" s="19" t="s">
        <v>90</v>
      </c>
    </row>
    <row r="69" spans="1:4" x14ac:dyDescent="0.2">
      <c r="A69" s="5">
        <v>13049</v>
      </c>
      <c r="B69" s="18">
        <v>40.125</v>
      </c>
      <c r="C69" s="3" t="s">
        <v>996</v>
      </c>
      <c r="D69" s="19" t="s">
        <v>92</v>
      </c>
    </row>
    <row r="70" spans="1:4" x14ac:dyDescent="0.2">
      <c r="A70" s="5">
        <v>13213</v>
      </c>
      <c r="B70" s="18">
        <v>35.5</v>
      </c>
      <c r="C70" s="3" t="s">
        <v>997</v>
      </c>
      <c r="D70" s="19" t="s">
        <v>92</v>
      </c>
    </row>
    <row r="71" spans="1:4" x14ac:dyDescent="0.2">
      <c r="A71" s="5">
        <v>13214</v>
      </c>
      <c r="B71" s="18">
        <v>30.5</v>
      </c>
      <c r="C71" s="3" t="s">
        <v>998</v>
      </c>
      <c r="D71" s="19" t="s">
        <v>92</v>
      </c>
    </row>
    <row r="72" spans="1:4" x14ac:dyDescent="0.2">
      <c r="A72" s="5">
        <v>13502</v>
      </c>
      <c r="B72" s="18">
        <v>77.958299999999994</v>
      </c>
      <c r="C72" s="3" t="s">
        <v>999</v>
      </c>
      <c r="D72" s="19" t="s">
        <v>90</v>
      </c>
    </row>
    <row r="73" spans="1:4" x14ac:dyDescent="0.2">
      <c r="A73" s="5">
        <v>13507</v>
      </c>
      <c r="B73" s="18">
        <v>55.9</v>
      </c>
      <c r="C73" s="3" t="s">
        <v>1000</v>
      </c>
      <c r="D73" s="19" t="s">
        <v>90</v>
      </c>
    </row>
    <row r="74" spans="1:4" x14ac:dyDescent="0.2">
      <c r="A74" s="5">
        <v>13567</v>
      </c>
      <c r="B74" s="18">
        <v>79.2</v>
      </c>
      <c r="C74" s="3" t="s">
        <v>1001</v>
      </c>
      <c r="D74" s="19" t="s">
        <v>92</v>
      </c>
    </row>
    <row r="75" spans="1:4" x14ac:dyDescent="0.2">
      <c r="A75" s="5">
        <v>13568</v>
      </c>
      <c r="B75" s="18">
        <v>49.5</v>
      </c>
      <c r="C75" s="3" t="s">
        <v>1002</v>
      </c>
      <c r="D75" s="19" t="s">
        <v>92</v>
      </c>
    </row>
    <row r="76" spans="1:4" x14ac:dyDescent="0.2">
      <c r="A76" s="5">
        <v>14311</v>
      </c>
      <c r="B76" s="18">
        <v>7.75</v>
      </c>
      <c r="D76" s="19" t="s">
        <v>104</v>
      </c>
    </row>
    <row r="77" spans="1:4" x14ac:dyDescent="0.2">
      <c r="A77" s="5">
        <v>14312</v>
      </c>
      <c r="B77" s="18">
        <v>7.75</v>
      </c>
      <c r="D77" s="19" t="s">
        <v>104</v>
      </c>
    </row>
    <row r="78" spans="1:4" x14ac:dyDescent="0.2">
      <c r="A78" s="5">
        <v>14313</v>
      </c>
      <c r="B78" s="18">
        <v>7.75</v>
      </c>
      <c r="D78" s="19" t="s">
        <v>104</v>
      </c>
    </row>
    <row r="79" spans="1:4" x14ac:dyDescent="0.2">
      <c r="A79" s="5">
        <v>14973</v>
      </c>
      <c r="B79" s="18">
        <v>8.0500000000000007</v>
      </c>
      <c r="D79" s="19" t="s">
        <v>90</v>
      </c>
    </row>
    <row r="80" spans="1:4" x14ac:dyDescent="0.2">
      <c r="A80" s="5">
        <v>16966</v>
      </c>
      <c r="B80" s="18">
        <v>134.5</v>
      </c>
      <c r="C80" s="3" t="s">
        <v>1003</v>
      </c>
      <c r="D80" s="19" t="s">
        <v>92</v>
      </c>
    </row>
    <row r="81" spans="1:4" x14ac:dyDescent="0.2">
      <c r="A81" s="5">
        <v>17453</v>
      </c>
      <c r="B81" s="18">
        <v>89.104200000000006</v>
      </c>
      <c r="C81" s="3" t="s">
        <v>1004</v>
      </c>
      <c r="D81" s="19" t="s">
        <v>92</v>
      </c>
    </row>
    <row r="82" spans="1:4" x14ac:dyDescent="0.2">
      <c r="A82" s="5">
        <v>17463</v>
      </c>
      <c r="B82" s="18">
        <v>51.862499999999997</v>
      </c>
      <c r="C82" s="3" t="s">
        <v>1005</v>
      </c>
      <c r="D82" s="19" t="s">
        <v>90</v>
      </c>
    </row>
    <row r="83" spans="1:4" x14ac:dyDescent="0.2">
      <c r="A83" s="5">
        <v>17465</v>
      </c>
      <c r="B83" s="18">
        <v>25.929200000000002</v>
      </c>
      <c r="C83" s="3" t="s">
        <v>1006</v>
      </c>
      <c r="D83" s="19" t="s">
        <v>90</v>
      </c>
    </row>
    <row r="84" spans="1:4" x14ac:dyDescent="0.2">
      <c r="A84" s="5">
        <v>17466</v>
      </c>
      <c r="B84" s="18">
        <v>25.929200000000002</v>
      </c>
      <c r="C84" s="3" t="s">
        <v>1006</v>
      </c>
      <c r="D84" s="19" t="s">
        <v>90</v>
      </c>
    </row>
    <row r="85" spans="1:4" x14ac:dyDescent="0.2">
      <c r="A85" s="5">
        <v>17474</v>
      </c>
      <c r="B85" s="18">
        <v>57</v>
      </c>
      <c r="C85" s="3" t="s">
        <v>1007</v>
      </c>
      <c r="D85" s="19" t="s">
        <v>90</v>
      </c>
    </row>
    <row r="86" spans="1:4" x14ac:dyDescent="0.2">
      <c r="A86" s="5">
        <v>17764</v>
      </c>
      <c r="B86" s="18">
        <v>30.695799999999998</v>
      </c>
      <c r="C86" s="3" t="s">
        <v>1008</v>
      </c>
      <c r="D86" s="19" t="s">
        <v>92</v>
      </c>
    </row>
    <row r="87" spans="1:4" x14ac:dyDescent="0.2">
      <c r="A87" s="5">
        <v>19877</v>
      </c>
      <c r="B87" s="18">
        <v>78.849999999999994</v>
      </c>
      <c r="C87" s="3" t="s">
        <v>1009</v>
      </c>
      <c r="D87" s="19" t="s">
        <v>90</v>
      </c>
    </row>
    <row r="88" spans="1:4" x14ac:dyDescent="0.2">
      <c r="A88" s="5">
        <v>19928</v>
      </c>
      <c r="B88" s="18">
        <v>90</v>
      </c>
      <c r="C88" s="3" t="s">
        <v>1010</v>
      </c>
      <c r="D88" s="19" t="s">
        <v>104</v>
      </c>
    </row>
    <row r="89" spans="1:4" x14ac:dyDescent="0.2">
      <c r="A89" s="5">
        <v>19943</v>
      </c>
      <c r="B89" s="18">
        <v>90</v>
      </c>
      <c r="C89" s="3" t="s">
        <v>1011</v>
      </c>
      <c r="D89" s="19" t="s">
        <v>90</v>
      </c>
    </row>
    <row r="90" spans="1:4" x14ac:dyDescent="0.2">
      <c r="A90" s="5">
        <v>19950</v>
      </c>
      <c r="B90" s="18">
        <v>263</v>
      </c>
      <c r="C90" s="3" t="s">
        <v>1012</v>
      </c>
      <c r="D90" s="19" t="s">
        <v>90</v>
      </c>
    </row>
    <row r="91" spans="1:4" x14ac:dyDescent="0.2">
      <c r="A91" s="5">
        <v>19996</v>
      </c>
      <c r="B91" s="18">
        <v>52</v>
      </c>
      <c r="C91" s="3" t="s">
        <v>1013</v>
      </c>
      <c r="D91" s="19" t="s">
        <v>90</v>
      </c>
    </row>
    <row r="92" spans="1:4" x14ac:dyDescent="0.2">
      <c r="A92" s="5">
        <v>21440</v>
      </c>
      <c r="B92" s="18">
        <v>8.0500000000000007</v>
      </c>
      <c r="D92" s="19" t="s">
        <v>90</v>
      </c>
    </row>
    <row r="93" spans="1:4" x14ac:dyDescent="0.2">
      <c r="A93" s="5">
        <v>24160</v>
      </c>
      <c r="B93" s="18">
        <v>211.33750000000001</v>
      </c>
      <c r="C93" s="3" t="s">
        <v>1014</v>
      </c>
      <c r="D93" s="19" t="s">
        <v>90</v>
      </c>
    </row>
    <row r="94" spans="1:4" x14ac:dyDescent="0.2">
      <c r="A94" s="5">
        <v>26360</v>
      </c>
      <c r="B94" s="18">
        <v>26</v>
      </c>
      <c r="D94" s="19" t="s">
        <v>90</v>
      </c>
    </row>
    <row r="95" spans="1:4" x14ac:dyDescent="0.2">
      <c r="A95" s="5">
        <v>26707</v>
      </c>
      <c r="B95" s="18">
        <v>26</v>
      </c>
      <c r="D95" s="19" t="s">
        <v>90</v>
      </c>
    </row>
    <row r="96" spans="1:4" x14ac:dyDescent="0.2">
      <c r="A96" s="5">
        <v>27267</v>
      </c>
      <c r="B96" s="18">
        <v>13</v>
      </c>
      <c r="C96" s="3" t="s">
        <v>1015</v>
      </c>
      <c r="D96" s="19" t="s">
        <v>90</v>
      </c>
    </row>
    <row r="97" spans="1:4" x14ac:dyDescent="0.2">
      <c r="A97" s="5">
        <v>27849</v>
      </c>
      <c r="B97" s="18">
        <v>13</v>
      </c>
      <c r="D97" s="19" t="s">
        <v>90</v>
      </c>
    </row>
    <row r="98" spans="1:4" x14ac:dyDescent="0.2">
      <c r="A98" s="5">
        <v>28134</v>
      </c>
      <c r="B98" s="18">
        <v>11.5</v>
      </c>
      <c r="D98" s="19" t="s">
        <v>90</v>
      </c>
    </row>
    <row r="99" spans="1:4" x14ac:dyDescent="0.2">
      <c r="A99" s="5">
        <v>28206</v>
      </c>
      <c r="B99" s="18">
        <v>10.5</v>
      </c>
      <c r="D99" s="19" t="s">
        <v>90</v>
      </c>
    </row>
    <row r="100" spans="1:4" x14ac:dyDescent="0.2">
      <c r="A100" s="5">
        <v>28213</v>
      </c>
      <c r="B100" s="18">
        <v>13</v>
      </c>
      <c r="D100" s="19" t="s">
        <v>90</v>
      </c>
    </row>
    <row r="101" spans="1:4" x14ac:dyDescent="0.2">
      <c r="A101" s="5">
        <v>28220</v>
      </c>
      <c r="B101" s="18">
        <v>32.5</v>
      </c>
      <c r="D101" s="19" t="s">
        <v>90</v>
      </c>
    </row>
    <row r="102" spans="1:4" x14ac:dyDescent="0.2">
      <c r="A102" s="5">
        <v>28403</v>
      </c>
      <c r="B102" s="18">
        <v>26</v>
      </c>
      <c r="D102" s="19" t="s">
        <v>90</v>
      </c>
    </row>
    <row r="103" spans="1:4" x14ac:dyDescent="0.2">
      <c r="A103" s="5">
        <v>28424</v>
      </c>
      <c r="B103" s="18">
        <v>13</v>
      </c>
      <c r="D103" s="19" t="s">
        <v>90</v>
      </c>
    </row>
    <row r="104" spans="1:4" x14ac:dyDescent="0.2">
      <c r="A104" s="5">
        <v>28551</v>
      </c>
      <c r="B104" s="18">
        <v>13</v>
      </c>
      <c r="C104" s="3" t="s">
        <v>146</v>
      </c>
      <c r="D104" s="19" t="s">
        <v>90</v>
      </c>
    </row>
    <row r="105" spans="1:4" x14ac:dyDescent="0.2">
      <c r="A105" s="5">
        <v>28664</v>
      </c>
      <c r="B105" s="18">
        <v>21</v>
      </c>
      <c r="D105" s="19" t="s">
        <v>90</v>
      </c>
    </row>
    <row r="106" spans="1:4" x14ac:dyDescent="0.2">
      <c r="A106" s="5">
        <v>28665</v>
      </c>
      <c r="B106" s="18">
        <v>10.5</v>
      </c>
      <c r="D106" s="19" t="s">
        <v>90</v>
      </c>
    </row>
    <row r="107" spans="1:4" x14ac:dyDescent="0.2">
      <c r="A107" s="5">
        <v>29011</v>
      </c>
      <c r="B107" s="18">
        <v>14</v>
      </c>
      <c r="D107" s="19" t="s">
        <v>90</v>
      </c>
    </row>
    <row r="108" spans="1:4" x14ac:dyDescent="0.2">
      <c r="A108" s="5">
        <v>29103</v>
      </c>
      <c r="B108" s="18">
        <v>23</v>
      </c>
      <c r="D108" s="19" t="s">
        <v>90</v>
      </c>
    </row>
    <row r="109" spans="1:4" x14ac:dyDescent="0.2">
      <c r="A109" s="5">
        <v>29104</v>
      </c>
      <c r="B109" s="18">
        <v>11.5</v>
      </c>
      <c r="D109" s="19" t="s">
        <v>90</v>
      </c>
    </row>
    <row r="110" spans="1:4" x14ac:dyDescent="0.2">
      <c r="A110" s="5">
        <v>29105</v>
      </c>
      <c r="B110" s="18">
        <v>23</v>
      </c>
      <c r="D110" s="19" t="s">
        <v>90</v>
      </c>
    </row>
    <row r="111" spans="1:4" x14ac:dyDescent="0.2">
      <c r="A111" s="5">
        <v>29108</v>
      </c>
      <c r="B111" s="18">
        <v>11.5</v>
      </c>
      <c r="D111" s="19" t="s">
        <v>90</v>
      </c>
    </row>
    <row r="112" spans="1:4" x14ac:dyDescent="0.2">
      <c r="A112" s="5">
        <v>29750</v>
      </c>
      <c r="B112" s="18">
        <v>39</v>
      </c>
      <c r="D112" s="19" t="s">
        <v>90</v>
      </c>
    </row>
    <row r="113" spans="1:4" x14ac:dyDescent="0.2">
      <c r="A113" s="5">
        <v>29751</v>
      </c>
      <c r="B113" s="18">
        <v>13</v>
      </c>
      <c r="D113" s="19" t="s">
        <v>90</v>
      </c>
    </row>
    <row r="114" spans="1:4" x14ac:dyDescent="0.2">
      <c r="A114" s="5">
        <v>31027</v>
      </c>
      <c r="B114" s="18">
        <v>21</v>
      </c>
      <c r="D114" s="19" t="s">
        <v>90</v>
      </c>
    </row>
    <row r="115" spans="1:4" x14ac:dyDescent="0.2">
      <c r="A115" s="5">
        <v>31028</v>
      </c>
      <c r="B115" s="18">
        <v>10.5</v>
      </c>
      <c r="D115" s="19" t="s">
        <v>90</v>
      </c>
    </row>
    <row r="116" spans="1:4" x14ac:dyDescent="0.2">
      <c r="A116" s="5">
        <v>31418</v>
      </c>
      <c r="B116" s="18">
        <v>13</v>
      </c>
      <c r="D116" s="19" t="s">
        <v>90</v>
      </c>
    </row>
    <row r="117" spans="1:4" x14ac:dyDescent="0.2">
      <c r="A117" s="5">
        <v>33638</v>
      </c>
      <c r="B117" s="18">
        <v>81.8583</v>
      </c>
      <c r="C117" s="3" t="s">
        <v>1016</v>
      </c>
      <c r="D117" s="19" t="s">
        <v>90</v>
      </c>
    </row>
    <row r="118" spans="1:4" x14ac:dyDescent="0.2">
      <c r="A118" s="5">
        <v>35273</v>
      </c>
      <c r="B118" s="18">
        <v>113.27500000000001</v>
      </c>
      <c r="C118" s="3" t="s">
        <v>1017</v>
      </c>
      <c r="D118" s="19" t="s">
        <v>92</v>
      </c>
    </row>
    <row r="119" spans="1:4" x14ac:dyDescent="0.2">
      <c r="A119" s="5">
        <v>35281</v>
      </c>
      <c r="B119" s="18">
        <v>77.287499999999994</v>
      </c>
      <c r="C119" s="3" t="s">
        <v>1018</v>
      </c>
      <c r="D119" s="19" t="s">
        <v>90</v>
      </c>
    </row>
    <row r="120" spans="1:4" x14ac:dyDescent="0.2">
      <c r="A120" s="5">
        <v>35851</v>
      </c>
      <c r="B120" s="18">
        <v>7.7332999999999998</v>
      </c>
      <c r="D120" s="19" t="s">
        <v>104</v>
      </c>
    </row>
    <row r="121" spans="1:4" x14ac:dyDescent="0.2">
      <c r="A121" s="5">
        <v>35852</v>
      </c>
      <c r="B121" s="18">
        <v>7.7332999999999998</v>
      </c>
      <c r="D121" s="19" t="s">
        <v>104</v>
      </c>
    </row>
    <row r="122" spans="1:4" x14ac:dyDescent="0.2">
      <c r="A122" s="5">
        <v>36866</v>
      </c>
      <c r="B122" s="18">
        <v>7.7374999999999998</v>
      </c>
      <c r="D122" s="19" t="s">
        <v>104</v>
      </c>
    </row>
    <row r="123" spans="1:4" x14ac:dyDescent="0.2">
      <c r="A123" s="5">
        <v>36928</v>
      </c>
      <c r="B123" s="18">
        <v>164.86670000000001</v>
      </c>
      <c r="C123" s="3" t="s">
        <v>124</v>
      </c>
      <c r="D123" s="19" t="s">
        <v>90</v>
      </c>
    </row>
    <row r="124" spans="1:4" x14ac:dyDescent="0.2">
      <c r="A124" s="5">
        <v>36947</v>
      </c>
      <c r="B124" s="18">
        <v>78.2667</v>
      </c>
      <c r="C124" s="3" t="s">
        <v>1019</v>
      </c>
      <c r="D124" s="19" t="s">
        <v>92</v>
      </c>
    </row>
    <row r="125" spans="1:4" x14ac:dyDescent="0.2">
      <c r="A125" s="5">
        <v>36967</v>
      </c>
      <c r="B125" s="18">
        <v>34.020800000000001</v>
      </c>
      <c r="C125" s="3" t="s">
        <v>1020</v>
      </c>
      <c r="D125" s="19" t="s">
        <v>90</v>
      </c>
    </row>
    <row r="126" spans="1:4" x14ac:dyDescent="0.2">
      <c r="A126" s="5">
        <v>36973</v>
      </c>
      <c r="B126" s="18">
        <v>83.474999999999994</v>
      </c>
      <c r="C126" s="3" t="s">
        <v>123</v>
      </c>
      <c r="D126" s="19" t="s">
        <v>90</v>
      </c>
    </row>
    <row r="127" spans="1:4" x14ac:dyDescent="0.2">
      <c r="A127" s="5">
        <v>65306</v>
      </c>
      <c r="B127" s="18">
        <v>8.1125000000000007</v>
      </c>
      <c r="D127" s="19" t="s">
        <v>90</v>
      </c>
    </row>
    <row r="128" spans="1:4" x14ac:dyDescent="0.2">
      <c r="A128" s="5">
        <v>110152</v>
      </c>
      <c r="B128" s="18">
        <v>86.5</v>
      </c>
      <c r="C128" s="3" t="s">
        <v>1021</v>
      </c>
      <c r="D128" s="19" t="s">
        <v>90</v>
      </c>
    </row>
    <row r="129" spans="1:4" x14ac:dyDescent="0.2">
      <c r="A129" s="5">
        <v>110413</v>
      </c>
      <c r="B129" s="18">
        <v>79.650000000000006</v>
      </c>
      <c r="C129" s="3" t="s">
        <v>1022</v>
      </c>
      <c r="D129" s="19" t="s">
        <v>90</v>
      </c>
    </row>
    <row r="130" spans="1:4" x14ac:dyDescent="0.2">
      <c r="A130" s="5">
        <v>110465</v>
      </c>
      <c r="B130" s="18">
        <v>52</v>
      </c>
      <c r="C130" s="3" t="s">
        <v>1023</v>
      </c>
      <c r="D130" s="19" t="s">
        <v>90</v>
      </c>
    </row>
    <row r="131" spans="1:4" x14ac:dyDescent="0.2">
      <c r="A131" s="5">
        <v>110564</v>
      </c>
      <c r="B131" s="18">
        <v>26.55</v>
      </c>
      <c r="C131" s="3" t="s">
        <v>1024</v>
      </c>
      <c r="D131" s="19" t="s">
        <v>90</v>
      </c>
    </row>
    <row r="132" spans="1:4" x14ac:dyDescent="0.2">
      <c r="A132" s="5">
        <v>110813</v>
      </c>
      <c r="B132" s="18">
        <v>75.25</v>
      </c>
      <c r="C132" s="3" t="s">
        <v>1025</v>
      </c>
      <c r="D132" s="19" t="s">
        <v>92</v>
      </c>
    </row>
    <row r="133" spans="1:4" x14ac:dyDescent="0.2">
      <c r="A133" s="5">
        <v>111320</v>
      </c>
      <c r="B133" s="18">
        <v>38.5</v>
      </c>
      <c r="C133" s="3" t="s">
        <v>1026</v>
      </c>
      <c r="D133" s="19" t="s">
        <v>90</v>
      </c>
    </row>
    <row r="134" spans="1:4" x14ac:dyDescent="0.2">
      <c r="A134" s="5">
        <v>111361</v>
      </c>
      <c r="B134" s="18">
        <v>57.979199999999999</v>
      </c>
      <c r="C134" s="3" t="s">
        <v>1027</v>
      </c>
      <c r="D134" s="19" t="s">
        <v>92</v>
      </c>
    </row>
    <row r="135" spans="1:4" x14ac:dyDescent="0.2">
      <c r="A135" s="5">
        <v>111369</v>
      </c>
      <c r="B135" s="18">
        <v>30</v>
      </c>
      <c r="C135" s="3" t="s">
        <v>1028</v>
      </c>
      <c r="D135" s="19" t="s">
        <v>92</v>
      </c>
    </row>
    <row r="136" spans="1:4" x14ac:dyDescent="0.2">
      <c r="A136" s="5">
        <v>111426</v>
      </c>
      <c r="B136" s="18">
        <v>26.55</v>
      </c>
      <c r="D136" s="19" t="s">
        <v>92</v>
      </c>
    </row>
    <row r="137" spans="1:4" x14ac:dyDescent="0.2">
      <c r="A137" s="5">
        <v>111427</v>
      </c>
      <c r="B137" s="18">
        <v>26.55</v>
      </c>
      <c r="D137" s="19" t="s">
        <v>90</v>
      </c>
    </row>
    <row r="138" spans="1:4" x14ac:dyDescent="0.2">
      <c r="A138" s="5">
        <v>111428</v>
      </c>
      <c r="B138" s="18">
        <v>26.55</v>
      </c>
      <c r="D138" s="19" t="s">
        <v>90</v>
      </c>
    </row>
    <row r="139" spans="1:4" x14ac:dyDescent="0.2">
      <c r="A139" s="5">
        <v>112050</v>
      </c>
      <c r="B139" s="18">
        <v>0</v>
      </c>
      <c r="C139" s="3" t="s">
        <v>1029</v>
      </c>
      <c r="D139" s="19" t="s">
        <v>90</v>
      </c>
    </row>
    <row r="140" spans="1:4" x14ac:dyDescent="0.2">
      <c r="A140" s="5">
        <v>112052</v>
      </c>
      <c r="B140" s="18">
        <v>0</v>
      </c>
      <c r="D140" s="19" t="s">
        <v>90</v>
      </c>
    </row>
    <row r="141" spans="1:4" x14ac:dyDescent="0.2">
      <c r="A141" s="5">
        <v>112053</v>
      </c>
      <c r="B141" s="18">
        <v>30</v>
      </c>
      <c r="C141" s="3" t="s">
        <v>1030</v>
      </c>
      <c r="D141" s="19" t="s">
        <v>90</v>
      </c>
    </row>
    <row r="142" spans="1:4" x14ac:dyDescent="0.2">
      <c r="A142" s="5">
        <v>112058</v>
      </c>
      <c r="B142" s="18">
        <v>0</v>
      </c>
      <c r="C142" s="3" t="s">
        <v>1031</v>
      </c>
      <c r="D142" s="19" t="s">
        <v>90</v>
      </c>
    </row>
    <row r="143" spans="1:4" x14ac:dyDescent="0.2">
      <c r="A143" s="5">
        <v>112277</v>
      </c>
      <c r="B143" s="18">
        <v>31</v>
      </c>
      <c r="C143" s="3" t="s">
        <v>1032</v>
      </c>
      <c r="D143" s="19" t="s">
        <v>92</v>
      </c>
    </row>
    <row r="144" spans="1:4" x14ac:dyDescent="0.2">
      <c r="A144" s="5">
        <v>112379</v>
      </c>
      <c r="B144" s="18">
        <v>39.6</v>
      </c>
      <c r="D144" s="19" t="s">
        <v>92</v>
      </c>
    </row>
    <row r="145" spans="1:4" x14ac:dyDescent="0.2">
      <c r="A145" s="5">
        <v>113028</v>
      </c>
      <c r="B145" s="18">
        <v>26.55</v>
      </c>
      <c r="C145" s="3" t="s">
        <v>1033</v>
      </c>
      <c r="D145" s="19" t="s">
        <v>90</v>
      </c>
    </row>
    <row r="146" spans="1:4" x14ac:dyDescent="0.2">
      <c r="A146" s="5">
        <v>113050</v>
      </c>
      <c r="B146" s="18">
        <v>26.55</v>
      </c>
      <c r="C146" s="3" t="s">
        <v>1034</v>
      </c>
      <c r="D146" s="19" t="s">
        <v>90</v>
      </c>
    </row>
    <row r="147" spans="1:4" x14ac:dyDescent="0.2">
      <c r="A147" s="5">
        <v>113051</v>
      </c>
      <c r="B147" s="18">
        <v>27.75</v>
      </c>
      <c r="C147" s="3" t="s">
        <v>1035</v>
      </c>
      <c r="D147" s="19" t="s">
        <v>92</v>
      </c>
    </row>
    <row r="148" spans="1:4" x14ac:dyDescent="0.2">
      <c r="A148" s="5">
        <v>113056</v>
      </c>
      <c r="B148" s="18">
        <v>26</v>
      </c>
      <c r="C148" s="3" t="s">
        <v>1036</v>
      </c>
      <c r="D148" s="19" t="s">
        <v>90</v>
      </c>
    </row>
    <row r="149" spans="1:4" x14ac:dyDescent="0.2">
      <c r="A149" s="5">
        <v>113059</v>
      </c>
      <c r="B149" s="18">
        <v>47.1</v>
      </c>
      <c r="D149" s="19" t="s">
        <v>90</v>
      </c>
    </row>
    <row r="150" spans="1:4" x14ac:dyDescent="0.2">
      <c r="A150" s="5">
        <v>113503</v>
      </c>
      <c r="B150" s="18">
        <v>211.5</v>
      </c>
      <c r="C150" s="3" t="s">
        <v>1037</v>
      </c>
      <c r="D150" s="19" t="s">
        <v>92</v>
      </c>
    </row>
    <row r="151" spans="1:4" x14ac:dyDescent="0.2">
      <c r="A151" s="5">
        <v>113505</v>
      </c>
      <c r="B151" s="18">
        <v>55</v>
      </c>
      <c r="C151" s="3" t="s">
        <v>1038</v>
      </c>
      <c r="D151" s="19" t="s">
        <v>90</v>
      </c>
    </row>
    <row r="152" spans="1:4" x14ac:dyDescent="0.2">
      <c r="A152" s="5">
        <v>113509</v>
      </c>
      <c r="B152" s="18">
        <v>61.979199999999999</v>
      </c>
      <c r="C152" s="3" t="s">
        <v>1039</v>
      </c>
      <c r="D152" s="19" t="s">
        <v>92</v>
      </c>
    </row>
    <row r="153" spans="1:4" x14ac:dyDescent="0.2">
      <c r="A153" s="5">
        <v>113510</v>
      </c>
      <c r="B153" s="18">
        <v>35</v>
      </c>
      <c r="C153" s="3" t="s">
        <v>1040</v>
      </c>
      <c r="D153" s="19" t="s">
        <v>90</v>
      </c>
    </row>
    <row r="154" spans="1:4" x14ac:dyDescent="0.2">
      <c r="A154" s="5">
        <v>113514</v>
      </c>
      <c r="B154" s="18">
        <v>26.55</v>
      </c>
      <c r="C154" s="3" t="s">
        <v>1041</v>
      </c>
      <c r="D154" s="19" t="s">
        <v>90</v>
      </c>
    </row>
    <row r="155" spans="1:4" x14ac:dyDescent="0.2">
      <c r="A155" s="5">
        <v>113572</v>
      </c>
      <c r="B155" s="18">
        <v>80</v>
      </c>
      <c r="C155" s="3" t="s">
        <v>1042</v>
      </c>
    </row>
    <row r="156" spans="1:4" x14ac:dyDescent="0.2">
      <c r="A156" s="5">
        <v>113760</v>
      </c>
      <c r="B156" s="18">
        <v>120</v>
      </c>
      <c r="C156" s="3" t="s">
        <v>1043</v>
      </c>
      <c r="D156" s="19" t="s">
        <v>90</v>
      </c>
    </row>
    <row r="157" spans="1:4" x14ac:dyDescent="0.2">
      <c r="A157" s="5">
        <v>113776</v>
      </c>
      <c r="B157" s="18">
        <v>66.599999999999994</v>
      </c>
      <c r="C157" s="3" t="s">
        <v>1044</v>
      </c>
      <c r="D157" s="19" t="s">
        <v>90</v>
      </c>
    </row>
    <row r="158" spans="1:4" x14ac:dyDescent="0.2">
      <c r="A158" s="5">
        <v>113781</v>
      </c>
      <c r="B158" s="18">
        <v>151.55000000000001</v>
      </c>
      <c r="C158" s="3" t="s">
        <v>1045</v>
      </c>
      <c r="D158" s="19" t="s">
        <v>90</v>
      </c>
    </row>
    <row r="159" spans="1:4" x14ac:dyDescent="0.2">
      <c r="A159" s="5">
        <v>113784</v>
      </c>
      <c r="B159" s="18">
        <v>35.5</v>
      </c>
      <c r="C159" s="3" t="s">
        <v>150</v>
      </c>
      <c r="D159" s="19" t="s">
        <v>90</v>
      </c>
    </row>
    <row r="160" spans="1:4" x14ac:dyDescent="0.2">
      <c r="A160" s="5">
        <v>113786</v>
      </c>
      <c r="B160" s="18">
        <v>30.5</v>
      </c>
      <c r="C160" s="3" t="s">
        <v>1046</v>
      </c>
      <c r="D160" s="19" t="s">
        <v>90</v>
      </c>
    </row>
    <row r="161" spans="1:4" x14ac:dyDescent="0.2">
      <c r="A161" s="5">
        <v>113789</v>
      </c>
      <c r="B161" s="18">
        <v>52</v>
      </c>
      <c r="D161" s="19" t="s">
        <v>90</v>
      </c>
    </row>
    <row r="162" spans="1:4" x14ac:dyDescent="0.2">
      <c r="A162" s="5">
        <v>113792</v>
      </c>
      <c r="B162" s="18">
        <v>26.55</v>
      </c>
      <c r="D162" s="19" t="s">
        <v>90</v>
      </c>
    </row>
    <row r="163" spans="1:4" x14ac:dyDescent="0.2">
      <c r="A163" s="5">
        <v>113794</v>
      </c>
      <c r="B163" s="18">
        <v>26.55</v>
      </c>
      <c r="D163" s="19" t="s">
        <v>90</v>
      </c>
    </row>
    <row r="164" spans="1:4" x14ac:dyDescent="0.2">
      <c r="A164" s="5">
        <v>113798</v>
      </c>
      <c r="B164" s="18">
        <v>31</v>
      </c>
      <c r="D164" s="19" t="s">
        <v>90</v>
      </c>
    </row>
    <row r="165" spans="1:4" x14ac:dyDescent="0.2">
      <c r="A165" s="5">
        <v>113800</v>
      </c>
      <c r="B165" s="18">
        <v>26.55</v>
      </c>
      <c r="D165" s="19" t="s">
        <v>90</v>
      </c>
    </row>
    <row r="166" spans="1:4" x14ac:dyDescent="0.2">
      <c r="A166" s="5">
        <v>113803</v>
      </c>
      <c r="B166" s="18">
        <v>53.1</v>
      </c>
      <c r="C166" s="3" t="s">
        <v>1047</v>
      </c>
      <c r="D166" s="19" t="s">
        <v>90</v>
      </c>
    </row>
    <row r="167" spans="1:4" x14ac:dyDescent="0.2">
      <c r="A167" s="5">
        <v>113804</v>
      </c>
      <c r="B167" s="18">
        <v>30.5</v>
      </c>
      <c r="D167" s="19" t="s">
        <v>90</v>
      </c>
    </row>
    <row r="168" spans="1:4" x14ac:dyDescent="0.2">
      <c r="A168" s="5">
        <v>113806</v>
      </c>
      <c r="B168" s="18">
        <v>53.1</v>
      </c>
      <c r="C168" s="3" t="s">
        <v>1048</v>
      </c>
      <c r="D168" s="19" t="s">
        <v>90</v>
      </c>
    </row>
    <row r="169" spans="1:4" x14ac:dyDescent="0.2">
      <c r="A169" s="5">
        <v>113807</v>
      </c>
      <c r="B169" s="18">
        <v>26.55</v>
      </c>
      <c r="D169" s="19" t="s">
        <v>90</v>
      </c>
    </row>
    <row r="170" spans="1:4" x14ac:dyDescent="0.2">
      <c r="A170" s="5">
        <v>211536</v>
      </c>
      <c r="B170" s="18">
        <v>13</v>
      </c>
      <c r="D170" s="19" t="s">
        <v>90</v>
      </c>
    </row>
    <row r="171" spans="1:4" x14ac:dyDescent="0.2">
      <c r="A171" s="5">
        <v>218629</v>
      </c>
      <c r="B171" s="18">
        <v>13.5</v>
      </c>
      <c r="D171" s="19" t="s">
        <v>90</v>
      </c>
    </row>
    <row r="172" spans="1:4" x14ac:dyDescent="0.2">
      <c r="A172" s="5">
        <v>219533</v>
      </c>
      <c r="B172" s="18">
        <v>12.35</v>
      </c>
      <c r="D172" s="19" t="s">
        <v>104</v>
      </c>
    </row>
    <row r="173" spans="1:4" x14ac:dyDescent="0.2">
      <c r="A173" s="5">
        <v>220367</v>
      </c>
      <c r="B173" s="18">
        <v>13</v>
      </c>
      <c r="D173" s="19" t="s">
        <v>90</v>
      </c>
    </row>
    <row r="174" spans="1:4" x14ac:dyDescent="0.2">
      <c r="A174" s="5">
        <v>220845</v>
      </c>
      <c r="B174" s="18">
        <v>65</v>
      </c>
      <c r="D174" s="19" t="s">
        <v>90</v>
      </c>
    </row>
    <row r="175" spans="1:4" x14ac:dyDescent="0.2">
      <c r="A175" s="5">
        <v>223596</v>
      </c>
      <c r="B175" s="18">
        <v>13.5</v>
      </c>
      <c r="D175" s="19" t="s">
        <v>90</v>
      </c>
    </row>
    <row r="176" spans="1:4" x14ac:dyDescent="0.2">
      <c r="A176" s="5">
        <v>228414</v>
      </c>
      <c r="B176" s="18">
        <v>26</v>
      </c>
      <c r="D176" s="19" t="s">
        <v>90</v>
      </c>
    </row>
    <row r="177" spans="1:4" x14ac:dyDescent="0.2">
      <c r="A177" s="5">
        <v>230080</v>
      </c>
      <c r="B177" s="18">
        <v>26</v>
      </c>
      <c r="C177" s="3" t="s">
        <v>1049</v>
      </c>
      <c r="D177" s="19" t="s">
        <v>90</v>
      </c>
    </row>
    <row r="178" spans="1:4" x14ac:dyDescent="0.2">
      <c r="A178" s="5">
        <v>230136</v>
      </c>
      <c r="B178" s="18">
        <v>39</v>
      </c>
      <c r="C178" s="3" t="s">
        <v>1050</v>
      </c>
      <c r="D178" s="19" t="s">
        <v>90</v>
      </c>
    </row>
    <row r="179" spans="1:4" x14ac:dyDescent="0.2">
      <c r="A179" s="5">
        <v>230433</v>
      </c>
      <c r="B179" s="18">
        <v>26</v>
      </c>
      <c r="D179" s="19" t="s">
        <v>90</v>
      </c>
    </row>
    <row r="180" spans="1:4" x14ac:dyDescent="0.2">
      <c r="A180" s="5">
        <v>230434</v>
      </c>
      <c r="B180" s="18">
        <v>13</v>
      </c>
      <c r="D180" s="19" t="s">
        <v>90</v>
      </c>
    </row>
    <row r="181" spans="1:4" x14ac:dyDescent="0.2">
      <c r="A181" s="5">
        <v>231919</v>
      </c>
      <c r="B181" s="18">
        <v>23</v>
      </c>
      <c r="D181" s="19" t="s">
        <v>90</v>
      </c>
    </row>
    <row r="182" spans="1:4" x14ac:dyDescent="0.2">
      <c r="A182" s="5">
        <v>233639</v>
      </c>
      <c r="B182" s="18">
        <v>13</v>
      </c>
      <c r="D182" s="19" t="s">
        <v>90</v>
      </c>
    </row>
    <row r="183" spans="1:4" x14ac:dyDescent="0.2">
      <c r="A183" s="5">
        <v>233866</v>
      </c>
      <c r="B183" s="18">
        <v>13</v>
      </c>
      <c r="D183" s="19" t="s">
        <v>90</v>
      </c>
    </row>
    <row r="184" spans="1:4" x14ac:dyDescent="0.2">
      <c r="A184" s="5">
        <v>234360</v>
      </c>
      <c r="B184" s="18">
        <v>13</v>
      </c>
      <c r="D184" s="19" t="s">
        <v>90</v>
      </c>
    </row>
    <row r="185" spans="1:4" x14ac:dyDescent="0.2">
      <c r="A185" s="5">
        <v>234604</v>
      </c>
      <c r="B185" s="18">
        <v>13</v>
      </c>
      <c r="D185" s="19" t="s">
        <v>90</v>
      </c>
    </row>
    <row r="186" spans="1:4" x14ac:dyDescent="0.2">
      <c r="A186" s="5">
        <v>234686</v>
      </c>
      <c r="B186" s="18">
        <v>13</v>
      </c>
      <c r="D186" s="19" t="s">
        <v>90</v>
      </c>
    </row>
    <row r="187" spans="1:4" x14ac:dyDescent="0.2">
      <c r="A187" s="5">
        <v>234818</v>
      </c>
      <c r="B187" s="18">
        <v>12.35</v>
      </c>
      <c r="D187" s="19" t="s">
        <v>104</v>
      </c>
    </row>
    <row r="188" spans="1:4" x14ac:dyDescent="0.2">
      <c r="A188" s="5">
        <v>236171</v>
      </c>
      <c r="B188" s="18">
        <v>13</v>
      </c>
      <c r="D188" s="19" t="s">
        <v>90</v>
      </c>
    </row>
    <row r="189" spans="1:4" x14ac:dyDescent="0.2">
      <c r="A189" s="5">
        <v>236853</v>
      </c>
      <c r="B189" s="18">
        <v>26</v>
      </c>
      <c r="D189" s="19" t="s">
        <v>90</v>
      </c>
    </row>
    <row r="190" spans="1:4" x14ac:dyDescent="0.2">
      <c r="A190" s="5">
        <v>237442</v>
      </c>
      <c r="B190" s="18">
        <v>13.5</v>
      </c>
      <c r="D190" s="19" t="s">
        <v>90</v>
      </c>
    </row>
    <row r="191" spans="1:4" x14ac:dyDescent="0.2">
      <c r="A191" s="5">
        <v>237671</v>
      </c>
      <c r="B191" s="18">
        <v>13</v>
      </c>
      <c r="D191" s="19" t="s">
        <v>90</v>
      </c>
    </row>
    <row r="192" spans="1:4" x14ac:dyDescent="0.2">
      <c r="A192" s="5">
        <v>237736</v>
      </c>
      <c r="B192" s="18">
        <v>30.070799999999998</v>
      </c>
      <c r="D192" s="19" t="s">
        <v>92</v>
      </c>
    </row>
    <row r="193" spans="1:4" x14ac:dyDescent="0.2">
      <c r="A193" s="5">
        <v>237789</v>
      </c>
      <c r="B193" s="18">
        <v>30</v>
      </c>
      <c r="D193" s="19" t="s">
        <v>90</v>
      </c>
    </row>
    <row r="194" spans="1:4" x14ac:dyDescent="0.2">
      <c r="A194" s="5">
        <v>237798</v>
      </c>
      <c r="B194" s="18">
        <v>13</v>
      </c>
      <c r="D194" s="19" t="s">
        <v>90</v>
      </c>
    </row>
    <row r="195" spans="1:4" x14ac:dyDescent="0.2">
      <c r="A195" s="5">
        <v>239853</v>
      </c>
      <c r="B195" s="18">
        <v>0</v>
      </c>
      <c r="D195" s="19" t="s">
        <v>90</v>
      </c>
    </row>
    <row r="196" spans="1:4" x14ac:dyDescent="0.2">
      <c r="A196" s="5">
        <v>239856</v>
      </c>
      <c r="B196" s="18">
        <v>0</v>
      </c>
      <c r="D196" s="19" t="s">
        <v>90</v>
      </c>
    </row>
    <row r="197" spans="1:4" x14ac:dyDescent="0.2">
      <c r="A197" s="5">
        <v>239865</v>
      </c>
      <c r="B197" s="18">
        <v>26</v>
      </c>
      <c r="D197" s="19" t="s">
        <v>90</v>
      </c>
    </row>
    <row r="198" spans="1:4" x14ac:dyDescent="0.2">
      <c r="A198" s="5">
        <v>243847</v>
      </c>
      <c r="B198" s="18">
        <v>27</v>
      </c>
      <c r="D198" s="19" t="s">
        <v>90</v>
      </c>
    </row>
    <row r="199" spans="1:4" x14ac:dyDescent="0.2">
      <c r="A199" s="5">
        <v>244252</v>
      </c>
      <c r="B199" s="18">
        <v>26</v>
      </c>
      <c r="D199" s="19" t="s">
        <v>90</v>
      </c>
    </row>
    <row r="200" spans="1:4" x14ac:dyDescent="0.2">
      <c r="A200" s="5">
        <v>244270</v>
      </c>
      <c r="B200" s="18">
        <v>13</v>
      </c>
      <c r="D200" s="19" t="s">
        <v>90</v>
      </c>
    </row>
    <row r="201" spans="1:4" x14ac:dyDescent="0.2">
      <c r="A201" s="5">
        <v>244310</v>
      </c>
      <c r="B201" s="18">
        <v>13</v>
      </c>
      <c r="D201" s="19" t="s">
        <v>90</v>
      </c>
    </row>
    <row r="202" spans="1:4" x14ac:dyDescent="0.2">
      <c r="A202" s="5">
        <v>244358</v>
      </c>
      <c r="B202" s="18">
        <v>26</v>
      </c>
      <c r="D202" s="19" t="s">
        <v>90</v>
      </c>
    </row>
    <row r="203" spans="1:4" x14ac:dyDescent="0.2">
      <c r="A203" s="5">
        <v>244367</v>
      </c>
      <c r="B203" s="18">
        <v>26</v>
      </c>
      <c r="D203" s="19" t="s">
        <v>90</v>
      </c>
    </row>
    <row r="204" spans="1:4" x14ac:dyDescent="0.2">
      <c r="A204" s="5">
        <v>248698</v>
      </c>
      <c r="B204" s="18">
        <v>13</v>
      </c>
      <c r="C204" s="3" t="s">
        <v>1051</v>
      </c>
      <c r="D204" s="19" t="s">
        <v>90</v>
      </c>
    </row>
    <row r="205" spans="1:4" x14ac:dyDescent="0.2">
      <c r="A205" s="5">
        <v>248723</v>
      </c>
      <c r="B205" s="18">
        <v>13</v>
      </c>
      <c r="D205" s="19" t="s">
        <v>90</v>
      </c>
    </row>
    <row r="206" spans="1:4" x14ac:dyDescent="0.2">
      <c r="A206" s="5">
        <v>248727</v>
      </c>
      <c r="B206" s="18">
        <v>33</v>
      </c>
      <c r="D206" s="19" t="s">
        <v>90</v>
      </c>
    </row>
    <row r="207" spans="1:4" x14ac:dyDescent="0.2">
      <c r="A207" s="5">
        <v>248731</v>
      </c>
      <c r="B207" s="18">
        <v>13.5</v>
      </c>
      <c r="D207" s="19" t="s">
        <v>90</v>
      </c>
    </row>
    <row r="208" spans="1:4" x14ac:dyDescent="0.2">
      <c r="A208" s="5">
        <v>248733</v>
      </c>
      <c r="B208" s="18">
        <v>13</v>
      </c>
      <c r="C208" s="3" t="s">
        <v>1052</v>
      </c>
      <c r="D208" s="19" t="s">
        <v>90</v>
      </c>
    </row>
    <row r="209" spans="1:4" x14ac:dyDescent="0.2">
      <c r="A209" s="5">
        <v>248738</v>
      </c>
      <c r="B209" s="18">
        <v>29</v>
      </c>
      <c r="D209" s="19" t="s">
        <v>90</v>
      </c>
    </row>
    <row r="210" spans="1:4" x14ac:dyDescent="0.2">
      <c r="A210" s="5">
        <v>248740</v>
      </c>
      <c r="B210" s="18">
        <v>13</v>
      </c>
      <c r="D210" s="19" t="s">
        <v>90</v>
      </c>
    </row>
    <row r="211" spans="1:4" x14ac:dyDescent="0.2">
      <c r="A211" s="5">
        <v>250643</v>
      </c>
      <c r="B211" s="18">
        <v>13</v>
      </c>
      <c r="D211" s="19" t="s">
        <v>90</v>
      </c>
    </row>
    <row r="212" spans="1:4" x14ac:dyDescent="0.2">
      <c r="A212" s="5">
        <v>250644</v>
      </c>
      <c r="B212" s="18">
        <v>19.5</v>
      </c>
      <c r="D212" s="19" t="s">
        <v>90</v>
      </c>
    </row>
    <row r="213" spans="1:4" x14ac:dyDescent="0.2">
      <c r="A213" s="5">
        <v>250648</v>
      </c>
      <c r="B213" s="18">
        <v>13</v>
      </c>
      <c r="D213" s="19" t="s">
        <v>90</v>
      </c>
    </row>
    <row r="214" spans="1:4" x14ac:dyDescent="0.2">
      <c r="A214" s="5">
        <v>250649</v>
      </c>
      <c r="B214" s="18">
        <v>14.5</v>
      </c>
      <c r="D214" s="19" t="s">
        <v>90</v>
      </c>
    </row>
    <row r="215" spans="1:4" x14ac:dyDescent="0.2">
      <c r="A215" s="5">
        <v>250651</v>
      </c>
      <c r="B215" s="18">
        <v>26</v>
      </c>
      <c r="D215" s="19" t="s">
        <v>90</v>
      </c>
    </row>
    <row r="216" spans="1:4" x14ac:dyDescent="0.2">
      <c r="A216" s="5">
        <v>250652</v>
      </c>
      <c r="B216" s="18">
        <v>13</v>
      </c>
      <c r="D216" s="19" t="s">
        <v>90</v>
      </c>
    </row>
    <row r="217" spans="1:4" x14ac:dyDescent="0.2">
      <c r="A217" s="5">
        <v>250655</v>
      </c>
      <c r="B217" s="18">
        <v>26</v>
      </c>
      <c r="D217" s="19" t="s">
        <v>90</v>
      </c>
    </row>
    <row r="218" spans="1:4" x14ac:dyDescent="0.2">
      <c r="A218" s="5">
        <v>312991</v>
      </c>
      <c r="B218" s="18">
        <v>7.7750000000000004</v>
      </c>
      <c r="D218" s="19" t="s">
        <v>90</v>
      </c>
    </row>
    <row r="219" spans="1:4" x14ac:dyDescent="0.2">
      <c r="A219" s="5">
        <v>312993</v>
      </c>
      <c r="B219" s="18">
        <v>7.7750000000000004</v>
      </c>
      <c r="D219" s="19" t="s">
        <v>90</v>
      </c>
    </row>
    <row r="220" spans="1:4" x14ac:dyDescent="0.2">
      <c r="A220" s="5">
        <v>315082</v>
      </c>
      <c r="B220" s="18">
        <v>7.875</v>
      </c>
      <c r="D220" s="19" t="s">
        <v>90</v>
      </c>
    </row>
    <row r="221" spans="1:4" x14ac:dyDescent="0.2">
      <c r="A221" s="5">
        <v>315084</v>
      </c>
      <c r="B221" s="18">
        <v>8.6624999999999996</v>
      </c>
      <c r="D221" s="19" t="s">
        <v>90</v>
      </c>
    </row>
    <row r="222" spans="1:4" x14ac:dyDescent="0.2">
      <c r="A222" s="5">
        <v>315086</v>
      </c>
      <c r="B222" s="18">
        <v>8.6624999999999996</v>
      </c>
      <c r="D222" s="19" t="s">
        <v>90</v>
      </c>
    </row>
    <row r="223" spans="1:4" x14ac:dyDescent="0.2">
      <c r="A223" s="5">
        <v>315088</v>
      </c>
      <c r="B223" s="18">
        <v>8.6624999999999996</v>
      </c>
      <c r="D223" s="19" t="s">
        <v>90</v>
      </c>
    </row>
    <row r="224" spans="1:4" x14ac:dyDescent="0.2">
      <c r="A224" s="5">
        <v>315089</v>
      </c>
      <c r="B224" s="18">
        <v>8.6624999999999996</v>
      </c>
      <c r="D224" s="19" t="s">
        <v>90</v>
      </c>
    </row>
    <row r="225" spans="1:4" x14ac:dyDescent="0.2">
      <c r="A225" s="5">
        <v>315090</v>
      </c>
      <c r="B225" s="18">
        <v>8.6624999999999996</v>
      </c>
      <c r="D225" s="19" t="s">
        <v>90</v>
      </c>
    </row>
    <row r="226" spans="1:4" x14ac:dyDescent="0.2">
      <c r="A226" s="5">
        <v>315093</v>
      </c>
      <c r="B226" s="18">
        <v>8.6624999999999996</v>
      </c>
      <c r="D226" s="19" t="s">
        <v>90</v>
      </c>
    </row>
    <row r="227" spans="1:4" x14ac:dyDescent="0.2">
      <c r="A227" s="5">
        <v>315094</v>
      </c>
      <c r="B227" s="18">
        <v>8.6624999999999996</v>
      </c>
      <c r="D227" s="19" t="s">
        <v>90</v>
      </c>
    </row>
    <row r="228" spans="1:4" x14ac:dyDescent="0.2">
      <c r="A228" s="5">
        <v>315096</v>
      </c>
      <c r="B228" s="18">
        <v>8.6624999999999996</v>
      </c>
      <c r="D228" s="19" t="s">
        <v>90</v>
      </c>
    </row>
    <row r="229" spans="1:4" x14ac:dyDescent="0.2">
      <c r="A229" s="5">
        <v>315097</v>
      </c>
      <c r="B229" s="18">
        <v>8.6624999999999996</v>
      </c>
      <c r="D229" s="19" t="s">
        <v>90</v>
      </c>
    </row>
    <row r="230" spans="1:4" x14ac:dyDescent="0.2">
      <c r="A230" s="5">
        <v>315098</v>
      </c>
      <c r="B230" s="18">
        <v>8.6624999999999996</v>
      </c>
      <c r="D230" s="19" t="s">
        <v>90</v>
      </c>
    </row>
    <row r="231" spans="1:4" x14ac:dyDescent="0.2">
      <c r="A231" s="5">
        <v>315151</v>
      </c>
      <c r="B231" s="18">
        <v>8.6624999999999996</v>
      </c>
      <c r="D231" s="19" t="s">
        <v>90</v>
      </c>
    </row>
    <row r="232" spans="1:4" x14ac:dyDescent="0.2">
      <c r="A232" s="5">
        <v>315153</v>
      </c>
      <c r="B232" s="18">
        <v>22.024999999999999</v>
      </c>
      <c r="D232" s="19" t="s">
        <v>90</v>
      </c>
    </row>
    <row r="233" spans="1:4" x14ac:dyDescent="0.2">
      <c r="A233" s="5">
        <v>323592</v>
      </c>
      <c r="B233" s="18">
        <v>7.25</v>
      </c>
      <c r="D233" s="19" t="s">
        <v>90</v>
      </c>
    </row>
    <row r="234" spans="1:4" x14ac:dyDescent="0.2">
      <c r="A234" s="5">
        <v>323951</v>
      </c>
      <c r="B234" s="18">
        <v>8.0500000000000007</v>
      </c>
      <c r="D234" s="19" t="s">
        <v>90</v>
      </c>
    </row>
    <row r="235" spans="1:4" x14ac:dyDescent="0.2">
      <c r="A235" s="5">
        <v>324669</v>
      </c>
      <c r="B235" s="18">
        <v>8.0500000000000007</v>
      </c>
      <c r="D235" s="19" t="s">
        <v>90</v>
      </c>
    </row>
    <row r="236" spans="1:4" x14ac:dyDescent="0.2">
      <c r="A236" s="5">
        <v>330877</v>
      </c>
      <c r="B236" s="18">
        <v>8.4582999999999995</v>
      </c>
      <c r="D236" s="19" t="s">
        <v>104</v>
      </c>
    </row>
    <row r="237" spans="1:4" x14ac:dyDescent="0.2">
      <c r="A237" s="5">
        <v>330919</v>
      </c>
      <c r="B237" s="18">
        <v>7.8292000000000002</v>
      </c>
      <c r="D237" s="19" t="s">
        <v>104</v>
      </c>
    </row>
    <row r="238" spans="1:4" x14ac:dyDescent="0.2">
      <c r="A238" s="5">
        <v>330923</v>
      </c>
      <c r="B238" s="18">
        <v>8.0291999999999994</v>
      </c>
      <c r="D238" s="19" t="s">
        <v>104</v>
      </c>
    </row>
    <row r="239" spans="1:4" x14ac:dyDescent="0.2">
      <c r="A239" s="5">
        <v>330931</v>
      </c>
      <c r="B239" s="18">
        <v>7.8792</v>
      </c>
      <c r="D239" s="19" t="s">
        <v>104</v>
      </c>
    </row>
    <row r="240" spans="1:4" x14ac:dyDescent="0.2">
      <c r="A240" s="5">
        <v>330932</v>
      </c>
      <c r="B240" s="18">
        <v>7.7874999999999996</v>
      </c>
      <c r="D240" s="19" t="s">
        <v>104</v>
      </c>
    </row>
    <row r="241" spans="1:4" x14ac:dyDescent="0.2">
      <c r="A241" s="5">
        <v>330958</v>
      </c>
      <c r="B241" s="18">
        <v>7.8792</v>
      </c>
      <c r="D241" s="19" t="s">
        <v>104</v>
      </c>
    </row>
    <row r="242" spans="1:4" x14ac:dyDescent="0.2">
      <c r="A242" s="5">
        <v>330959</v>
      </c>
      <c r="B242" s="18">
        <v>7.8792</v>
      </c>
      <c r="D242" s="19" t="s">
        <v>104</v>
      </c>
    </row>
    <row r="243" spans="1:4" x14ac:dyDescent="0.2">
      <c r="A243" s="5">
        <v>330979</v>
      </c>
      <c r="B243" s="18">
        <v>7.8292000000000002</v>
      </c>
      <c r="D243" s="19" t="s">
        <v>104</v>
      </c>
    </row>
    <row r="244" spans="1:4" x14ac:dyDescent="0.2">
      <c r="A244" s="5">
        <v>334912</v>
      </c>
      <c r="B244" s="18">
        <v>7.7332999999999998</v>
      </c>
      <c r="D244" s="19" t="s">
        <v>104</v>
      </c>
    </row>
    <row r="245" spans="1:4" x14ac:dyDescent="0.2">
      <c r="A245" s="5">
        <v>335097</v>
      </c>
      <c r="B245" s="18">
        <v>7.75</v>
      </c>
      <c r="D245" s="19" t="s">
        <v>104</v>
      </c>
    </row>
    <row r="246" spans="1:4" x14ac:dyDescent="0.2">
      <c r="A246" s="5">
        <v>336439</v>
      </c>
      <c r="B246" s="18">
        <v>7.75</v>
      </c>
      <c r="D246" s="19" t="s">
        <v>104</v>
      </c>
    </row>
    <row r="247" spans="1:4" x14ac:dyDescent="0.2">
      <c r="A247" s="5">
        <v>341826</v>
      </c>
      <c r="B247" s="18">
        <v>8.0500000000000007</v>
      </c>
      <c r="D247" s="19" t="s">
        <v>90</v>
      </c>
    </row>
    <row r="248" spans="1:4" x14ac:dyDescent="0.2">
      <c r="A248" s="5">
        <v>343120</v>
      </c>
      <c r="B248" s="18">
        <v>7.65</v>
      </c>
      <c r="D248" s="19" t="s">
        <v>90</v>
      </c>
    </row>
    <row r="249" spans="1:4" x14ac:dyDescent="0.2">
      <c r="A249" s="5">
        <v>343276</v>
      </c>
      <c r="B249" s="18">
        <v>8.0500000000000007</v>
      </c>
      <c r="D249" s="19" t="s">
        <v>90</v>
      </c>
    </row>
    <row r="250" spans="1:4" x14ac:dyDescent="0.2">
      <c r="A250" s="5">
        <v>345572</v>
      </c>
      <c r="B250" s="18">
        <v>17.399999999999999</v>
      </c>
      <c r="D250" s="19" t="s">
        <v>90</v>
      </c>
    </row>
    <row r="251" spans="1:4" x14ac:dyDescent="0.2">
      <c r="A251" s="5">
        <v>345764</v>
      </c>
      <c r="B251" s="18">
        <v>18</v>
      </c>
      <c r="D251" s="19" t="s">
        <v>90</v>
      </c>
    </row>
    <row r="252" spans="1:4" x14ac:dyDescent="0.2">
      <c r="A252" s="5">
        <v>345767</v>
      </c>
      <c r="B252" s="18">
        <v>9</v>
      </c>
      <c r="D252" s="19" t="s">
        <v>90</v>
      </c>
    </row>
    <row r="253" spans="1:4" x14ac:dyDescent="0.2">
      <c r="A253" s="5">
        <v>345769</v>
      </c>
      <c r="B253" s="18">
        <v>9.5</v>
      </c>
      <c r="D253" s="19" t="s">
        <v>90</v>
      </c>
    </row>
    <row r="254" spans="1:4" x14ac:dyDescent="0.2">
      <c r="A254" s="5">
        <v>345773</v>
      </c>
      <c r="B254" s="18">
        <v>24.15</v>
      </c>
      <c r="D254" s="19" t="s">
        <v>90</v>
      </c>
    </row>
    <row r="255" spans="1:4" x14ac:dyDescent="0.2">
      <c r="A255" s="5">
        <v>345774</v>
      </c>
      <c r="B255" s="18">
        <v>9.5</v>
      </c>
      <c r="D255" s="19" t="s">
        <v>90</v>
      </c>
    </row>
    <row r="256" spans="1:4" x14ac:dyDescent="0.2">
      <c r="A256" s="5">
        <v>345777</v>
      </c>
      <c r="B256" s="18">
        <v>9.5</v>
      </c>
      <c r="D256" s="19" t="s">
        <v>90</v>
      </c>
    </row>
    <row r="257" spans="1:4" x14ac:dyDescent="0.2">
      <c r="A257" s="5">
        <v>345780</v>
      </c>
      <c r="B257" s="18">
        <v>9.5</v>
      </c>
      <c r="D257" s="19" t="s">
        <v>90</v>
      </c>
    </row>
    <row r="258" spans="1:4" x14ac:dyDescent="0.2">
      <c r="A258" s="5">
        <v>345783</v>
      </c>
      <c r="B258" s="18">
        <v>9.5</v>
      </c>
      <c r="D258" s="19" t="s">
        <v>90</v>
      </c>
    </row>
    <row r="259" spans="1:4" x14ac:dyDescent="0.2">
      <c r="A259" s="5">
        <v>347060</v>
      </c>
      <c r="B259" s="18">
        <v>7.7750000000000004</v>
      </c>
      <c r="D259" s="19" t="s">
        <v>90</v>
      </c>
    </row>
    <row r="260" spans="1:4" x14ac:dyDescent="0.2">
      <c r="A260" s="5">
        <v>347061</v>
      </c>
      <c r="B260" s="18">
        <v>6.9749999999999996</v>
      </c>
      <c r="D260" s="19" t="s">
        <v>90</v>
      </c>
    </row>
    <row r="261" spans="1:4" x14ac:dyDescent="0.2">
      <c r="A261" s="5">
        <v>347062</v>
      </c>
      <c r="B261" s="18">
        <v>7.7750000000000004</v>
      </c>
      <c r="D261" s="19" t="s">
        <v>90</v>
      </c>
    </row>
    <row r="262" spans="1:4" x14ac:dyDescent="0.2">
      <c r="A262" s="5">
        <v>347063</v>
      </c>
      <c r="B262" s="18">
        <v>7.7750000000000004</v>
      </c>
      <c r="D262" s="19" t="s">
        <v>90</v>
      </c>
    </row>
    <row r="263" spans="1:4" x14ac:dyDescent="0.2">
      <c r="A263" s="5">
        <v>347064</v>
      </c>
      <c r="B263" s="18">
        <v>7.75</v>
      </c>
      <c r="D263" s="19" t="s">
        <v>90</v>
      </c>
    </row>
    <row r="264" spans="1:4" x14ac:dyDescent="0.2">
      <c r="A264" s="5">
        <v>347067</v>
      </c>
      <c r="B264" s="18">
        <v>7.7750000000000004</v>
      </c>
      <c r="D264" s="19" t="s">
        <v>90</v>
      </c>
    </row>
    <row r="265" spans="1:4" x14ac:dyDescent="0.2">
      <c r="A265" s="5">
        <v>347068</v>
      </c>
      <c r="B265" s="18">
        <v>7.7750000000000004</v>
      </c>
      <c r="D265" s="19" t="s">
        <v>90</v>
      </c>
    </row>
    <row r="266" spans="1:4" x14ac:dyDescent="0.2">
      <c r="A266" s="5">
        <v>347069</v>
      </c>
      <c r="B266" s="18">
        <v>7.7750000000000004</v>
      </c>
      <c r="D266" s="19" t="s">
        <v>90</v>
      </c>
    </row>
    <row r="267" spans="1:4" x14ac:dyDescent="0.2">
      <c r="A267" s="5">
        <v>347073</v>
      </c>
      <c r="B267" s="18">
        <v>7.75</v>
      </c>
      <c r="D267" s="19" t="s">
        <v>90</v>
      </c>
    </row>
    <row r="268" spans="1:4" x14ac:dyDescent="0.2">
      <c r="A268" s="5">
        <v>347074</v>
      </c>
      <c r="B268" s="18">
        <v>7.7750000000000004</v>
      </c>
      <c r="D268" s="19" t="s">
        <v>90</v>
      </c>
    </row>
    <row r="269" spans="1:4" x14ac:dyDescent="0.2">
      <c r="A269" s="5">
        <v>347076</v>
      </c>
      <c r="B269" s="18">
        <v>7.7750000000000004</v>
      </c>
      <c r="D269" s="19" t="s">
        <v>90</v>
      </c>
    </row>
    <row r="270" spans="1:4" x14ac:dyDescent="0.2">
      <c r="A270" s="5">
        <v>347077</v>
      </c>
      <c r="B270" s="18">
        <v>31.387499999999999</v>
      </c>
      <c r="D270" s="19" t="s">
        <v>90</v>
      </c>
    </row>
    <row r="271" spans="1:4" x14ac:dyDescent="0.2">
      <c r="A271" s="5">
        <v>347078</v>
      </c>
      <c r="B271" s="18">
        <v>7.75</v>
      </c>
      <c r="D271" s="19" t="s">
        <v>90</v>
      </c>
    </row>
    <row r="272" spans="1:4" x14ac:dyDescent="0.2">
      <c r="A272" s="5">
        <v>347082</v>
      </c>
      <c r="B272" s="18">
        <v>31.274999999999999</v>
      </c>
      <c r="D272" s="19" t="s">
        <v>90</v>
      </c>
    </row>
    <row r="273" spans="1:4" x14ac:dyDescent="0.2">
      <c r="A273" s="5">
        <v>347083</v>
      </c>
      <c r="B273" s="18">
        <v>7.7750000000000004</v>
      </c>
      <c r="D273" s="19" t="s">
        <v>90</v>
      </c>
    </row>
    <row r="274" spans="1:4" x14ac:dyDescent="0.2">
      <c r="A274" s="5">
        <v>347085</v>
      </c>
      <c r="B274" s="18">
        <v>7.7750000000000004</v>
      </c>
      <c r="D274" s="19" t="s">
        <v>90</v>
      </c>
    </row>
    <row r="275" spans="1:4" x14ac:dyDescent="0.2">
      <c r="A275" s="5">
        <v>347088</v>
      </c>
      <c r="B275" s="18">
        <v>27.9</v>
      </c>
      <c r="D275" s="19" t="s">
        <v>90</v>
      </c>
    </row>
    <row r="276" spans="1:4" x14ac:dyDescent="0.2">
      <c r="A276" s="5">
        <v>347089</v>
      </c>
      <c r="B276" s="18">
        <v>6.9749999999999996</v>
      </c>
      <c r="D276" s="19" t="s">
        <v>90</v>
      </c>
    </row>
    <row r="277" spans="1:4" x14ac:dyDescent="0.2">
      <c r="A277" s="5">
        <v>347464</v>
      </c>
      <c r="B277" s="18">
        <v>7.8541999999999996</v>
      </c>
      <c r="D277" s="19" t="s">
        <v>90</v>
      </c>
    </row>
    <row r="278" spans="1:4" x14ac:dyDescent="0.2">
      <c r="A278" s="5">
        <v>347470</v>
      </c>
      <c r="B278" s="18">
        <v>7.8541999999999996</v>
      </c>
      <c r="D278" s="19" t="s">
        <v>90</v>
      </c>
    </row>
    <row r="279" spans="1:4" x14ac:dyDescent="0.2">
      <c r="A279" s="5">
        <v>347742</v>
      </c>
      <c r="B279" s="18">
        <v>11.1333</v>
      </c>
      <c r="D279" s="19" t="s">
        <v>90</v>
      </c>
    </row>
    <row r="280" spans="1:4" x14ac:dyDescent="0.2">
      <c r="A280" s="5">
        <v>347743</v>
      </c>
      <c r="B280" s="18">
        <v>7.0541999999999998</v>
      </c>
      <c r="D280" s="19" t="s">
        <v>90</v>
      </c>
    </row>
    <row r="281" spans="1:4" x14ac:dyDescent="0.2">
      <c r="A281" s="5">
        <v>348123</v>
      </c>
      <c r="B281" s="18">
        <v>7.65</v>
      </c>
      <c r="C281" s="3" t="s">
        <v>1053</v>
      </c>
      <c r="D281" s="19" t="s">
        <v>90</v>
      </c>
    </row>
    <row r="282" spans="1:4" x14ac:dyDescent="0.2">
      <c r="A282" s="5">
        <v>349203</v>
      </c>
      <c r="B282" s="18">
        <v>7.8958000000000004</v>
      </c>
      <c r="D282" s="19" t="s">
        <v>90</v>
      </c>
    </row>
    <row r="283" spans="1:4" x14ac:dyDescent="0.2">
      <c r="A283" s="5">
        <v>349205</v>
      </c>
      <c r="B283" s="18">
        <v>7.8958000000000004</v>
      </c>
      <c r="D283" s="19" t="s">
        <v>90</v>
      </c>
    </row>
    <row r="284" spans="1:4" x14ac:dyDescent="0.2">
      <c r="A284" s="5">
        <v>349206</v>
      </c>
      <c r="B284" s="18">
        <v>7.8958000000000004</v>
      </c>
      <c r="D284" s="19" t="s">
        <v>90</v>
      </c>
    </row>
    <row r="285" spans="1:4" x14ac:dyDescent="0.2">
      <c r="A285" s="5">
        <v>349208</v>
      </c>
      <c r="B285" s="18">
        <v>7.8958000000000004</v>
      </c>
      <c r="D285" s="19" t="s">
        <v>90</v>
      </c>
    </row>
    <row r="286" spans="1:4" x14ac:dyDescent="0.2">
      <c r="A286" s="5">
        <v>349209</v>
      </c>
      <c r="B286" s="18">
        <v>7.4958</v>
      </c>
      <c r="D286" s="19" t="s">
        <v>90</v>
      </c>
    </row>
    <row r="287" spans="1:4" x14ac:dyDescent="0.2">
      <c r="A287" s="5">
        <v>349210</v>
      </c>
      <c r="B287" s="18">
        <v>7.4958</v>
      </c>
      <c r="D287" s="19" t="s">
        <v>90</v>
      </c>
    </row>
    <row r="288" spans="1:4" x14ac:dyDescent="0.2">
      <c r="A288" s="5">
        <v>349213</v>
      </c>
      <c r="B288" s="18">
        <v>7.8958000000000004</v>
      </c>
      <c r="D288" s="19" t="s">
        <v>92</v>
      </c>
    </row>
    <row r="289" spans="1:4" x14ac:dyDescent="0.2">
      <c r="A289" s="5">
        <v>349215</v>
      </c>
      <c r="B289" s="18">
        <v>7.8958000000000004</v>
      </c>
      <c r="D289" s="19" t="s">
        <v>90</v>
      </c>
    </row>
    <row r="290" spans="1:4" x14ac:dyDescent="0.2">
      <c r="A290" s="5">
        <v>349217</v>
      </c>
      <c r="B290" s="18">
        <v>7.8958000000000004</v>
      </c>
      <c r="D290" s="19" t="s">
        <v>90</v>
      </c>
    </row>
    <row r="291" spans="1:4" x14ac:dyDescent="0.2">
      <c r="A291" s="5">
        <v>349218</v>
      </c>
      <c r="B291" s="18">
        <v>7.8958000000000004</v>
      </c>
      <c r="D291" s="19" t="s">
        <v>90</v>
      </c>
    </row>
    <row r="292" spans="1:4" x14ac:dyDescent="0.2">
      <c r="A292" s="5">
        <v>349221</v>
      </c>
      <c r="B292" s="18">
        <v>7.8958000000000004</v>
      </c>
      <c r="D292" s="19" t="s">
        <v>90</v>
      </c>
    </row>
    <row r="293" spans="1:4" x14ac:dyDescent="0.2">
      <c r="A293" s="5">
        <v>349222</v>
      </c>
      <c r="B293" s="18">
        <v>7.8958000000000004</v>
      </c>
      <c r="D293" s="19" t="s">
        <v>90</v>
      </c>
    </row>
    <row r="294" spans="1:4" x14ac:dyDescent="0.2">
      <c r="A294" s="5">
        <v>349223</v>
      </c>
      <c r="B294" s="18">
        <v>7.8958000000000004</v>
      </c>
      <c r="D294" s="19" t="s">
        <v>90</v>
      </c>
    </row>
    <row r="295" spans="1:4" x14ac:dyDescent="0.2">
      <c r="A295" s="5">
        <v>349231</v>
      </c>
      <c r="B295" s="18">
        <v>7.8958000000000004</v>
      </c>
      <c r="D295" s="19" t="s">
        <v>90</v>
      </c>
    </row>
    <row r="296" spans="1:4" x14ac:dyDescent="0.2">
      <c r="A296" s="5">
        <v>349233</v>
      </c>
      <c r="B296" s="18">
        <v>7.8958000000000004</v>
      </c>
      <c r="D296" s="19" t="s">
        <v>90</v>
      </c>
    </row>
    <row r="297" spans="1:4" x14ac:dyDescent="0.2">
      <c r="A297" s="5">
        <v>349234</v>
      </c>
      <c r="B297" s="18">
        <v>7.8958000000000004</v>
      </c>
      <c r="D297" s="19" t="s">
        <v>90</v>
      </c>
    </row>
    <row r="298" spans="1:4" x14ac:dyDescent="0.2">
      <c r="A298" s="5">
        <v>349236</v>
      </c>
      <c r="B298" s="18">
        <v>8.85</v>
      </c>
      <c r="D298" s="19" t="s">
        <v>90</v>
      </c>
    </row>
    <row r="299" spans="1:4" x14ac:dyDescent="0.2">
      <c r="A299" s="5">
        <v>349237</v>
      </c>
      <c r="B299" s="18">
        <v>17.8</v>
      </c>
      <c r="D299" s="19" t="s">
        <v>90</v>
      </c>
    </row>
    <row r="300" spans="1:4" x14ac:dyDescent="0.2">
      <c r="A300" s="5">
        <v>349240</v>
      </c>
      <c r="B300" s="18">
        <v>7.8958000000000004</v>
      </c>
      <c r="D300" s="19" t="s">
        <v>92</v>
      </c>
    </row>
    <row r="301" spans="1:4" x14ac:dyDescent="0.2">
      <c r="A301" s="5">
        <v>349241</v>
      </c>
      <c r="B301" s="18">
        <v>7.8958000000000004</v>
      </c>
      <c r="D301" s="19" t="s">
        <v>92</v>
      </c>
    </row>
    <row r="302" spans="1:4" x14ac:dyDescent="0.2">
      <c r="A302" s="5">
        <v>349243</v>
      </c>
      <c r="B302" s="18">
        <v>7.8958000000000004</v>
      </c>
      <c r="D302" s="19" t="s">
        <v>90</v>
      </c>
    </row>
    <row r="303" spans="1:4" x14ac:dyDescent="0.2">
      <c r="A303" s="5">
        <v>349244</v>
      </c>
      <c r="B303" s="18">
        <v>8.6832999999999991</v>
      </c>
      <c r="D303" s="19" t="s">
        <v>90</v>
      </c>
    </row>
    <row r="304" spans="1:4" x14ac:dyDescent="0.2">
      <c r="A304" s="5">
        <v>349245</v>
      </c>
      <c r="B304" s="18">
        <v>7.8958000000000004</v>
      </c>
      <c r="D304" s="19" t="s">
        <v>90</v>
      </c>
    </row>
    <row r="305" spans="1:4" x14ac:dyDescent="0.2">
      <c r="A305" s="5">
        <v>349249</v>
      </c>
      <c r="B305" s="18">
        <v>7.8958000000000004</v>
      </c>
      <c r="D305" s="19" t="s">
        <v>90</v>
      </c>
    </row>
    <row r="306" spans="1:4" x14ac:dyDescent="0.2">
      <c r="A306" s="5">
        <v>349251</v>
      </c>
      <c r="B306" s="18">
        <v>7.8958000000000004</v>
      </c>
      <c r="D306" s="19" t="s">
        <v>90</v>
      </c>
    </row>
    <row r="307" spans="1:4" x14ac:dyDescent="0.2">
      <c r="A307" s="5">
        <v>349253</v>
      </c>
      <c r="B307" s="18">
        <v>7.8958000000000004</v>
      </c>
      <c r="D307" s="19" t="s">
        <v>92</v>
      </c>
    </row>
    <row r="308" spans="1:4" x14ac:dyDescent="0.2">
      <c r="A308" s="5">
        <v>349254</v>
      </c>
      <c r="B308" s="18">
        <v>7.8958000000000004</v>
      </c>
      <c r="D308" s="19" t="s">
        <v>92</v>
      </c>
    </row>
    <row r="309" spans="1:4" x14ac:dyDescent="0.2">
      <c r="A309" s="5">
        <v>349256</v>
      </c>
      <c r="B309" s="18">
        <v>13.416700000000001</v>
      </c>
      <c r="D309" s="19" t="s">
        <v>92</v>
      </c>
    </row>
    <row r="310" spans="1:4" x14ac:dyDescent="0.2">
      <c r="A310" s="5">
        <v>349257</v>
      </c>
      <c r="B310" s="18">
        <v>7.8958000000000004</v>
      </c>
      <c r="D310" s="19" t="s">
        <v>90</v>
      </c>
    </row>
    <row r="311" spans="1:4" x14ac:dyDescent="0.2">
      <c r="A311" s="5">
        <v>350025</v>
      </c>
      <c r="B311" s="18">
        <v>7.8541999999999996</v>
      </c>
      <c r="D311" s="19" t="s">
        <v>90</v>
      </c>
    </row>
    <row r="312" spans="1:4" x14ac:dyDescent="0.2">
      <c r="A312" s="5">
        <v>350026</v>
      </c>
      <c r="B312" s="18">
        <v>14.1083</v>
      </c>
      <c r="D312" s="19" t="s">
        <v>90</v>
      </c>
    </row>
    <row r="313" spans="1:4" x14ac:dyDescent="0.2">
      <c r="A313" s="5">
        <v>350029</v>
      </c>
      <c r="B313" s="18">
        <v>7.8541999999999996</v>
      </c>
      <c r="D313" s="19" t="s">
        <v>90</v>
      </c>
    </row>
    <row r="314" spans="1:4" x14ac:dyDescent="0.2">
      <c r="A314" s="5">
        <v>350034</v>
      </c>
      <c r="B314" s="18">
        <v>7.7957999999999998</v>
      </c>
      <c r="D314" s="19" t="s">
        <v>90</v>
      </c>
    </row>
    <row r="315" spans="1:4" x14ac:dyDescent="0.2">
      <c r="A315" s="5">
        <v>350035</v>
      </c>
      <c r="B315" s="18">
        <v>7.7957999999999998</v>
      </c>
      <c r="D315" s="19" t="s">
        <v>90</v>
      </c>
    </row>
    <row r="316" spans="1:4" x14ac:dyDescent="0.2">
      <c r="A316" s="5">
        <v>350036</v>
      </c>
      <c r="B316" s="18">
        <v>7.7957999999999998</v>
      </c>
      <c r="D316" s="19" t="s">
        <v>90</v>
      </c>
    </row>
    <row r="317" spans="1:4" x14ac:dyDescent="0.2">
      <c r="A317" s="5">
        <v>350042</v>
      </c>
      <c r="B317" s="18">
        <v>7.7957999999999998</v>
      </c>
      <c r="D317" s="19" t="s">
        <v>90</v>
      </c>
    </row>
    <row r="318" spans="1:4" x14ac:dyDescent="0.2">
      <c r="A318" s="5">
        <v>350043</v>
      </c>
      <c r="B318" s="18">
        <v>7.7957999999999998</v>
      </c>
      <c r="D318" s="19" t="s">
        <v>90</v>
      </c>
    </row>
    <row r="319" spans="1:4" x14ac:dyDescent="0.2">
      <c r="A319" s="5">
        <v>350047</v>
      </c>
      <c r="B319" s="18">
        <v>7.8541999999999996</v>
      </c>
      <c r="D319" s="19" t="s">
        <v>90</v>
      </c>
    </row>
    <row r="320" spans="1:4" x14ac:dyDescent="0.2">
      <c r="A320" s="5">
        <v>350048</v>
      </c>
      <c r="B320" s="18">
        <v>7.0541999999999998</v>
      </c>
      <c r="D320" s="19" t="s">
        <v>90</v>
      </c>
    </row>
    <row r="321" spans="1:4" x14ac:dyDescent="0.2">
      <c r="A321" s="5">
        <v>350060</v>
      </c>
      <c r="B321" s="18">
        <v>7.5208000000000004</v>
      </c>
      <c r="D321" s="19" t="s">
        <v>90</v>
      </c>
    </row>
    <row r="322" spans="1:4" x14ac:dyDescent="0.2">
      <c r="A322" s="5">
        <v>350407</v>
      </c>
      <c r="B322" s="18">
        <v>7.8541999999999996</v>
      </c>
      <c r="D322" s="19" t="s">
        <v>90</v>
      </c>
    </row>
    <row r="323" spans="1:4" x14ac:dyDescent="0.2">
      <c r="A323" s="5">
        <v>350417</v>
      </c>
      <c r="B323" s="18">
        <v>7.8541999999999996</v>
      </c>
      <c r="D323" s="19" t="s">
        <v>90</v>
      </c>
    </row>
    <row r="324" spans="1:4" x14ac:dyDescent="0.2">
      <c r="A324" s="5">
        <v>358585</v>
      </c>
      <c r="B324" s="18">
        <v>14.5</v>
      </c>
      <c r="D324" s="19" t="s">
        <v>90</v>
      </c>
    </row>
    <row r="325" spans="1:4" x14ac:dyDescent="0.2">
      <c r="A325" s="5">
        <v>362316</v>
      </c>
      <c r="B325" s="18">
        <v>7.25</v>
      </c>
      <c r="D325" s="19" t="s">
        <v>90</v>
      </c>
    </row>
    <row r="326" spans="1:4" x14ac:dyDescent="0.2">
      <c r="A326" s="5">
        <v>363291</v>
      </c>
      <c r="B326" s="18">
        <v>20.524999999999999</v>
      </c>
      <c r="D326" s="19" t="s">
        <v>90</v>
      </c>
    </row>
    <row r="327" spans="1:4" x14ac:dyDescent="0.2">
      <c r="A327" s="5">
        <v>364498</v>
      </c>
      <c r="B327" s="18">
        <v>14.5</v>
      </c>
      <c r="D327" s="19" t="s">
        <v>90</v>
      </c>
    </row>
    <row r="328" spans="1:4" x14ac:dyDescent="0.2">
      <c r="A328" s="5">
        <v>364500</v>
      </c>
      <c r="B328" s="18">
        <v>7.25</v>
      </c>
      <c r="D328" s="19" t="s">
        <v>90</v>
      </c>
    </row>
    <row r="329" spans="1:4" x14ac:dyDescent="0.2">
      <c r="A329" s="5">
        <v>364506</v>
      </c>
      <c r="B329" s="18">
        <v>8.0500000000000007</v>
      </c>
      <c r="D329" s="19" t="s">
        <v>90</v>
      </c>
    </row>
    <row r="330" spans="1:4" x14ac:dyDescent="0.2">
      <c r="A330" s="5">
        <v>364512</v>
      </c>
      <c r="B330" s="18">
        <v>8.0500000000000007</v>
      </c>
      <c r="D330" s="19" t="s">
        <v>90</v>
      </c>
    </row>
    <row r="331" spans="1:4" x14ac:dyDescent="0.2">
      <c r="A331" s="5">
        <v>364516</v>
      </c>
      <c r="B331" s="18">
        <v>12.475</v>
      </c>
      <c r="D331" s="19" t="s">
        <v>90</v>
      </c>
    </row>
    <row r="332" spans="1:4" x14ac:dyDescent="0.2">
      <c r="A332" s="5">
        <v>364846</v>
      </c>
      <c r="B332" s="18">
        <v>7.75</v>
      </c>
      <c r="D332" s="19" t="s">
        <v>104</v>
      </c>
    </row>
    <row r="333" spans="1:4" x14ac:dyDescent="0.2">
      <c r="A333" s="5">
        <v>364848</v>
      </c>
      <c r="B333" s="18">
        <v>7.75</v>
      </c>
      <c r="D333" s="19" t="s">
        <v>104</v>
      </c>
    </row>
    <row r="334" spans="1:4" x14ac:dyDescent="0.2">
      <c r="A334" s="5">
        <v>364849</v>
      </c>
      <c r="B334" s="18">
        <v>15.5</v>
      </c>
      <c r="D334" s="19" t="s">
        <v>104</v>
      </c>
    </row>
    <row r="335" spans="1:4" x14ac:dyDescent="0.2">
      <c r="A335" s="5">
        <v>364851</v>
      </c>
      <c r="B335" s="18">
        <v>7.75</v>
      </c>
      <c r="D335" s="19" t="s">
        <v>104</v>
      </c>
    </row>
    <row r="336" spans="1:4" x14ac:dyDescent="0.2">
      <c r="A336" s="5">
        <v>365222</v>
      </c>
      <c r="B336" s="18">
        <v>6.75</v>
      </c>
      <c r="D336" s="19" t="s">
        <v>104</v>
      </c>
    </row>
    <row r="337" spans="1:4" x14ac:dyDescent="0.2">
      <c r="A337" s="5">
        <v>367226</v>
      </c>
      <c r="B337" s="18">
        <v>23.25</v>
      </c>
      <c r="D337" s="19" t="s">
        <v>104</v>
      </c>
    </row>
    <row r="338" spans="1:4" x14ac:dyDescent="0.2">
      <c r="A338" s="5">
        <v>367228</v>
      </c>
      <c r="B338" s="18">
        <v>7.75</v>
      </c>
      <c r="D338" s="19" t="s">
        <v>104</v>
      </c>
    </row>
    <row r="339" spans="1:4" x14ac:dyDescent="0.2">
      <c r="A339" s="5">
        <v>367229</v>
      </c>
      <c r="B339" s="18">
        <v>7.75</v>
      </c>
      <c r="D339" s="19" t="s">
        <v>104</v>
      </c>
    </row>
    <row r="340" spans="1:4" x14ac:dyDescent="0.2">
      <c r="A340" s="5">
        <v>367655</v>
      </c>
      <c r="B340" s="18">
        <v>7.7291999999999996</v>
      </c>
      <c r="D340" s="19" t="s">
        <v>104</v>
      </c>
    </row>
    <row r="341" spans="1:4" x14ac:dyDescent="0.2">
      <c r="A341" s="5">
        <v>368323</v>
      </c>
      <c r="B341" s="18">
        <v>6.95</v>
      </c>
      <c r="D341" s="19" t="s">
        <v>104</v>
      </c>
    </row>
    <row r="342" spans="1:4" x14ac:dyDescent="0.2">
      <c r="A342" s="5">
        <v>368703</v>
      </c>
      <c r="B342" s="18">
        <v>7.75</v>
      </c>
      <c r="D342" s="19" t="s">
        <v>104</v>
      </c>
    </row>
    <row r="343" spans="1:4" x14ac:dyDescent="0.2">
      <c r="A343" s="5">
        <v>370129</v>
      </c>
      <c r="B343" s="18">
        <v>20.212499999999999</v>
      </c>
      <c r="D343" s="19" t="s">
        <v>90</v>
      </c>
    </row>
    <row r="344" spans="1:4" x14ac:dyDescent="0.2">
      <c r="A344" s="5">
        <v>370365</v>
      </c>
      <c r="B344" s="18">
        <v>15.5</v>
      </c>
      <c r="D344" s="19" t="s">
        <v>104</v>
      </c>
    </row>
    <row r="345" spans="1:4" x14ac:dyDescent="0.2">
      <c r="A345" s="5">
        <v>370369</v>
      </c>
      <c r="B345" s="18">
        <v>7.75</v>
      </c>
      <c r="D345" s="19" t="s">
        <v>104</v>
      </c>
    </row>
    <row r="346" spans="1:4" x14ac:dyDescent="0.2">
      <c r="A346" s="5">
        <v>370370</v>
      </c>
      <c r="B346" s="18">
        <v>7.75</v>
      </c>
      <c r="D346" s="19" t="s">
        <v>104</v>
      </c>
    </row>
    <row r="347" spans="1:4" x14ac:dyDescent="0.2">
      <c r="A347" s="5">
        <v>370371</v>
      </c>
      <c r="B347" s="18">
        <v>15.5</v>
      </c>
      <c r="D347" s="19" t="s">
        <v>104</v>
      </c>
    </row>
    <row r="348" spans="1:4" x14ac:dyDescent="0.2">
      <c r="A348" s="5">
        <v>370372</v>
      </c>
      <c r="B348" s="18">
        <v>7.75</v>
      </c>
      <c r="D348" s="19" t="s">
        <v>104</v>
      </c>
    </row>
    <row r="349" spans="1:4" x14ac:dyDescent="0.2">
      <c r="A349" s="5">
        <v>370373</v>
      </c>
      <c r="B349" s="18">
        <v>7.75</v>
      </c>
      <c r="D349" s="19" t="s">
        <v>104</v>
      </c>
    </row>
    <row r="350" spans="1:4" x14ac:dyDescent="0.2">
      <c r="A350" s="5">
        <v>370375</v>
      </c>
      <c r="B350" s="18">
        <v>7.75</v>
      </c>
      <c r="D350" s="19" t="s">
        <v>104</v>
      </c>
    </row>
    <row r="351" spans="1:4" x14ac:dyDescent="0.2">
      <c r="A351" s="5">
        <v>370377</v>
      </c>
      <c r="B351" s="18">
        <v>7.75</v>
      </c>
      <c r="D351" s="19" t="s">
        <v>104</v>
      </c>
    </row>
    <row r="352" spans="1:4" x14ac:dyDescent="0.2">
      <c r="A352" s="5">
        <v>371060</v>
      </c>
      <c r="B352" s="18">
        <v>7.75</v>
      </c>
      <c r="D352" s="19" t="s">
        <v>104</v>
      </c>
    </row>
    <row r="353" spans="1:4" x14ac:dyDescent="0.2">
      <c r="A353" s="5">
        <v>371362</v>
      </c>
      <c r="B353" s="18">
        <v>16.100000000000001</v>
      </c>
      <c r="D353" s="19" t="s">
        <v>90</v>
      </c>
    </row>
    <row r="354" spans="1:4" x14ac:dyDescent="0.2">
      <c r="A354" s="5">
        <v>372622</v>
      </c>
      <c r="B354" s="18">
        <v>7.75</v>
      </c>
      <c r="D354" s="19" t="s">
        <v>104</v>
      </c>
    </row>
    <row r="355" spans="1:4" x14ac:dyDescent="0.2">
      <c r="A355" s="5">
        <v>373450</v>
      </c>
      <c r="B355" s="18">
        <v>8.0500000000000007</v>
      </c>
      <c r="D355" s="19" t="s">
        <v>90</v>
      </c>
    </row>
    <row r="356" spans="1:4" x14ac:dyDescent="0.2">
      <c r="A356" s="5">
        <v>374746</v>
      </c>
      <c r="B356" s="18">
        <v>8.0500000000000007</v>
      </c>
      <c r="D356" s="19" t="s">
        <v>90</v>
      </c>
    </row>
    <row r="357" spans="1:4" x14ac:dyDescent="0.2">
      <c r="A357" s="5">
        <v>374887</v>
      </c>
      <c r="B357" s="18">
        <v>7.25</v>
      </c>
      <c r="D357" s="19" t="s">
        <v>90</v>
      </c>
    </row>
    <row r="358" spans="1:4" x14ac:dyDescent="0.2">
      <c r="A358" s="5">
        <v>374910</v>
      </c>
      <c r="B358" s="18">
        <v>8.0500000000000007</v>
      </c>
      <c r="D358" s="19" t="s">
        <v>90</v>
      </c>
    </row>
    <row r="359" spans="1:4" x14ac:dyDescent="0.2">
      <c r="A359" s="5">
        <v>376564</v>
      </c>
      <c r="B359" s="18">
        <v>16.100000000000001</v>
      </c>
      <c r="D359" s="19" t="s">
        <v>90</v>
      </c>
    </row>
    <row r="360" spans="1:4" x14ac:dyDescent="0.2">
      <c r="A360" s="5">
        <v>376566</v>
      </c>
      <c r="B360" s="18">
        <v>16.100000000000001</v>
      </c>
      <c r="D360" s="19" t="s">
        <v>90</v>
      </c>
    </row>
    <row r="361" spans="1:4" x14ac:dyDescent="0.2">
      <c r="A361" s="5">
        <v>382649</v>
      </c>
      <c r="B361" s="18">
        <v>7.75</v>
      </c>
      <c r="D361" s="19" t="s">
        <v>104</v>
      </c>
    </row>
    <row r="362" spans="1:4" x14ac:dyDescent="0.2">
      <c r="A362" s="5">
        <v>382652</v>
      </c>
      <c r="B362" s="18">
        <v>29.125</v>
      </c>
      <c r="D362" s="19" t="s">
        <v>104</v>
      </c>
    </row>
    <row r="363" spans="1:4" x14ac:dyDescent="0.2">
      <c r="A363" s="5">
        <v>383121</v>
      </c>
      <c r="B363" s="18">
        <v>7.75</v>
      </c>
      <c r="C363" s="3" t="s">
        <v>1054</v>
      </c>
      <c r="D363" s="19" t="s">
        <v>104</v>
      </c>
    </row>
    <row r="364" spans="1:4" x14ac:dyDescent="0.2">
      <c r="A364" s="5">
        <v>384461</v>
      </c>
      <c r="B364" s="18">
        <v>7.75</v>
      </c>
      <c r="D364" s="19" t="s">
        <v>104</v>
      </c>
    </row>
    <row r="365" spans="1:4" x14ac:dyDescent="0.2">
      <c r="A365" s="5">
        <v>386525</v>
      </c>
      <c r="B365" s="18">
        <v>16.100000000000001</v>
      </c>
      <c r="D365" s="19" t="s">
        <v>90</v>
      </c>
    </row>
    <row r="366" spans="1:4" x14ac:dyDescent="0.2">
      <c r="A366" s="5">
        <v>392091</v>
      </c>
      <c r="B366" s="18">
        <v>9.35</v>
      </c>
      <c r="D366" s="19" t="s">
        <v>90</v>
      </c>
    </row>
    <row r="367" spans="1:4" x14ac:dyDescent="0.2">
      <c r="A367" s="5">
        <v>392096</v>
      </c>
      <c r="B367" s="18">
        <v>12.475</v>
      </c>
      <c r="C367" s="3" t="s">
        <v>1055</v>
      </c>
      <c r="D367" s="19" t="s">
        <v>90</v>
      </c>
    </row>
    <row r="368" spans="1:4" x14ac:dyDescent="0.2">
      <c r="A368" s="5">
        <v>3101264</v>
      </c>
      <c r="B368" s="18">
        <v>6.4958</v>
      </c>
      <c r="D368" s="19" t="s">
        <v>90</v>
      </c>
    </row>
    <row r="369" spans="1:4" x14ac:dyDescent="0.2">
      <c r="A369" s="5">
        <v>3101267</v>
      </c>
      <c r="B369" s="18">
        <v>6.4958</v>
      </c>
      <c r="D369" s="19" t="s">
        <v>90</v>
      </c>
    </row>
    <row r="370" spans="1:4" x14ac:dyDescent="0.2">
      <c r="A370" s="5">
        <v>3101276</v>
      </c>
      <c r="B370" s="18">
        <v>7.9249999999999998</v>
      </c>
      <c r="D370" s="19" t="s">
        <v>90</v>
      </c>
    </row>
    <row r="371" spans="1:4" x14ac:dyDescent="0.2">
      <c r="A371" s="5">
        <v>3101278</v>
      </c>
      <c r="B371" s="18">
        <v>15.85</v>
      </c>
      <c r="D371" s="19" t="s">
        <v>90</v>
      </c>
    </row>
    <row r="372" spans="1:4" x14ac:dyDescent="0.2">
      <c r="A372" s="5">
        <v>3101295</v>
      </c>
      <c r="B372" s="18">
        <v>39.6875</v>
      </c>
      <c r="D372" s="19" t="s">
        <v>90</v>
      </c>
    </row>
    <row r="373" spans="1:4" x14ac:dyDescent="0.2">
      <c r="A373" s="5" t="s">
        <v>489</v>
      </c>
      <c r="B373" s="18">
        <v>8.0500000000000007</v>
      </c>
      <c r="D373" s="19" t="s">
        <v>90</v>
      </c>
    </row>
    <row r="374" spans="1:4" x14ac:dyDescent="0.2">
      <c r="A374" s="5" t="s">
        <v>667</v>
      </c>
      <c r="B374" s="18">
        <v>8.0500000000000007</v>
      </c>
      <c r="D374" s="19" t="s">
        <v>90</v>
      </c>
    </row>
    <row r="375" spans="1:4" x14ac:dyDescent="0.2">
      <c r="A375" s="5" t="s">
        <v>504</v>
      </c>
      <c r="B375" s="18">
        <v>8.0500000000000007</v>
      </c>
      <c r="D375" s="19" t="s">
        <v>90</v>
      </c>
    </row>
    <row r="376" spans="1:4" x14ac:dyDescent="0.2">
      <c r="A376" s="5" t="s">
        <v>478</v>
      </c>
      <c r="B376" s="18">
        <v>8.0500000000000007</v>
      </c>
      <c r="D376" s="19" t="s">
        <v>90</v>
      </c>
    </row>
    <row r="377" spans="1:4" x14ac:dyDescent="0.2">
      <c r="A377" s="5" t="s">
        <v>539</v>
      </c>
      <c r="B377" s="18">
        <v>24.15</v>
      </c>
      <c r="D377" s="19" t="s">
        <v>90</v>
      </c>
    </row>
    <row r="378" spans="1:4" x14ac:dyDescent="0.2">
      <c r="A378" s="5" t="s">
        <v>815</v>
      </c>
      <c r="B378" s="18">
        <v>7.25</v>
      </c>
      <c r="D378" s="19" t="s">
        <v>90</v>
      </c>
    </row>
    <row r="379" spans="1:4" x14ac:dyDescent="0.2">
      <c r="A379" s="5" t="s">
        <v>268</v>
      </c>
      <c r="B379" s="18">
        <v>7.8</v>
      </c>
      <c r="D379" s="19" t="s">
        <v>90</v>
      </c>
    </row>
    <row r="380" spans="1:4" x14ac:dyDescent="0.2">
      <c r="A380" s="5" t="s">
        <v>530</v>
      </c>
      <c r="B380" s="18">
        <v>7.25</v>
      </c>
      <c r="D380" s="19" t="s">
        <v>90</v>
      </c>
    </row>
    <row r="381" spans="1:4" x14ac:dyDescent="0.2">
      <c r="A381" s="5" t="s">
        <v>480</v>
      </c>
      <c r="B381" s="18">
        <v>7.25</v>
      </c>
      <c r="D381" s="19" t="s">
        <v>90</v>
      </c>
    </row>
    <row r="382" spans="1:4" x14ac:dyDescent="0.2">
      <c r="A382" s="5" t="s">
        <v>578</v>
      </c>
      <c r="B382" s="18">
        <v>8.0500000000000007</v>
      </c>
      <c r="D382" s="19" t="s">
        <v>90</v>
      </c>
    </row>
    <row r="383" spans="1:4" x14ac:dyDescent="0.2">
      <c r="A383" s="5" t="s">
        <v>679</v>
      </c>
      <c r="B383" s="18">
        <v>8.0500000000000007</v>
      </c>
      <c r="D383" s="19" t="s">
        <v>90</v>
      </c>
    </row>
    <row r="384" spans="1:4" x14ac:dyDescent="0.2">
      <c r="A384" s="5" t="s">
        <v>557</v>
      </c>
      <c r="B384" s="18">
        <v>8.0500000000000007</v>
      </c>
      <c r="D384" s="19" t="s">
        <v>90</v>
      </c>
    </row>
    <row r="385" spans="1:4" x14ac:dyDescent="0.2">
      <c r="A385" s="5" t="s">
        <v>825</v>
      </c>
      <c r="B385" s="18">
        <v>8.0500000000000007</v>
      </c>
      <c r="D385" s="19" t="s">
        <v>90</v>
      </c>
    </row>
    <row r="386" spans="1:4" x14ac:dyDescent="0.2">
      <c r="A386" s="5" t="s">
        <v>924</v>
      </c>
      <c r="B386" s="18">
        <v>8.0500000000000007</v>
      </c>
      <c r="D386" s="19" t="s">
        <v>90</v>
      </c>
    </row>
    <row r="387" spans="1:4" x14ac:dyDescent="0.2">
      <c r="A387" s="5" t="s">
        <v>977</v>
      </c>
      <c r="B387" s="18">
        <v>7.7332999999999998</v>
      </c>
      <c r="D387" s="19" t="s">
        <v>104</v>
      </c>
    </row>
    <row r="388" spans="1:4" x14ac:dyDescent="0.2">
      <c r="A388" s="5" t="s">
        <v>519</v>
      </c>
      <c r="B388" s="18">
        <v>8.0500000000000007</v>
      </c>
      <c r="D388" s="19" t="s">
        <v>90</v>
      </c>
    </row>
    <row r="389" spans="1:4" x14ac:dyDescent="0.2">
      <c r="A389" s="5" t="s">
        <v>212</v>
      </c>
      <c r="B389" s="18">
        <v>16.100000000000001</v>
      </c>
      <c r="D389" s="19" t="s">
        <v>90</v>
      </c>
    </row>
    <row r="390" spans="1:4" x14ac:dyDescent="0.2">
      <c r="A390" s="5" t="s">
        <v>235</v>
      </c>
      <c r="B390" s="18">
        <v>14.5</v>
      </c>
      <c r="D390" s="19" t="s">
        <v>90</v>
      </c>
    </row>
    <row r="391" spans="1:4" x14ac:dyDescent="0.2">
      <c r="A391" s="5" t="s">
        <v>199</v>
      </c>
      <c r="B391" s="18">
        <v>8.0500000000000007</v>
      </c>
      <c r="D391" s="19" t="s">
        <v>90</v>
      </c>
    </row>
    <row r="392" spans="1:4" x14ac:dyDescent="0.2">
      <c r="A392" s="5" t="s">
        <v>609</v>
      </c>
      <c r="B392" s="18">
        <v>7.1417000000000002</v>
      </c>
      <c r="D392" s="19" t="s">
        <v>90</v>
      </c>
    </row>
    <row r="393" spans="1:4" x14ac:dyDescent="0.2">
      <c r="A393" s="5" t="s">
        <v>799</v>
      </c>
      <c r="B393" s="18">
        <v>6.45</v>
      </c>
      <c r="D393" s="19" t="s">
        <v>90</v>
      </c>
    </row>
    <row r="394" spans="1:4" x14ac:dyDescent="0.2">
      <c r="A394" s="5" t="s">
        <v>265</v>
      </c>
      <c r="B394" s="18">
        <v>7.25</v>
      </c>
      <c r="D394" s="19" t="s">
        <v>90</v>
      </c>
    </row>
    <row r="395" spans="1:4" x14ac:dyDescent="0.2">
      <c r="A395" s="5" t="s">
        <v>500</v>
      </c>
      <c r="B395" s="18">
        <v>10.5</v>
      </c>
      <c r="D395" s="19" t="s">
        <v>90</v>
      </c>
    </row>
    <row r="396" spans="1:4" x14ac:dyDescent="0.2">
      <c r="A396" s="5" t="s">
        <v>857</v>
      </c>
      <c r="B396" s="18">
        <v>10.5</v>
      </c>
      <c r="D396" s="19" t="s">
        <v>90</v>
      </c>
    </row>
    <row r="397" spans="1:4" x14ac:dyDescent="0.2">
      <c r="A397" s="5" t="s">
        <v>189</v>
      </c>
      <c r="B397" s="18">
        <v>20.574999999999999</v>
      </c>
      <c r="D397" s="19" t="s">
        <v>90</v>
      </c>
    </row>
    <row r="398" spans="1:4" x14ac:dyDescent="0.2">
      <c r="A398" s="5" t="s">
        <v>905</v>
      </c>
      <c r="B398" s="18">
        <v>10.5</v>
      </c>
      <c r="D398" s="19" t="s">
        <v>90</v>
      </c>
    </row>
    <row r="399" spans="1:4" x14ac:dyDescent="0.2">
      <c r="A399" s="5" t="s">
        <v>379</v>
      </c>
      <c r="B399" s="18">
        <v>10.5</v>
      </c>
      <c r="D399" s="19" t="s">
        <v>90</v>
      </c>
    </row>
    <row r="400" spans="1:4" x14ac:dyDescent="0.2">
      <c r="A400" s="5" t="s">
        <v>330</v>
      </c>
      <c r="B400" s="18">
        <v>20.25</v>
      </c>
      <c r="D400" s="19" t="s">
        <v>90</v>
      </c>
    </row>
    <row r="401" spans="1:4" x14ac:dyDescent="0.2">
      <c r="A401" s="5" t="s">
        <v>744</v>
      </c>
      <c r="B401" s="18">
        <v>13</v>
      </c>
      <c r="D401" s="19" t="s">
        <v>90</v>
      </c>
    </row>
    <row r="402" spans="1:4" x14ac:dyDescent="0.2">
      <c r="A402" s="5" t="s">
        <v>459</v>
      </c>
      <c r="B402" s="18">
        <v>10.5</v>
      </c>
      <c r="C402" s="3" t="s">
        <v>1052</v>
      </c>
      <c r="D402" s="19" t="s">
        <v>90</v>
      </c>
    </row>
    <row r="403" spans="1:4" x14ac:dyDescent="0.2">
      <c r="A403" s="5" t="s">
        <v>420</v>
      </c>
      <c r="B403" s="18">
        <v>26.25</v>
      </c>
      <c r="D403" s="19" t="s">
        <v>90</v>
      </c>
    </row>
    <row r="404" spans="1:4" x14ac:dyDescent="0.2">
      <c r="A404" s="5" t="s">
        <v>842</v>
      </c>
      <c r="B404" s="18">
        <v>10.5</v>
      </c>
      <c r="D404" s="19" t="s">
        <v>90</v>
      </c>
    </row>
    <row r="405" spans="1:4" x14ac:dyDescent="0.2">
      <c r="A405" s="5" t="s">
        <v>246</v>
      </c>
      <c r="B405" s="18">
        <v>36.75</v>
      </c>
      <c r="D405" s="19" t="s">
        <v>90</v>
      </c>
    </row>
    <row r="406" spans="1:4" x14ac:dyDescent="0.2">
      <c r="A406" s="5" t="s">
        <v>286</v>
      </c>
      <c r="B406" s="18">
        <v>15.75</v>
      </c>
      <c r="D406" s="19" t="s">
        <v>90</v>
      </c>
    </row>
    <row r="407" spans="1:4" x14ac:dyDescent="0.2">
      <c r="A407" s="5" t="s">
        <v>404</v>
      </c>
      <c r="B407" s="18">
        <v>10.5</v>
      </c>
      <c r="C407" s="3" t="s">
        <v>1052</v>
      </c>
      <c r="D407" s="19" t="s">
        <v>90</v>
      </c>
    </row>
    <row r="408" spans="1:4" x14ac:dyDescent="0.2">
      <c r="A408" s="5" t="s">
        <v>493</v>
      </c>
      <c r="B408" s="18">
        <v>27.75</v>
      </c>
      <c r="D408" s="19" t="s">
        <v>90</v>
      </c>
    </row>
    <row r="409" spans="1:4" x14ac:dyDescent="0.2">
      <c r="A409" s="5" t="s">
        <v>602</v>
      </c>
      <c r="B409" s="18">
        <v>15.9</v>
      </c>
      <c r="D409" s="19" t="s">
        <v>90</v>
      </c>
    </row>
    <row r="410" spans="1:4" x14ac:dyDescent="0.2">
      <c r="A410" s="5" t="s">
        <v>408</v>
      </c>
      <c r="B410" s="18">
        <v>7.55</v>
      </c>
      <c r="D410" s="19" t="s">
        <v>90</v>
      </c>
    </row>
    <row r="411" spans="1:4" x14ac:dyDescent="0.2">
      <c r="A411" s="5" t="s">
        <v>696</v>
      </c>
      <c r="B411" s="18">
        <v>15.1</v>
      </c>
      <c r="D411" s="19" t="s">
        <v>90</v>
      </c>
    </row>
    <row r="412" spans="1:4" x14ac:dyDescent="0.2">
      <c r="A412" s="5" t="s">
        <v>432</v>
      </c>
      <c r="B412" s="18">
        <v>10.5</v>
      </c>
      <c r="D412" s="19" t="s">
        <v>90</v>
      </c>
    </row>
    <row r="413" spans="1:4" x14ac:dyDescent="0.2">
      <c r="A413" s="5" t="s">
        <v>36</v>
      </c>
      <c r="B413" s="18">
        <v>46.9</v>
      </c>
      <c r="D413" s="19" t="s">
        <v>90</v>
      </c>
    </row>
    <row r="414" spans="1:4" x14ac:dyDescent="0.2">
      <c r="A414" s="5" t="s">
        <v>204</v>
      </c>
      <c r="B414" s="18">
        <v>7.55</v>
      </c>
      <c r="D414" s="19" t="s">
        <v>90</v>
      </c>
    </row>
    <row r="415" spans="1:4" x14ac:dyDescent="0.2">
      <c r="A415" s="5" t="s">
        <v>216</v>
      </c>
      <c r="B415" s="18">
        <v>69.55</v>
      </c>
      <c r="D415" s="19" t="s">
        <v>90</v>
      </c>
    </row>
    <row r="416" spans="1:4" x14ac:dyDescent="0.2">
      <c r="A416" s="5" t="s">
        <v>839</v>
      </c>
      <c r="B416" s="18">
        <v>21</v>
      </c>
      <c r="D416" s="19" t="s">
        <v>90</v>
      </c>
    </row>
    <row r="417" spans="1:4" x14ac:dyDescent="0.2">
      <c r="A417" s="5" t="s">
        <v>621</v>
      </c>
      <c r="B417" s="18">
        <v>26.25</v>
      </c>
      <c r="D417" s="19" t="s">
        <v>90</v>
      </c>
    </row>
    <row r="418" spans="1:4" x14ac:dyDescent="0.2">
      <c r="A418" s="5" t="s">
        <v>284</v>
      </c>
      <c r="B418" s="18">
        <v>7.3125</v>
      </c>
      <c r="D418" s="19" t="s">
        <v>90</v>
      </c>
    </row>
    <row r="419" spans="1:4" x14ac:dyDescent="0.2">
      <c r="A419" s="5" t="s">
        <v>580</v>
      </c>
      <c r="B419" s="18">
        <v>0</v>
      </c>
      <c r="D419" s="19" t="s">
        <v>90</v>
      </c>
    </row>
    <row r="420" spans="1:4" x14ac:dyDescent="0.2">
      <c r="A420" s="5" t="s">
        <v>595</v>
      </c>
      <c r="B420" s="18">
        <v>24</v>
      </c>
      <c r="D420" s="19" t="s">
        <v>92</v>
      </c>
    </row>
    <row r="421" spans="1:4" x14ac:dyDescent="0.2">
      <c r="A421" s="5" t="s">
        <v>920</v>
      </c>
      <c r="B421" s="18">
        <v>25.925000000000001</v>
      </c>
      <c r="D421" s="19" t="s">
        <v>90</v>
      </c>
    </row>
    <row r="422" spans="1:4" x14ac:dyDescent="0.2">
      <c r="A422" s="5" t="s">
        <v>907</v>
      </c>
      <c r="B422" s="18">
        <v>26.287500000000001</v>
      </c>
      <c r="C422" s="3" t="s">
        <v>1056</v>
      </c>
      <c r="D422" s="19" t="s">
        <v>90</v>
      </c>
    </row>
    <row r="423" spans="1:4" x14ac:dyDescent="0.2">
      <c r="A423" s="5" t="s">
        <v>196</v>
      </c>
      <c r="B423" s="18">
        <v>26.387499999999999</v>
      </c>
      <c r="C423" s="3" t="s">
        <v>1056</v>
      </c>
      <c r="D423" s="19" t="s">
        <v>90</v>
      </c>
    </row>
    <row r="424" spans="1:4" x14ac:dyDescent="0.2">
      <c r="A424" s="5" t="s">
        <v>607</v>
      </c>
      <c r="B424" s="18">
        <v>26.287500000000001</v>
      </c>
      <c r="C424" s="3" t="s">
        <v>1057</v>
      </c>
      <c r="D424" s="19" t="s">
        <v>90</v>
      </c>
    </row>
    <row r="425" spans="1:4" x14ac:dyDescent="0.2">
      <c r="A425" s="5" t="s">
        <v>275</v>
      </c>
      <c r="B425" s="18">
        <v>26.287500000000001</v>
      </c>
      <c r="C425" s="3" t="s">
        <v>1057</v>
      </c>
      <c r="D425" s="19" t="s">
        <v>90</v>
      </c>
    </row>
    <row r="426" spans="1:4" x14ac:dyDescent="0.2">
      <c r="A426" s="5" t="s">
        <v>456</v>
      </c>
      <c r="B426" s="18">
        <v>69.3</v>
      </c>
      <c r="C426" s="3" t="s">
        <v>1058</v>
      </c>
      <c r="D426" s="19" t="s">
        <v>92</v>
      </c>
    </row>
    <row r="427" spans="1:4" x14ac:dyDescent="0.2">
      <c r="A427" s="5" t="s">
        <v>886</v>
      </c>
      <c r="B427" s="18">
        <v>49.504199999999997</v>
      </c>
      <c r="C427" s="3" t="s">
        <v>1059</v>
      </c>
      <c r="D427" s="19" t="s">
        <v>92</v>
      </c>
    </row>
    <row r="428" spans="1:4" x14ac:dyDescent="0.2">
      <c r="A428" s="5" t="s">
        <v>281</v>
      </c>
      <c r="B428" s="18">
        <v>221.7792</v>
      </c>
      <c r="C428" s="3" t="s">
        <v>1060</v>
      </c>
      <c r="D428" s="19" t="s">
        <v>90</v>
      </c>
    </row>
    <row r="429" spans="1:4" x14ac:dyDescent="0.2">
      <c r="A429" s="5" t="s">
        <v>395</v>
      </c>
      <c r="B429" s="18">
        <v>56.929200000000002</v>
      </c>
      <c r="C429" s="3" t="s">
        <v>1061</v>
      </c>
      <c r="D429" s="19" t="s">
        <v>92</v>
      </c>
    </row>
    <row r="430" spans="1:4" x14ac:dyDescent="0.2">
      <c r="A430" s="5" t="s">
        <v>392</v>
      </c>
      <c r="B430" s="18">
        <v>247.52080000000001</v>
      </c>
      <c r="C430" s="3" t="s">
        <v>1062</v>
      </c>
      <c r="D430" s="19" t="s">
        <v>92</v>
      </c>
    </row>
    <row r="431" spans="1:4" x14ac:dyDescent="0.2">
      <c r="A431" s="5" t="s">
        <v>406</v>
      </c>
      <c r="B431" s="18">
        <v>146.52080000000001</v>
      </c>
      <c r="C431" s="3" t="s">
        <v>1063</v>
      </c>
      <c r="D431" s="19" t="s">
        <v>92</v>
      </c>
    </row>
    <row r="432" spans="1:4" x14ac:dyDescent="0.2">
      <c r="A432" s="5" t="s">
        <v>882</v>
      </c>
      <c r="B432" s="18">
        <v>76.729200000000006</v>
      </c>
      <c r="C432" s="3" t="s">
        <v>1064</v>
      </c>
      <c r="D432" s="19" t="s">
        <v>92</v>
      </c>
    </row>
    <row r="433" spans="1:4" x14ac:dyDescent="0.2">
      <c r="A433" s="5" t="s">
        <v>439</v>
      </c>
      <c r="B433" s="18">
        <v>153.46250000000001</v>
      </c>
      <c r="C433" s="3" t="s">
        <v>1065</v>
      </c>
      <c r="D433" s="19" t="s">
        <v>90</v>
      </c>
    </row>
    <row r="434" spans="1:4" x14ac:dyDescent="0.2">
      <c r="A434" s="5" t="s">
        <v>821</v>
      </c>
      <c r="B434" s="18">
        <v>79.2</v>
      </c>
      <c r="D434" s="19" t="s">
        <v>92</v>
      </c>
    </row>
    <row r="435" spans="1:4" x14ac:dyDescent="0.2">
      <c r="A435" s="5" t="s">
        <v>507</v>
      </c>
      <c r="B435" s="18">
        <v>50.495800000000003</v>
      </c>
      <c r="C435" s="3" t="s">
        <v>1066</v>
      </c>
      <c r="D435" s="19" t="s">
        <v>90</v>
      </c>
    </row>
    <row r="436" spans="1:4" x14ac:dyDescent="0.2">
      <c r="A436" s="5" t="s">
        <v>244</v>
      </c>
      <c r="B436" s="18">
        <v>39.4</v>
      </c>
      <c r="C436" s="3" t="s">
        <v>1067</v>
      </c>
      <c r="D436" s="19" t="s">
        <v>90</v>
      </c>
    </row>
    <row r="437" spans="1:4" x14ac:dyDescent="0.2">
      <c r="A437" s="5" t="s">
        <v>605</v>
      </c>
      <c r="B437" s="18">
        <v>79.2</v>
      </c>
      <c r="C437" s="3" t="s">
        <v>1068</v>
      </c>
      <c r="D437" s="19" t="s">
        <v>92</v>
      </c>
    </row>
    <row r="438" spans="1:4" x14ac:dyDescent="0.2">
      <c r="A438" s="5" t="s">
        <v>559</v>
      </c>
      <c r="B438" s="18">
        <v>28.712499999999999</v>
      </c>
      <c r="C438" s="3" t="s">
        <v>1069</v>
      </c>
      <c r="D438" s="19" t="s">
        <v>92</v>
      </c>
    </row>
    <row r="439" spans="1:4" x14ac:dyDescent="0.2">
      <c r="A439" s="5" t="s">
        <v>756</v>
      </c>
      <c r="B439" s="18">
        <v>61.379199999999997</v>
      </c>
      <c r="D439" s="19" t="s">
        <v>92</v>
      </c>
    </row>
    <row r="440" spans="1:4" x14ac:dyDescent="0.2">
      <c r="A440" s="5" t="s">
        <v>541</v>
      </c>
      <c r="B440" s="18">
        <v>71.283299999999997</v>
      </c>
      <c r="C440" s="3" t="s">
        <v>1070</v>
      </c>
      <c r="D440" s="19" t="s">
        <v>92</v>
      </c>
    </row>
    <row r="441" spans="1:4" x14ac:dyDescent="0.2">
      <c r="A441" s="5" t="s">
        <v>468</v>
      </c>
      <c r="B441" s="18">
        <v>30.695799999999998</v>
      </c>
      <c r="D441" s="19" t="s">
        <v>92</v>
      </c>
    </row>
    <row r="442" spans="1:4" x14ac:dyDescent="0.2">
      <c r="A442" s="5" t="s">
        <v>677</v>
      </c>
      <c r="B442" s="18">
        <v>27.720800000000001</v>
      </c>
      <c r="D442" s="19" t="s">
        <v>92</v>
      </c>
    </row>
    <row r="443" spans="1:4" x14ac:dyDescent="0.2">
      <c r="A443" s="5" t="s">
        <v>335</v>
      </c>
      <c r="B443" s="18">
        <v>59.4</v>
      </c>
      <c r="D443" s="19" t="s">
        <v>92</v>
      </c>
    </row>
    <row r="444" spans="1:4" x14ac:dyDescent="0.2">
      <c r="A444" s="5" t="s">
        <v>449</v>
      </c>
      <c r="B444" s="18">
        <v>82.1708</v>
      </c>
      <c r="D444" s="19" t="s">
        <v>92</v>
      </c>
    </row>
    <row r="445" spans="1:4" x14ac:dyDescent="0.2">
      <c r="A445" s="5" t="s">
        <v>846</v>
      </c>
      <c r="B445" s="18">
        <v>27.720800000000001</v>
      </c>
      <c r="D445" s="19" t="s">
        <v>92</v>
      </c>
    </row>
    <row r="446" spans="1:4" x14ac:dyDescent="0.2">
      <c r="A446" s="5" t="s">
        <v>337</v>
      </c>
      <c r="B446" s="18">
        <v>262.375</v>
      </c>
      <c r="C446" s="3" t="s">
        <v>1071</v>
      </c>
      <c r="D446" s="19" t="s">
        <v>92</v>
      </c>
    </row>
    <row r="447" spans="1:4" x14ac:dyDescent="0.2">
      <c r="A447" s="5" t="s">
        <v>979</v>
      </c>
      <c r="B447" s="18">
        <v>49.504199999999997</v>
      </c>
      <c r="D447" s="19" t="s">
        <v>92</v>
      </c>
    </row>
    <row r="448" spans="1:4" x14ac:dyDescent="0.2">
      <c r="A448" s="5" t="s">
        <v>30</v>
      </c>
      <c r="B448" s="18">
        <v>133.65</v>
      </c>
      <c r="D448" s="19" t="s">
        <v>90</v>
      </c>
    </row>
    <row r="449" spans="1:4" x14ac:dyDescent="0.2">
      <c r="A449" s="5" t="s">
        <v>521</v>
      </c>
      <c r="B449" s="18">
        <v>27.720800000000001</v>
      </c>
      <c r="D449" s="19" t="s">
        <v>92</v>
      </c>
    </row>
    <row r="450" spans="1:4" x14ac:dyDescent="0.2">
      <c r="A450" s="5" t="s">
        <v>706</v>
      </c>
      <c r="B450" s="18">
        <v>34.654200000000003</v>
      </c>
      <c r="C450" s="3" t="s">
        <v>1072</v>
      </c>
      <c r="D450" s="19" t="s">
        <v>92</v>
      </c>
    </row>
    <row r="451" spans="1:4" x14ac:dyDescent="0.2">
      <c r="A451" s="5" t="s">
        <v>617</v>
      </c>
      <c r="B451" s="18">
        <v>512.32920000000001</v>
      </c>
      <c r="C451" s="3" t="s">
        <v>1073</v>
      </c>
      <c r="D451" s="19" t="s">
        <v>92</v>
      </c>
    </row>
    <row r="452" spans="1:4" x14ac:dyDescent="0.2">
      <c r="A452" s="5" t="s">
        <v>643</v>
      </c>
      <c r="B452" s="18">
        <v>83.158299999999997</v>
      </c>
      <c r="C452" s="3" t="s">
        <v>1074</v>
      </c>
      <c r="D452" s="19" t="s">
        <v>92</v>
      </c>
    </row>
    <row r="453" spans="1:4" x14ac:dyDescent="0.2">
      <c r="A453" s="5" t="s">
        <v>347</v>
      </c>
      <c r="B453" s="18">
        <v>227.52500000000001</v>
      </c>
      <c r="C453" s="3" t="s">
        <v>1075</v>
      </c>
      <c r="D453" s="19" t="s">
        <v>92</v>
      </c>
    </row>
    <row r="454" spans="1:4" x14ac:dyDescent="0.2">
      <c r="A454" s="5" t="s">
        <v>231</v>
      </c>
      <c r="B454" s="18">
        <v>108.9</v>
      </c>
      <c r="C454" s="3" t="s">
        <v>1076</v>
      </c>
      <c r="D454" s="19" t="s">
        <v>92</v>
      </c>
    </row>
    <row r="455" spans="1:4" x14ac:dyDescent="0.2">
      <c r="A455" s="5" t="s">
        <v>663</v>
      </c>
      <c r="B455" s="18">
        <v>63.3583</v>
      </c>
      <c r="C455" s="3" t="s">
        <v>1077</v>
      </c>
      <c r="D455" s="19" t="s">
        <v>92</v>
      </c>
    </row>
    <row r="456" spans="1:4" x14ac:dyDescent="0.2">
      <c r="A456" s="5" t="s">
        <v>425</v>
      </c>
      <c r="B456" s="18">
        <v>135.63329999999999</v>
      </c>
      <c r="C456" s="3" t="s">
        <v>1078</v>
      </c>
      <c r="D456" s="19" t="s">
        <v>92</v>
      </c>
    </row>
    <row r="457" spans="1:4" x14ac:dyDescent="0.2">
      <c r="A457" s="5" t="s">
        <v>699</v>
      </c>
      <c r="B457" s="18">
        <v>106.425</v>
      </c>
      <c r="D457" s="19" t="s">
        <v>92</v>
      </c>
    </row>
    <row r="458" spans="1:4" x14ac:dyDescent="0.2">
      <c r="A458" s="5" t="s">
        <v>897</v>
      </c>
      <c r="B458" s="18">
        <v>16.7</v>
      </c>
      <c r="C458" s="3" t="s">
        <v>1079</v>
      </c>
      <c r="D458" s="19" t="s">
        <v>90</v>
      </c>
    </row>
    <row r="459" spans="1:4" x14ac:dyDescent="0.2">
      <c r="A459" s="5" t="s">
        <v>569</v>
      </c>
      <c r="B459" s="18">
        <v>37.004199999999997</v>
      </c>
      <c r="D459" s="19" t="s">
        <v>92</v>
      </c>
    </row>
    <row r="460" spans="1:4" x14ac:dyDescent="0.2">
      <c r="A460" s="5" t="s">
        <v>187</v>
      </c>
      <c r="B460" s="18">
        <v>10.5</v>
      </c>
      <c r="C460" s="3" t="s">
        <v>125</v>
      </c>
      <c r="D460" s="19" t="s">
        <v>90</v>
      </c>
    </row>
    <row r="461" spans="1:4" x14ac:dyDescent="0.2">
      <c r="A461" s="5" t="s">
        <v>289</v>
      </c>
      <c r="B461" s="18">
        <v>73.5</v>
      </c>
      <c r="D461" s="19" t="s">
        <v>90</v>
      </c>
    </row>
    <row r="462" spans="1:4" x14ac:dyDescent="0.2">
      <c r="A462" s="5" t="s">
        <v>653</v>
      </c>
      <c r="B462" s="18">
        <v>12.525</v>
      </c>
      <c r="D462" s="19" t="s">
        <v>90</v>
      </c>
    </row>
    <row r="463" spans="1:4" x14ac:dyDescent="0.2">
      <c r="A463" s="5" t="s">
        <v>566</v>
      </c>
      <c r="B463" s="18">
        <v>12</v>
      </c>
      <c r="D463" s="19" t="s">
        <v>92</v>
      </c>
    </row>
    <row r="464" spans="1:4" x14ac:dyDescent="0.2">
      <c r="A464" s="5" t="s">
        <v>958</v>
      </c>
      <c r="B464" s="18">
        <v>26</v>
      </c>
      <c r="D464" s="19" t="s">
        <v>90</v>
      </c>
    </row>
    <row r="465" spans="1:4" x14ac:dyDescent="0.2">
      <c r="A465" s="5" t="s">
        <v>563</v>
      </c>
      <c r="B465" s="18">
        <v>26</v>
      </c>
      <c r="D465" s="19" t="s">
        <v>90</v>
      </c>
    </row>
    <row r="466" spans="1:4" x14ac:dyDescent="0.2">
      <c r="A466" s="5" t="s">
        <v>279</v>
      </c>
      <c r="B466" s="18">
        <v>13.791700000000001</v>
      </c>
      <c r="C466" s="3" t="s">
        <v>146</v>
      </c>
      <c r="D466" s="19" t="s">
        <v>92</v>
      </c>
    </row>
    <row r="467" spans="1:4" x14ac:dyDescent="0.2">
      <c r="A467" s="5" t="s">
        <v>635</v>
      </c>
      <c r="B467" s="18">
        <v>41.5792</v>
      </c>
      <c r="D467" s="19" t="s">
        <v>92</v>
      </c>
    </row>
    <row r="468" spans="1:4" x14ac:dyDescent="0.2">
      <c r="A468" s="5" t="s">
        <v>981</v>
      </c>
      <c r="B468" s="18">
        <v>15.05</v>
      </c>
      <c r="D468" s="19" t="s">
        <v>92</v>
      </c>
    </row>
    <row r="469" spans="1:4" x14ac:dyDescent="0.2">
      <c r="A469" s="5" t="s">
        <v>724</v>
      </c>
      <c r="B469" s="18">
        <v>15.0458</v>
      </c>
      <c r="D469" s="19" t="s">
        <v>92</v>
      </c>
    </row>
    <row r="470" spans="1:4" x14ac:dyDescent="0.2">
      <c r="A470" s="5" t="s">
        <v>387</v>
      </c>
      <c r="B470" s="18">
        <v>13.862500000000001</v>
      </c>
      <c r="D470" s="19" t="s">
        <v>92</v>
      </c>
    </row>
    <row r="471" spans="1:4" x14ac:dyDescent="0.2">
      <c r="A471" s="5" t="s">
        <v>382</v>
      </c>
      <c r="B471" s="18">
        <v>13.8583</v>
      </c>
      <c r="D471" s="19" t="s">
        <v>92</v>
      </c>
    </row>
    <row r="472" spans="1:4" x14ac:dyDescent="0.2">
      <c r="A472" s="5" t="s">
        <v>932</v>
      </c>
      <c r="B472" s="18">
        <v>12.875</v>
      </c>
      <c r="C472" s="3" t="s">
        <v>146</v>
      </c>
      <c r="D472" s="19" t="s">
        <v>92</v>
      </c>
    </row>
    <row r="473" spans="1:4" x14ac:dyDescent="0.2">
      <c r="A473" s="5" t="s">
        <v>833</v>
      </c>
      <c r="B473" s="18">
        <v>27.720800000000001</v>
      </c>
      <c r="D473" s="19" t="s">
        <v>92</v>
      </c>
    </row>
    <row r="474" spans="1:4" x14ac:dyDescent="0.2">
      <c r="A474" s="5" t="s">
        <v>437</v>
      </c>
      <c r="B474" s="18">
        <v>12.275</v>
      </c>
      <c r="D474" s="19" t="s">
        <v>90</v>
      </c>
    </row>
    <row r="475" spans="1:4" x14ac:dyDescent="0.2">
      <c r="A475" s="5" t="s">
        <v>445</v>
      </c>
      <c r="B475" s="18">
        <v>10.5</v>
      </c>
      <c r="D475" s="19" t="s">
        <v>90</v>
      </c>
    </row>
    <row r="476" spans="1:4" x14ac:dyDescent="0.2">
      <c r="A476" s="5" t="s">
        <v>429</v>
      </c>
      <c r="B476" s="18">
        <v>7.05</v>
      </c>
      <c r="D476" s="19" t="s">
        <v>90</v>
      </c>
    </row>
    <row r="477" spans="1:4" x14ac:dyDescent="0.2">
      <c r="A477" s="5" t="s">
        <v>353</v>
      </c>
      <c r="B477" s="18">
        <v>7.05</v>
      </c>
      <c r="D477" s="19" t="s">
        <v>90</v>
      </c>
    </row>
    <row r="478" spans="1:4" x14ac:dyDescent="0.2">
      <c r="A478" s="5" t="s">
        <v>747</v>
      </c>
      <c r="B478" s="18">
        <v>7.05</v>
      </c>
      <c r="D478" s="19" t="s">
        <v>90</v>
      </c>
    </row>
    <row r="479" spans="1:4" x14ac:dyDescent="0.2">
      <c r="A479" s="5" t="s">
        <v>369</v>
      </c>
      <c r="B479" s="18">
        <v>8.0500000000000007</v>
      </c>
      <c r="C479" s="3" t="s">
        <v>1080</v>
      </c>
      <c r="D479" s="19" t="s">
        <v>90</v>
      </c>
    </row>
    <row r="480" spans="1:4" x14ac:dyDescent="0.2">
      <c r="A480" s="5" t="s">
        <v>889</v>
      </c>
      <c r="B480" s="18">
        <v>8.0500000000000007</v>
      </c>
      <c r="D480" s="19" t="s">
        <v>90</v>
      </c>
    </row>
    <row r="481" spans="1:4" x14ac:dyDescent="0.2">
      <c r="A481" s="5" t="s">
        <v>641</v>
      </c>
      <c r="B481" s="18">
        <v>7.125</v>
      </c>
      <c r="D481" s="19" t="s">
        <v>90</v>
      </c>
    </row>
    <row r="482" spans="1:4" x14ac:dyDescent="0.2">
      <c r="A482" s="5" t="s">
        <v>229</v>
      </c>
      <c r="B482" s="18">
        <v>7.9249999999999998</v>
      </c>
      <c r="D482" s="19" t="s">
        <v>90</v>
      </c>
    </row>
    <row r="483" spans="1:4" x14ac:dyDescent="0.2">
      <c r="A483" s="5" t="s">
        <v>553</v>
      </c>
      <c r="B483" s="18">
        <v>8.0500000000000007</v>
      </c>
      <c r="D483" s="19" t="s">
        <v>90</v>
      </c>
    </row>
    <row r="484" spans="1:4" x14ac:dyDescent="0.2">
      <c r="A484" s="5" t="s">
        <v>371</v>
      </c>
      <c r="B484" s="18">
        <v>7.25</v>
      </c>
      <c r="D484" s="19" t="s">
        <v>90</v>
      </c>
    </row>
    <row r="485" spans="1:4" x14ac:dyDescent="0.2">
      <c r="A485" s="5" t="s">
        <v>272</v>
      </c>
      <c r="B485" s="18">
        <v>8.0500000000000007</v>
      </c>
      <c r="D485" s="19" t="s">
        <v>90</v>
      </c>
    </row>
    <row r="486" spans="1:4" x14ac:dyDescent="0.2">
      <c r="A486" s="5" t="s">
        <v>294</v>
      </c>
      <c r="B486" s="18">
        <v>8.0500000000000007</v>
      </c>
      <c r="D486" s="19" t="s">
        <v>90</v>
      </c>
    </row>
    <row r="487" spans="1:4" x14ac:dyDescent="0.2">
      <c r="A487" s="5" t="s">
        <v>366</v>
      </c>
      <c r="B487" s="18">
        <v>8.0500000000000007</v>
      </c>
      <c r="D487" s="19" t="s">
        <v>90</v>
      </c>
    </row>
    <row r="488" spans="1:4" x14ac:dyDescent="0.2">
      <c r="A488" s="5" t="s">
        <v>305</v>
      </c>
      <c r="B488" s="18">
        <v>7.9249999999999998</v>
      </c>
      <c r="D488" s="19" t="s">
        <v>90</v>
      </c>
    </row>
    <row r="489" spans="1:4" x14ac:dyDescent="0.2">
      <c r="A489" s="5" t="s">
        <v>660</v>
      </c>
      <c r="B489" s="18">
        <v>7.125</v>
      </c>
      <c r="D489" s="19" t="s">
        <v>90</v>
      </c>
    </row>
    <row r="490" spans="1:4" x14ac:dyDescent="0.2">
      <c r="A490" s="5" t="s">
        <v>227</v>
      </c>
      <c r="B490" s="18">
        <v>7.125</v>
      </c>
      <c r="D490" s="19" t="s">
        <v>90</v>
      </c>
    </row>
    <row r="491" spans="1:4" x14ac:dyDescent="0.2">
      <c r="A491" s="5" t="s">
        <v>914</v>
      </c>
      <c r="B491" s="18">
        <v>7.9249999999999998</v>
      </c>
      <c r="D491" s="19" t="s">
        <v>90</v>
      </c>
    </row>
    <row r="492" spans="1:4" x14ac:dyDescent="0.2">
      <c r="A492" s="5" t="s">
        <v>716</v>
      </c>
      <c r="B492" s="18">
        <v>7.9249999999999998</v>
      </c>
      <c r="D492" s="19" t="s">
        <v>90</v>
      </c>
    </row>
    <row r="493" spans="1:4" x14ac:dyDescent="0.2">
      <c r="A493" s="5" t="s">
        <v>877</v>
      </c>
      <c r="B493" s="18">
        <v>7.9249999999999998</v>
      </c>
      <c r="D493" s="19" t="s">
        <v>90</v>
      </c>
    </row>
    <row r="494" spans="1:4" x14ac:dyDescent="0.2">
      <c r="A494" s="5" t="s">
        <v>509</v>
      </c>
      <c r="B494" s="18">
        <v>7.9249999999999998</v>
      </c>
      <c r="D494" s="19" t="s">
        <v>90</v>
      </c>
    </row>
    <row r="495" spans="1:4" x14ac:dyDescent="0.2">
      <c r="A495" s="5" t="s">
        <v>532</v>
      </c>
      <c r="B495" s="18">
        <v>7.9249999999999998</v>
      </c>
      <c r="D495" s="19" t="s">
        <v>90</v>
      </c>
    </row>
    <row r="496" spans="1:4" x14ac:dyDescent="0.2">
      <c r="A496" s="5" t="s">
        <v>983</v>
      </c>
      <c r="B496" s="18">
        <v>7.9249999999999998</v>
      </c>
      <c r="D496" s="19" t="s">
        <v>90</v>
      </c>
    </row>
    <row r="497" spans="1:4" x14ac:dyDescent="0.2">
      <c r="A497" s="5" t="s">
        <v>952</v>
      </c>
      <c r="B497" s="18">
        <v>7.9249999999999998</v>
      </c>
      <c r="D497" s="19" t="s">
        <v>90</v>
      </c>
    </row>
    <row r="498" spans="1:4" x14ac:dyDescent="0.2">
      <c r="A498" s="5" t="s">
        <v>912</v>
      </c>
      <c r="B498" s="18">
        <v>7.9249999999999998</v>
      </c>
      <c r="D498" s="19" t="s">
        <v>90</v>
      </c>
    </row>
    <row r="499" spans="1:4" x14ac:dyDescent="0.2">
      <c r="A499" s="5" t="s">
        <v>376</v>
      </c>
      <c r="B499" s="18">
        <v>7.9249999999999998</v>
      </c>
      <c r="D499" s="19" t="s">
        <v>90</v>
      </c>
    </row>
    <row r="500" spans="1:4" x14ac:dyDescent="0.2">
      <c r="A500" s="5" t="s">
        <v>270</v>
      </c>
      <c r="B500" s="18">
        <v>7.9249999999999998</v>
      </c>
      <c r="D500" s="19" t="s">
        <v>90</v>
      </c>
    </row>
    <row r="501" spans="1:4" x14ac:dyDescent="0.2">
      <c r="A501" s="5" t="s">
        <v>410</v>
      </c>
      <c r="B501" s="18">
        <v>10.5</v>
      </c>
      <c r="D501" s="19" t="s">
        <v>90</v>
      </c>
    </row>
    <row r="502" spans="1:4" x14ac:dyDescent="0.2">
      <c r="A502" s="5" t="s">
        <v>340</v>
      </c>
      <c r="B502" s="18">
        <v>10.5</v>
      </c>
      <c r="D502" s="19" t="s">
        <v>90</v>
      </c>
    </row>
    <row r="503" spans="1:4" x14ac:dyDescent="0.2">
      <c r="A503" s="5" t="s">
        <v>675</v>
      </c>
      <c r="B503" s="18">
        <v>23.45</v>
      </c>
      <c r="D503" s="19" t="s">
        <v>90</v>
      </c>
    </row>
    <row r="504" spans="1:4" x14ac:dyDescent="0.2">
      <c r="A504" s="5" t="s">
        <v>222</v>
      </c>
      <c r="B504" s="18">
        <v>34.375</v>
      </c>
      <c r="D504" s="19" t="s">
        <v>90</v>
      </c>
    </row>
    <row r="505" spans="1:4" x14ac:dyDescent="0.2">
      <c r="A505" s="5" t="s">
        <v>926</v>
      </c>
      <c r="B505" s="18">
        <v>7.55</v>
      </c>
      <c r="D505" s="19" t="s">
        <v>90</v>
      </c>
    </row>
    <row r="506" spans="1:4" x14ac:dyDescent="0.2">
      <c r="A506" s="5" t="s">
        <v>778</v>
      </c>
      <c r="B506" s="18">
        <v>10.5</v>
      </c>
      <c r="D506" s="19" t="s">
        <v>90</v>
      </c>
    </row>
    <row r="507" spans="1:4" x14ac:dyDescent="0.2">
      <c r="A507" s="5" t="s">
        <v>461</v>
      </c>
      <c r="B507" s="18">
        <v>71</v>
      </c>
      <c r="C507" s="3" t="s">
        <v>1081</v>
      </c>
      <c r="D507" s="19" t="s">
        <v>90</v>
      </c>
    </row>
  </sheetData>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BAADD-8362-6F49-AFE2-D84DD62E2640}">
  <dimension ref="A1:N669"/>
  <sheetViews>
    <sheetView workbookViewId="0">
      <selection activeCell="D15" sqref="D15"/>
    </sheetView>
  </sheetViews>
  <sheetFormatPr baseColWidth="10" defaultColWidth="11" defaultRowHeight="16" x14ac:dyDescent="0.2"/>
  <cols>
    <col min="1" max="1" width="13.5" style="5" bestFit="1" customWidth="1"/>
    <col min="2" max="2" width="13" style="7" bestFit="1" customWidth="1"/>
    <col min="3" max="3" width="11.1640625" style="7" bestFit="1" customWidth="1"/>
    <col min="4" max="4" width="70.1640625" style="5" bestFit="1" customWidth="1"/>
    <col min="5" max="5" width="7" style="5" bestFit="1" customWidth="1"/>
    <col min="6" max="6" width="9.33203125" style="4" bestFit="1" customWidth="1"/>
    <col min="7" max="7" width="19.33203125" style="3" bestFit="1" customWidth="1"/>
    <col min="8" max="9" width="10.6640625" style="7" bestFit="1" customWidth="1"/>
    <col min="10" max="10" width="7.33203125" style="18" bestFit="1" customWidth="1"/>
    <col min="11" max="11" width="15.33203125" style="18" bestFit="1" customWidth="1"/>
    <col min="12" max="12" width="11.83203125" bestFit="1" customWidth="1"/>
    <col min="13" max="13" width="17" bestFit="1" customWidth="1"/>
  </cols>
  <sheetData>
    <row r="1" spans="1:14" x14ac:dyDescent="0.2">
      <c r="A1" s="5" t="s">
        <v>12</v>
      </c>
      <c r="B1" s="7" t="s">
        <v>14</v>
      </c>
      <c r="C1" s="7" t="s">
        <v>16</v>
      </c>
      <c r="D1" s="5" t="s">
        <v>18</v>
      </c>
      <c r="E1" s="5" t="s">
        <v>20</v>
      </c>
      <c r="F1" s="4" t="s">
        <v>22</v>
      </c>
      <c r="G1" s="3" t="s">
        <v>24</v>
      </c>
      <c r="H1" s="7" t="s">
        <v>73</v>
      </c>
      <c r="I1" s="7" t="s">
        <v>75</v>
      </c>
      <c r="J1" s="18" t="s">
        <v>84</v>
      </c>
      <c r="K1" s="18" t="s">
        <v>86</v>
      </c>
      <c r="L1" t="s">
        <v>88</v>
      </c>
      <c r="M1" t="s">
        <v>108</v>
      </c>
      <c r="N1" t="s">
        <v>1082</v>
      </c>
    </row>
    <row r="2" spans="1:14" x14ac:dyDescent="0.2">
      <c r="A2" s="5">
        <v>661</v>
      </c>
      <c r="B2" s="7">
        <v>1</v>
      </c>
      <c r="C2" s="7">
        <v>1</v>
      </c>
      <c r="D2" s="5" t="s">
        <v>28</v>
      </c>
      <c r="E2" s="5" t="s">
        <v>29</v>
      </c>
      <c r="F2" s="4">
        <v>50</v>
      </c>
      <c r="G2" s="3" t="s">
        <v>30</v>
      </c>
      <c r="H2" s="7">
        <f>_xlfn.XLOOKUP(complete_data[[#This Row],[PassengerId]],family_info[PassengerId],family_info[SibSp])</f>
        <v>2</v>
      </c>
      <c r="I2" s="7">
        <f>_xlfn.XLOOKUP(complete_data[[#This Row],[PassengerId]],family_info[PassengerId],family_info[Parch])</f>
        <v>0</v>
      </c>
      <c r="J2" s="18">
        <f>IF(ISBLANK(_xlfn.XLOOKUP(complete_data[[#This Row],[Ticket]],tickets[Ticket],tickets[Fare])),"",_xlfn.XLOOKUP(complete_data[[#This Row],[Ticket]],tickets[Ticket],tickets[Fare]))</f>
        <v>133.65</v>
      </c>
      <c r="K2" s="18" t="str">
        <f>IF(ISBLANK(_xlfn.XLOOKUP(complete_data[[#This Row],[Ticket]],tickets[Ticket],tickets[Cabin])),"",_xlfn.XLOOKUP(complete_data[[#This Row],[Ticket]],tickets[Ticket],tickets[Cabin]))</f>
        <v/>
      </c>
      <c r="L2" t="str">
        <f>IF(ISBLANK(_xlfn.XLOOKUP(complete_data[[#This Row],[Ticket]],tickets[Ticket],tickets[Embarked])),"",_xlfn.XLOOKUP(complete_data[[#This Row],[Ticket]],tickets[Ticket],tickets[Embarked]))</f>
        <v>S</v>
      </c>
      <c r="M2" t="str">
        <f>IF(ISNA(complete_data[[#This Row],[Embarked]]),"S",IF(complete_data[[#This Row],[Embarked]]="","S",complete_data[[#This Row],[Embarked]]))</f>
        <v>S</v>
      </c>
      <c r="N2" t="str">
        <f>IF(ISNA(complete_data[[#This Row],[Cabin]]),"Unknown",IF(complete_data[[#This Row],[Cabin]]="","Unknown",TRIM(LEFT(complete_data[[#This Row],[Cabin]],1))))</f>
        <v>Unknown</v>
      </c>
    </row>
    <row r="3" spans="1:14" x14ac:dyDescent="0.2">
      <c r="A3" s="5">
        <v>45</v>
      </c>
      <c r="B3" s="7">
        <v>1</v>
      </c>
      <c r="C3" s="7">
        <v>3</v>
      </c>
      <c r="D3" s="5" t="s">
        <v>31</v>
      </c>
      <c r="E3" s="5" t="s">
        <v>32</v>
      </c>
      <c r="F3" s="4">
        <v>19</v>
      </c>
      <c r="G3" s="3">
        <v>330958</v>
      </c>
      <c r="H3" s="7">
        <f>_xlfn.XLOOKUP(complete_data[[#This Row],[PassengerId]],family_info[PassengerId],family_info[SibSp])</f>
        <v>0</v>
      </c>
      <c r="I3" s="7">
        <f>_xlfn.XLOOKUP(complete_data[[#This Row],[PassengerId]],family_info[PassengerId],family_info[Parch])</f>
        <v>0</v>
      </c>
      <c r="J3" s="18">
        <f>IF(ISBLANK(_xlfn.XLOOKUP(complete_data[[#This Row],[Ticket]],tickets[Ticket],tickets[Fare])),"",_xlfn.XLOOKUP(complete_data[[#This Row],[Ticket]],tickets[Ticket],tickets[Fare]))</f>
        <v>7.8792</v>
      </c>
      <c r="K3" s="18" t="str">
        <f>IF(ISBLANK(_xlfn.XLOOKUP(complete_data[[#This Row],[Ticket]],tickets[Ticket],tickets[Cabin])),"",_xlfn.XLOOKUP(complete_data[[#This Row],[Ticket]],tickets[Ticket],tickets[Cabin]))</f>
        <v/>
      </c>
      <c r="L3" t="str">
        <f>IF(ISBLANK(_xlfn.XLOOKUP(complete_data[[#This Row],[Ticket]],tickets[Ticket],tickets[Embarked])),"",_xlfn.XLOOKUP(complete_data[[#This Row],[Ticket]],tickets[Ticket],tickets[Embarked]))</f>
        <v>Q</v>
      </c>
      <c r="M3" t="str">
        <f>IF(ISNA(complete_data[[#This Row],[Embarked]]),"S",IF(complete_data[[#This Row],[Embarked]]="","S",complete_data[[#This Row],[Embarked]]))</f>
        <v>Q</v>
      </c>
      <c r="N3" t="str">
        <f>IF(ISNA(complete_data[[#This Row],[Cabin]]),"Unknown",IF(complete_data[[#This Row],[Cabin]]="","Unknown",TRIM(LEFT(complete_data[[#This Row],[Cabin]],1))))</f>
        <v>Unknown</v>
      </c>
    </row>
    <row r="4" spans="1:14" x14ac:dyDescent="0.2">
      <c r="A4" s="5">
        <v>620</v>
      </c>
      <c r="B4" s="7">
        <v>0</v>
      </c>
      <c r="C4" s="7">
        <v>2</v>
      </c>
      <c r="D4" s="5" t="s">
        <v>33</v>
      </c>
      <c r="E4" s="5" t="s">
        <v>29</v>
      </c>
      <c r="F4" s="4">
        <v>26</v>
      </c>
      <c r="G4" s="3">
        <v>31028</v>
      </c>
      <c r="H4" s="7">
        <f>_xlfn.XLOOKUP(complete_data[[#This Row],[PassengerId]],family_info[PassengerId],family_info[SibSp])</f>
        <v>0</v>
      </c>
      <c r="I4" s="7">
        <f>_xlfn.XLOOKUP(complete_data[[#This Row],[PassengerId]],family_info[PassengerId],family_info[Parch])</f>
        <v>0</v>
      </c>
      <c r="J4" s="18">
        <f>IF(ISBLANK(_xlfn.XLOOKUP(complete_data[[#This Row],[Ticket]],tickets[Ticket],tickets[Fare])),"",_xlfn.XLOOKUP(complete_data[[#This Row],[Ticket]],tickets[Ticket],tickets[Fare]))</f>
        <v>10.5</v>
      </c>
      <c r="K4" s="18" t="str">
        <f>IF(ISBLANK(_xlfn.XLOOKUP(complete_data[[#This Row],[Ticket]],tickets[Ticket],tickets[Cabin])),"",_xlfn.XLOOKUP(complete_data[[#This Row],[Ticket]],tickets[Ticket],tickets[Cabin]))</f>
        <v/>
      </c>
      <c r="L4" t="str">
        <f>IF(ISBLANK(_xlfn.XLOOKUP(complete_data[[#This Row],[Ticket]],tickets[Ticket],tickets[Embarked])),"",_xlfn.XLOOKUP(complete_data[[#This Row],[Ticket]],tickets[Ticket],tickets[Embarked]))</f>
        <v>S</v>
      </c>
      <c r="M4" t="str">
        <f>IF(ISNA(complete_data[[#This Row],[Embarked]]),"S",IF(complete_data[[#This Row],[Embarked]]="","S",complete_data[[#This Row],[Embarked]]))</f>
        <v>S</v>
      </c>
      <c r="N4" t="str">
        <f>IF(ISNA(complete_data[[#This Row],[Cabin]]),"Unknown",IF(complete_data[[#This Row],[Cabin]]="","Unknown",TRIM(LEFT(complete_data[[#This Row],[Cabin]],1))))</f>
        <v>Unknown</v>
      </c>
    </row>
    <row r="5" spans="1:14" x14ac:dyDescent="0.2">
      <c r="A5" s="5">
        <v>231</v>
      </c>
      <c r="B5" s="7">
        <v>1</v>
      </c>
      <c r="C5" s="7">
        <v>1</v>
      </c>
      <c r="D5" s="5" t="s">
        <v>34</v>
      </c>
      <c r="E5" s="5" t="s">
        <v>32</v>
      </c>
      <c r="F5" s="4">
        <v>35</v>
      </c>
      <c r="G5" s="3">
        <v>36973</v>
      </c>
      <c r="H5" s="7">
        <f>_xlfn.XLOOKUP(complete_data[[#This Row],[PassengerId]],family_info[PassengerId],family_info[SibSp])</f>
        <v>1</v>
      </c>
      <c r="I5" s="7">
        <f>_xlfn.XLOOKUP(complete_data[[#This Row],[PassengerId]],family_info[PassengerId],family_info[Parch])</f>
        <v>0</v>
      </c>
      <c r="J5" s="18">
        <f>IF(ISBLANK(_xlfn.XLOOKUP(complete_data[[#This Row],[Ticket]],tickets[Ticket],tickets[Fare])),"",_xlfn.XLOOKUP(complete_data[[#This Row],[Ticket]],tickets[Ticket],tickets[Fare]))</f>
        <v>83.474999999999994</v>
      </c>
      <c r="K5" s="18" t="str">
        <f>IF(ISBLANK(_xlfn.XLOOKUP(complete_data[[#This Row],[Ticket]],tickets[Ticket],tickets[Cabin])),"",_xlfn.XLOOKUP(complete_data[[#This Row],[Ticket]],tickets[Ticket],tickets[Cabin]))</f>
        <v>C83</v>
      </c>
      <c r="L5" t="str">
        <f>IF(ISBLANK(_xlfn.XLOOKUP(complete_data[[#This Row],[Ticket]],tickets[Ticket],tickets[Embarked])),"",_xlfn.XLOOKUP(complete_data[[#This Row],[Ticket]],tickets[Ticket],tickets[Embarked]))</f>
        <v>S</v>
      </c>
      <c r="M5" t="str">
        <f>IF(ISNA(complete_data[[#This Row],[Embarked]]),"S",IF(complete_data[[#This Row],[Embarked]]="","S",complete_data[[#This Row],[Embarked]]))</f>
        <v>S</v>
      </c>
      <c r="N5" t="str">
        <f>IF(ISNA(complete_data[[#This Row],[Cabin]]),"Unknown",IF(complete_data[[#This Row],[Cabin]]="","Unknown",TRIM(LEFT(complete_data[[#This Row],[Cabin]],1))))</f>
        <v>C</v>
      </c>
    </row>
    <row r="6" spans="1:14" x14ac:dyDescent="0.2">
      <c r="A6" s="5">
        <v>60</v>
      </c>
      <c r="B6" s="7">
        <v>0</v>
      </c>
      <c r="C6" s="7">
        <v>3</v>
      </c>
      <c r="D6" s="5" t="s">
        <v>35</v>
      </c>
      <c r="E6" s="5" t="s">
        <v>29</v>
      </c>
      <c r="F6" s="4">
        <v>11</v>
      </c>
      <c r="G6" s="3" t="s">
        <v>36</v>
      </c>
      <c r="H6" s="7">
        <f>_xlfn.XLOOKUP(complete_data[[#This Row],[PassengerId]],family_info[PassengerId],family_info[SibSp])</f>
        <v>5</v>
      </c>
      <c r="I6" s="7">
        <f>_xlfn.XLOOKUP(complete_data[[#This Row],[PassengerId]],family_info[PassengerId],family_info[Parch])</f>
        <v>2</v>
      </c>
      <c r="J6" s="18">
        <f>IF(ISBLANK(_xlfn.XLOOKUP(complete_data[[#This Row],[Ticket]],tickets[Ticket],tickets[Fare])),"",_xlfn.XLOOKUP(complete_data[[#This Row],[Ticket]],tickets[Ticket],tickets[Fare]))</f>
        <v>46.9</v>
      </c>
      <c r="K6" s="18" t="str">
        <f>IF(ISBLANK(_xlfn.XLOOKUP(complete_data[[#This Row],[Ticket]],tickets[Ticket],tickets[Cabin])),"",_xlfn.XLOOKUP(complete_data[[#This Row],[Ticket]],tickets[Ticket],tickets[Cabin]))</f>
        <v/>
      </c>
      <c r="L6" t="str">
        <f>IF(ISBLANK(_xlfn.XLOOKUP(complete_data[[#This Row],[Ticket]],tickets[Ticket],tickets[Embarked])),"",_xlfn.XLOOKUP(complete_data[[#This Row],[Ticket]],tickets[Ticket],tickets[Embarked]))</f>
        <v>S</v>
      </c>
      <c r="M6" t="str">
        <f>IF(ISNA(complete_data[[#This Row],[Embarked]]),"S",IF(complete_data[[#This Row],[Embarked]]="","S",complete_data[[#This Row],[Embarked]]))</f>
        <v>S</v>
      </c>
      <c r="N6" t="str">
        <f>IF(ISNA(complete_data[[#This Row],[Cabin]]),"Unknown",IF(complete_data[[#This Row],[Cabin]]="","Unknown",TRIM(LEFT(complete_data[[#This Row],[Cabin]],1))))</f>
        <v>Unknown</v>
      </c>
    </row>
    <row r="7" spans="1:14" x14ac:dyDescent="0.2">
      <c r="A7" s="5">
        <v>319</v>
      </c>
      <c r="B7" s="7">
        <v>1</v>
      </c>
      <c r="C7" s="7">
        <v>1</v>
      </c>
      <c r="D7" s="5" t="s">
        <v>184</v>
      </c>
      <c r="E7" s="5" t="s">
        <v>32</v>
      </c>
      <c r="F7" s="4">
        <v>31</v>
      </c>
      <c r="G7" s="3">
        <v>36928</v>
      </c>
      <c r="H7" s="7">
        <f>_xlfn.XLOOKUP(complete_data[[#This Row],[PassengerId]],family_info[PassengerId],family_info[SibSp])</f>
        <v>0</v>
      </c>
      <c r="I7" s="7">
        <f>_xlfn.XLOOKUP(complete_data[[#This Row],[PassengerId]],family_info[PassengerId],family_info[Parch])</f>
        <v>2</v>
      </c>
      <c r="J7" s="18">
        <f>IF(ISBLANK(_xlfn.XLOOKUP(complete_data[[#This Row],[Ticket]],tickets[Ticket],tickets[Fare])),"",_xlfn.XLOOKUP(complete_data[[#This Row],[Ticket]],tickets[Ticket],tickets[Fare]))</f>
        <v>164.86670000000001</v>
      </c>
      <c r="K7" s="18" t="str">
        <f>IF(ISBLANK(_xlfn.XLOOKUP(complete_data[[#This Row],[Ticket]],tickets[Ticket],tickets[Cabin])),"",_xlfn.XLOOKUP(complete_data[[#This Row],[Ticket]],tickets[Ticket],tickets[Cabin]))</f>
        <v>C7</v>
      </c>
      <c r="L7" t="str">
        <f>IF(ISBLANK(_xlfn.XLOOKUP(complete_data[[#This Row],[Ticket]],tickets[Ticket],tickets[Embarked])),"",_xlfn.XLOOKUP(complete_data[[#This Row],[Ticket]],tickets[Ticket],tickets[Embarked]))</f>
        <v>S</v>
      </c>
      <c r="M7" t="str">
        <f>IF(ISNA(complete_data[[#This Row],[Embarked]]),"S",IF(complete_data[[#This Row],[Embarked]]="","S",complete_data[[#This Row],[Embarked]]))</f>
        <v>S</v>
      </c>
      <c r="N7" t="str">
        <f>IF(ISNA(complete_data[[#This Row],[Cabin]]),"Unknown",IF(complete_data[[#This Row],[Cabin]]="","Unknown",TRIM(LEFT(complete_data[[#This Row],[Cabin]],1))))</f>
        <v>C</v>
      </c>
    </row>
    <row r="8" spans="1:14" x14ac:dyDescent="0.2">
      <c r="A8" s="5">
        <v>684</v>
      </c>
      <c r="B8" s="7">
        <v>0</v>
      </c>
      <c r="C8" s="7">
        <v>3</v>
      </c>
      <c r="D8" s="5" t="s">
        <v>185</v>
      </c>
      <c r="E8" s="5" t="s">
        <v>29</v>
      </c>
      <c r="F8" s="4">
        <v>14</v>
      </c>
      <c r="G8" s="3" t="s">
        <v>36</v>
      </c>
      <c r="H8" s="7">
        <f>_xlfn.XLOOKUP(complete_data[[#This Row],[PassengerId]],family_info[PassengerId],family_info[SibSp])</f>
        <v>5</v>
      </c>
      <c r="I8" s="7">
        <f>_xlfn.XLOOKUP(complete_data[[#This Row],[PassengerId]],family_info[PassengerId],family_info[Parch])</f>
        <v>2</v>
      </c>
      <c r="J8" s="18">
        <f>IF(ISBLANK(_xlfn.XLOOKUP(complete_data[[#This Row],[Ticket]],tickets[Ticket],tickets[Fare])),"",_xlfn.XLOOKUP(complete_data[[#This Row],[Ticket]],tickets[Ticket],tickets[Fare]))</f>
        <v>46.9</v>
      </c>
      <c r="K8" s="18" t="str">
        <f>IF(ISBLANK(_xlfn.XLOOKUP(complete_data[[#This Row],[Ticket]],tickets[Ticket],tickets[Cabin])),"",_xlfn.XLOOKUP(complete_data[[#This Row],[Ticket]],tickets[Ticket],tickets[Cabin]))</f>
        <v/>
      </c>
      <c r="L8" t="str">
        <f>IF(ISBLANK(_xlfn.XLOOKUP(complete_data[[#This Row],[Ticket]],tickets[Ticket],tickets[Embarked])),"",_xlfn.XLOOKUP(complete_data[[#This Row],[Ticket]],tickets[Ticket],tickets[Embarked]))</f>
        <v>S</v>
      </c>
      <c r="M8" t="str">
        <f>IF(ISNA(complete_data[[#This Row],[Embarked]]),"S",IF(complete_data[[#This Row],[Embarked]]="","S",complete_data[[#This Row],[Embarked]]))</f>
        <v>S</v>
      </c>
      <c r="N8" t="str">
        <f>IF(ISNA(complete_data[[#This Row],[Cabin]]),"Unknown",IF(complete_data[[#This Row],[Cabin]]="","Unknown",TRIM(LEFT(complete_data[[#This Row],[Cabin]],1))))</f>
        <v>Unknown</v>
      </c>
    </row>
    <row r="9" spans="1:14" x14ac:dyDescent="0.2">
      <c r="A9" s="5">
        <v>842</v>
      </c>
      <c r="B9" s="7">
        <v>0</v>
      </c>
      <c r="C9" s="7">
        <v>2</v>
      </c>
      <c r="D9" s="5" t="s">
        <v>186</v>
      </c>
      <c r="E9" s="5" t="s">
        <v>29</v>
      </c>
      <c r="F9" s="4">
        <v>16</v>
      </c>
      <c r="G9" s="3" t="s">
        <v>187</v>
      </c>
      <c r="H9" s="7">
        <f>_xlfn.XLOOKUP(complete_data[[#This Row],[PassengerId]],family_info[PassengerId],family_info[SibSp])</f>
        <v>0</v>
      </c>
      <c r="I9" s="7">
        <f>_xlfn.XLOOKUP(complete_data[[#This Row],[PassengerId]],family_info[PassengerId],family_info[Parch])</f>
        <v>0</v>
      </c>
      <c r="J9" s="18">
        <f>IF(ISBLANK(_xlfn.XLOOKUP(complete_data[[#This Row],[Ticket]],tickets[Ticket],tickets[Fare])),"",_xlfn.XLOOKUP(complete_data[[#This Row],[Ticket]],tickets[Ticket],tickets[Fare]))</f>
        <v>10.5</v>
      </c>
      <c r="K9" s="18" t="str">
        <f>IF(ISBLANK(_xlfn.XLOOKUP(complete_data[[#This Row],[Ticket]],tickets[Ticket],tickets[Cabin])),"",_xlfn.XLOOKUP(complete_data[[#This Row],[Ticket]],tickets[Ticket],tickets[Cabin]))</f>
        <v>E77</v>
      </c>
      <c r="L9" t="str">
        <f>IF(ISBLANK(_xlfn.XLOOKUP(complete_data[[#This Row],[Ticket]],tickets[Ticket],tickets[Embarked])),"",_xlfn.XLOOKUP(complete_data[[#This Row],[Ticket]],tickets[Ticket],tickets[Embarked]))</f>
        <v>S</v>
      </c>
      <c r="M9" t="str">
        <f>IF(ISNA(complete_data[[#This Row],[Embarked]]),"S",IF(complete_data[[#This Row],[Embarked]]="","S",complete_data[[#This Row],[Embarked]]))</f>
        <v>S</v>
      </c>
      <c r="N9" t="str">
        <f>IF(ISNA(complete_data[[#This Row],[Cabin]]),"Unknown",IF(complete_data[[#This Row],[Cabin]]="","Unknown",TRIM(LEFT(complete_data[[#This Row],[Cabin]],1))))</f>
        <v>E</v>
      </c>
    </row>
    <row r="10" spans="1:14" x14ac:dyDescent="0.2">
      <c r="A10" s="5">
        <v>94</v>
      </c>
      <c r="B10" s="7">
        <v>0</v>
      </c>
      <c r="C10" s="7">
        <v>3</v>
      </c>
      <c r="D10" s="5" t="s">
        <v>188</v>
      </c>
      <c r="E10" s="5" t="s">
        <v>29</v>
      </c>
      <c r="F10" s="4">
        <v>26</v>
      </c>
      <c r="G10" s="3" t="s">
        <v>189</v>
      </c>
      <c r="H10" s="7">
        <f>_xlfn.XLOOKUP(complete_data[[#This Row],[PassengerId]],family_info[PassengerId],family_info[SibSp])</f>
        <v>1</v>
      </c>
      <c r="I10" s="7">
        <f>_xlfn.XLOOKUP(complete_data[[#This Row],[PassengerId]],family_info[PassengerId],family_info[Parch])</f>
        <v>2</v>
      </c>
      <c r="J10" s="18">
        <f>IF(ISBLANK(_xlfn.XLOOKUP(complete_data[[#This Row],[Ticket]],tickets[Ticket],tickets[Fare])),"",_xlfn.XLOOKUP(complete_data[[#This Row],[Ticket]],tickets[Ticket],tickets[Fare]))</f>
        <v>20.574999999999999</v>
      </c>
      <c r="K10" s="18" t="str">
        <f>IF(ISBLANK(_xlfn.XLOOKUP(complete_data[[#This Row],[Ticket]],tickets[Ticket],tickets[Cabin])),"",_xlfn.XLOOKUP(complete_data[[#This Row],[Ticket]],tickets[Ticket],tickets[Cabin]))</f>
        <v/>
      </c>
      <c r="L10" t="str">
        <f>IF(ISBLANK(_xlfn.XLOOKUP(complete_data[[#This Row],[Ticket]],tickets[Ticket],tickets[Embarked])),"",_xlfn.XLOOKUP(complete_data[[#This Row],[Ticket]],tickets[Ticket],tickets[Embarked]))</f>
        <v>S</v>
      </c>
      <c r="M10" t="str">
        <f>IF(ISNA(complete_data[[#This Row],[Embarked]]),"S",IF(complete_data[[#This Row],[Embarked]]="","S",complete_data[[#This Row],[Embarked]]))</f>
        <v>S</v>
      </c>
      <c r="N10" t="str">
        <f>IF(ISNA(complete_data[[#This Row],[Cabin]]),"Unknown",IF(complete_data[[#This Row],[Cabin]]="","Unknown",TRIM(LEFT(complete_data[[#This Row],[Cabin]],1))))</f>
        <v>Unknown</v>
      </c>
    </row>
    <row r="11" spans="1:14" x14ac:dyDescent="0.2">
      <c r="A11" s="5">
        <v>63</v>
      </c>
      <c r="B11" s="7">
        <v>0</v>
      </c>
      <c r="C11" s="7">
        <v>1</v>
      </c>
      <c r="D11" s="5" t="s">
        <v>190</v>
      </c>
      <c r="E11" s="5" t="s">
        <v>29</v>
      </c>
      <c r="F11" s="4">
        <v>45</v>
      </c>
      <c r="G11" s="3">
        <v>36973</v>
      </c>
      <c r="H11" s="7">
        <f>_xlfn.XLOOKUP(complete_data[[#This Row],[PassengerId]],family_info[PassengerId],family_info[SibSp])</f>
        <v>1</v>
      </c>
      <c r="I11" s="7">
        <f>_xlfn.XLOOKUP(complete_data[[#This Row],[PassengerId]],family_info[PassengerId],family_info[Parch])</f>
        <v>0</v>
      </c>
      <c r="J11" s="18">
        <f>IF(ISBLANK(_xlfn.XLOOKUP(complete_data[[#This Row],[Ticket]],tickets[Ticket],tickets[Fare])),"",_xlfn.XLOOKUP(complete_data[[#This Row],[Ticket]],tickets[Ticket],tickets[Fare]))</f>
        <v>83.474999999999994</v>
      </c>
      <c r="K11" s="18" t="str">
        <f>IF(ISBLANK(_xlfn.XLOOKUP(complete_data[[#This Row],[Ticket]],tickets[Ticket],tickets[Cabin])),"",_xlfn.XLOOKUP(complete_data[[#This Row],[Ticket]],tickets[Ticket],tickets[Cabin]))</f>
        <v>C83</v>
      </c>
      <c r="L11" t="str">
        <f>IF(ISBLANK(_xlfn.XLOOKUP(complete_data[[#This Row],[Ticket]],tickets[Ticket],tickets[Embarked])),"",_xlfn.XLOOKUP(complete_data[[#This Row],[Ticket]],tickets[Ticket],tickets[Embarked]))</f>
        <v>S</v>
      </c>
      <c r="M11" t="str">
        <f>IF(ISNA(complete_data[[#This Row],[Embarked]]),"S",IF(complete_data[[#This Row],[Embarked]]="","S",complete_data[[#This Row],[Embarked]]))</f>
        <v>S</v>
      </c>
      <c r="N11" t="str">
        <f>IF(ISNA(complete_data[[#This Row],[Cabin]]),"Unknown",IF(complete_data[[#This Row],[Cabin]]="","Unknown",TRIM(LEFT(complete_data[[#This Row],[Cabin]],1))))</f>
        <v>C</v>
      </c>
    </row>
    <row r="12" spans="1:14" x14ac:dyDescent="0.2">
      <c r="A12" s="5">
        <v>367</v>
      </c>
      <c r="B12" s="7">
        <v>1</v>
      </c>
      <c r="C12" s="7">
        <v>1</v>
      </c>
      <c r="D12" s="5" t="s">
        <v>191</v>
      </c>
      <c r="E12" s="5" t="s">
        <v>32</v>
      </c>
      <c r="F12" s="4">
        <v>60</v>
      </c>
      <c r="G12" s="3">
        <v>110813</v>
      </c>
      <c r="H12" s="7">
        <f>_xlfn.XLOOKUP(complete_data[[#This Row],[PassengerId]],family_info[PassengerId],family_info[SibSp])</f>
        <v>1</v>
      </c>
      <c r="I12" s="7">
        <f>_xlfn.XLOOKUP(complete_data[[#This Row],[PassengerId]],family_info[PassengerId],family_info[Parch])</f>
        <v>0</v>
      </c>
      <c r="J12" s="18">
        <f>IF(ISBLANK(_xlfn.XLOOKUP(complete_data[[#This Row],[Ticket]],tickets[Ticket],tickets[Fare])),"",_xlfn.XLOOKUP(complete_data[[#This Row],[Ticket]],tickets[Ticket],tickets[Fare]))</f>
        <v>75.25</v>
      </c>
      <c r="K12" s="18" t="str">
        <f>IF(ISBLANK(_xlfn.XLOOKUP(complete_data[[#This Row],[Ticket]],tickets[Ticket],tickets[Cabin])),"",_xlfn.XLOOKUP(complete_data[[#This Row],[Ticket]],tickets[Ticket],tickets[Cabin]))</f>
        <v>D37</v>
      </c>
      <c r="L12" t="str">
        <f>IF(ISBLANK(_xlfn.XLOOKUP(complete_data[[#This Row],[Ticket]],tickets[Ticket],tickets[Embarked])),"",_xlfn.XLOOKUP(complete_data[[#This Row],[Ticket]],tickets[Ticket],tickets[Embarked]))</f>
        <v>C</v>
      </c>
      <c r="M12" t="str">
        <f>IF(ISNA(complete_data[[#This Row],[Embarked]]),"S",IF(complete_data[[#This Row],[Embarked]]="","S",complete_data[[#This Row],[Embarked]]))</f>
        <v>C</v>
      </c>
      <c r="N12" t="str">
        <f>IF(ISNA(complete_data[[#This Row],[Cabin]]),"Unknown",IF(complete_data[[#This Row],[Cabin]]="","Unknown",TRIM(LEFT(complete_data[[#This Row],[Cabin]],1))))</f>
        <v>D</v>
      </c>
    </row>
    <row r="13" spans="1:14" x14ac:dyDescent="0.2">
      <c r="A13" s="5">
        <v>581</v>
      </c>
      <c r="B13" s="7">
        <v>1</v>
      </c>
      <c r="C13" s="7">
        <v>2</v>
      </c>
      <c r="D13" s="5" t="s">
        <v>192</v>
      </c>
      <c r="E13" s="5" t="s">
        <v>32</v>
      </c>
      <c r="F13" s="4">
        <v>25</v>
      </c>
      <c r="G13" s="3">
        <v>237789</v>
      </c>
      <c r="H13" s="7">
        <f>_xlfn.XLOOKUP(complete_data[[#This Row],[PassengerId]],family_info[PassengerId],family_info[SibSp])</f>
        <v>1</v>
      </c>
      <c r="I13" s="7">
        <f>_xlfn.XLOOKUP(complete_data[[#This Row],[PassengerId]],family_info[PassengerId],family_info[Parch])</f>
        <v>1</v>
      </c>
      <c r="J13" s="18">
        <f>IF(ISBLANK(_xlfn.XLOOKUP(complete_data[[#This Row],[Ticket]],tickets[Ticket],tickets[Fare])),"",_xlfn.XLOOKUP(complete_data[[#This Row],[Ticket]],tickets[Ticket],tickets[Fare]))</f>
        <v>30</v>
      </c>
      <c r="K13" s="18" t="str">
        <f>IF(ISBLANK(_xlfn.XLOOKUP(complete_data[[#This Row],[Ticket]],tickets[Ticket],tickets[Cabin])),"",_xlfn.XLOOKUP(complete_data[[#This Row],[Ticket]],tickets[Ticket],tickets[Cabin]))</f>
        <v/>
      </c>
      <c r="L13" t="str">
        <f>IF(ISBLANK(_xlfn.XLOOKUP(complete_data[[#This Row],[Ticket]],tickets[Ticket],tickets[Embarked])),"",_xlfn.XLOOKUP(complete_data[[#This Row],[Ticket]],tickets[Ticket],tickets[Embarked]))</f>
        <v>S</v>
      </c>
      <c r="M13" t="str">
        <f>IF(ISNA(complete_data[[#This Row],[Embarked]]),"S",IF(complete_data[[#This Row],[Embarked]]="","S",complete_data[[#This Row],[Embarked]]))</f>
        <v>S</v>
      </c>
      <c r="N13" t="str">
        <f>IF(ISNA(complete_data[[#This Row],[Cabin]]),"Unknown",IF(complete_data[[#This Row],[Cabin]]="","Unknown",TRIM(LEFT(complete_data[[#This Row],[Cabin]],1))))</f>
        <v>Unknown</v>
      </c>
    </row>
    <row r="14" spans="1:14" x14ac:dyDescent="0.2">
      <c r="A14" s="5">
        <v>752</v>
      </c>
      <c r="B14" s="7">
        <v>1</v>
      </c>
      <c r="C14" s="7">
        <v>3</v>
      </c>
      <c r="D14" s="5" t="s">
        <v>193</v>
      </c>
      <c r="E14" s="5" t="s">
        <v>29</v>
      </c>
      <c r="F14" s="4">
        <v>6</v>
      </c>
      <c r="G14" s="3">
        <v>392096</v>
      </c>
      <c r="H14" s="7">
        <f>_xlfn.XLOOKUP(complete_data[[#This Row],[PassengerId]],family_info[PassengerId],family_info[SibSp])</f>
        <v>0</v>
      </c>
      <c r="I14" s="7">
        <f>_xlfn.XLOOKUP(complete_data[[#This Row],[PassengerId]],family_info[PassengerId],family_info[Parch])</f>
        <v>1</v>
      </c>
      <c r="J14" s="18">
        <f>IF(ISBLANK(_xlfn.XLOOKUP(complete_data[[#This Row],[Ticket]],tickets[Ticket],tickets[Fare])),"",_xlfn.XLOOKUP(complete_data[[#This Row],[Ticket]],tickets[Ticket],tickets[Fare]))</f>
        <v>12.475</v>
      </c>
      <c r="K14" s="18" t="str">
        <f>IF(ISBLANK(_xlfn.XLOOKUP(complete_data[[#This Row],[Ticket]],tickets[Ticket],tickets[Cabin])),"",_xlfn.XLOOKUP(complete_data[[#This Row],[Ticket]],tickets[Ticket],tickets[Cabin]))</f>
        <v>E121</v>
      </c>
      <c r="L14" t="str">
        <f>IF(ISBLANK(_xlfn.XLOOKUP(complete_data[[#This Row],[Ticket]],tickets[Ticket],tickets[Embarked])),"",_xlfn.XLOOKUP(complete_data[[#This Row],[Ticket]],tickets[Ticket],tickets[Embarked]))</f>
        <v>S</v>
      </c>
      <c r="M14" t="str">
        <f>IF(ISNA(complete_data[[#This Row],[Embarked]]),"S",IF(complete_data[[#This Row],[Embarked]]="","S",complete_data[[#This Row],[Embarked]]))</f>
        <v>S</v>
      </c>
      <c r="N14" t="str">
        <f>IF(ISNA(complete_data[[#This Row],[Cabin]]),"Unknown",IF(complete_data[[#This Row],[Cabin]]="","Unknown",TRIM(LEFT(complete_data[[#This Row],[Cabin]],1))))</f>
        <v>E</v>
      </c>
    </row>
    <row r="15" spans="1:14" x14ac:dyDescent="0.2">
      <c r="A15" s="5">
        <v>282</v>
      </c>
      <c r="B15" s="7">
        <v>0</v>
      </c>
      <c r="C15" s="7">
        <v>3</v>
      </c>
      <c r="D15" s="5" t="s">
        <v>194</v>
      </c>
      <c r="E15" s="5" t="s">
        <v>29</v>
      </c>
      <c r="F15" s="4">
        <v>28</v>
      </c>
      <c r="G15" s="3">
        <v>347464</v>
      </c>
      <c r="H15" s="7">
        <f>_xlfn.XLOOKUP(complete_data[[#This Row],[PassengerId]],family_info[PassengerId],family_info[SibSp])</f>
        <v>0</v>
      </c>
      <c r="I15" s="7">
        <f>_xlfn.XLOOKUP(complete_data[[#This Row],[PassengerId]],family_info[PassengerId],family_info[Parch])</f>
        <v>0</v>
      </c>
      <c r="J15" s="18">
        <f>IF(ISBLANK(_xlfn.XLOOKUP(complete_data[[#This Row],[Ticket]],tickets[Ticket],tickets[Fare])),"",_xlfn.XLOOKUP(complete_data[[#This Row],[Ticket]],tickets[Ticket],tickets[Fare]))</f>
        <v>7.8541999999999996</v>
      </c>
      <c r="K15" s="18" t="str">
        <f>IF(ISBLANK(_xlfn.XLOOKUP(complete_data[[#This Row],[Ticket]],tickets[Ticket],tickets[Cabin])),"",_xlfn.XLOOKUP(complete_data[[#This Row],[Ticket]],tickets[Ticket],tickets[Cabin]))</f>
        <v/>
      </c>
      <c r="L15" t="str">
        <f>IF(ISBLANK(_xlfn.XLOOKUP(complete_data[[#This Row],[Ticket]],tickets[Ticket],tickets[Embarked])),"",_xlfn.XLOOKUP(complete_data[[#This Row],[Ticket]],tickets[Ticket],tickets[Embarked]))</f>
        <v>S</v>
      </c>
      <c r="M15" t="str">
        <f>IF(ISNA(complete_data[[#This Row],[Embarked]]),"S",IF(complete_data[[#This Row],[Embarked]]="","S",complete_data[[#This Row],[Embarked]]))</f>
        <v>S</v>
      </c>
      <c r="N15" t="str">
        <f>IF(ISNA(complete_data[[#This Row],[Cabin]]),"Unknown",IF(complete_data[[#This Row],[Cabin]]="","Unknown",TRIM(LEFT(complete_data[[#This Row],[Cabin]],1))))</f>
        <v>Unknown</v>
      </c>
    </row>
    <row r="16" spans="1:14" x14ac:dyDescent="0.2">
      <c r="A16" s="5">
        <v>573</v>
      </c>
      <c r="B16" s="7">
        <v>1</v>
      </c>
      <c r="C16" s="7">
        <v>1</v>
      </c>
      <c r="D16" s="5" t="s">
        <v>195</v>
      </c>
      <c r="E16" s="5" t="s">
        <v>29</v>
      </c>
      <c r="F16" s="4">
        <v>36</v>
      </c>
      <c r="G16" s="3" t="s">
        <v>196</v>
      </c>
      <c r="H16" s="7">
        <f>_xlfn.XLOOKUP(complete_data[[#This Row],[PassengerId]],family_info[PassengerId],family_info[SibSp])</f>
        <v>0</v>
      </c>
      <c r="I16" s="7">
        <f>_xlfn.XLOOKUP(complete_data[[#This Row],[PassengerId]],family_info[PassengerId],family_info[Parch])</f>
        <v>0</v>
      </c>
      <c r="J16" s="18">
        <f>IF(ISBLANK(_xlfn.XLOOKUP(complete_data[[#This Row],[Ticket]],tickets[Ticket],tickets[Fare])),"",_xlfn.XLOOKUP(complete_data[[#This Row],[Ticket]],tickets[Ticket],tickets[Fare]))</f>
        <v>26.387499999999999</v>
      </c>
      <c r="K16" s="18" t="str">
        <f>IF(ISBLANK(_xlfn.XLOOKUP(complete_data[[#This Row],[Ticket]],tickets[Ticket],tickets[Cabin])),"",_xlfn.XLOOKUP(complete_data[[#This Row],[Ticket]],tickets[Ticket],tickets[Cabin]))</f>
        <v>E25</v>
      </c>
      <c r="L16" t="str">
        <f>IF(ISBLANK(_xlfn.XLOOKUP(complete_data[[#This Row],[Ticket]],tickets[Ticket],tickets[Embarked])),"",_xlfn.XLOOKUP(complete_data[[#This Row],[Ticket]],tickets[Ticket],tickets[Embarked]))</f>
        <v>S</v>
      </c>
      <c r="M16" t="str">
        <f>IF(ISNA(complete_data[[#This Row],[Embarked]]),"S",IF(complete_data[[#This Row],[Embarked]]="","S",complete_data[[#This Row],[Embarked]]))</f>
        <v>S</v>
      </c>
      <c r="N16" t="str">
        <f>IF(ISNA(complete_data[[#This Row],[Cabin]]),"Unknown",IF(complete_data[[#This Row],[Cabin]]="","Unknown",TRIM(LEFT(complete_data[[#This Row],[Cabin]],1))))</f>
        <v>E</v>
      </c>
    </row>
    <row r="17" spans="1:14" x14ac:dyDescent="0.2">
      <c r="A17" s="5">
        <v>204</v>
      </c>
      <c r="B17" s="7">
        <v>0</v>
      </c>
      <c r="C17" s="7">
        <v>3</v>
      </c>
      <c r="D17" s="5" t="s">
        <v>197</v>
      </c>
      <c r="E17" s="5" t="s">
        <v>29</v>
      </c>
      <c r="F17" s="4">
        <v>45.5</v>
      </c>
      <c r="G17" s="3">
        <v>2628</v>
      </c>
      <c r="H17" s="7">
        <f>_xlfn.XLOOKUP(complete_data[[#This Row],[PassengerId]],family_info[PassengerId],family_info[SibSp])</f>
        <v>0</v>
      </c>
      <c r="I17" s="7">
        <f>_xlfn.XLOOKUP(complete_data[[#This Row],[PassengerId]],family_info[PassengerId],family_info[Parch])</f>
        <v>0</v>
      </c>
      <c r="J17" s="18">
        <f>IF(ISBLANK(_xlfn.XLOOKUP(complete_data[[#This Row],[Ticket]],tickets[Ticket],tickets[Fare])),"",_xlfn.XLOOKUP(complete_data[[#This Row],[Ticket]],tickets[Ticket],tickets[Fare]))</f>
        <v>7.2249999999999996</v>
      </c>
      <c r="K17" s="18" t="str">
        <f>IF(ISBLANK(_xlfn.XLOOKUP(complete_data[[#This Row],[Ticket]],tickets[Ticket],tickets[Cabin])),"",_xlfn.XLOOKUP(complete_data[[#This Row],[Ticket]],tickets[Ticket],tickets[Cabin]))</f>
        <v/>
      </c>
      <c r="L17" t="str">
        <f>IF(ISBLANK(_xlfn.XLOOKUP(complete_data[[#This Row],[Ticket]],tickets[Ticket],tickets[Embarked])),"",_xlfn.XLOOKUP(complete_data[[#This Row],[Ticket]],tickets[Ticket],tickets[Embarked]))</f>
        <v>C</v>
      </c>
      <c r="M17" t="str">
        <f>IF(ISNA(complete_data[[#This Row],[Embarked]]),"S",IF(complete_data[[#This Row],[Embarked]]="","S",complete_data[[#This Row],[Embarked]]))</f>
        <v>C</v>
      </c>
      <c r="N17" t="str">
        <f>IF(ISNA(complete_data[[#This Row],[Cabin]]),"Unknown",IF(complete_data[[#This Row],[Cabin]]="","Unknown",TRIM(LEFT(complete_data[[#This Row],[Cabin]],1))))</f>
        <v>Unknown</v>
      </c>
    </row>
    <row r="18" spans="1:14" x14ac:dyDescent="0.2">
      <c r="A18" s="5">
        <v>122</v>
      </c>
      <c r="B18" s="7">
        <v>0</v>
      </c>
      <c r="C18" s="7">
        <v>3</v>
      </c>
      <c r="D18" s="5" t="s">
        <v>198</v>
      </c>
      <c r="E18" s="5" t="s">
        <v>29</v>
      </c>
      <c r="G18" s="3" t="s">
        <v>199</v>
      </c>
      <c r="H18" s="7">
        <f>_xlfn.XLOOKUP(complete_data[[#This Row],[PassengerId]],family_info[PassengerId],family_info[SibSp])</f>
        <v>0</v>
      </c>
      <c r="I18" s="7">
        <f>_xlfn.XLOOKUP(complete_data[[#This Row],[PassengerId]],family_info[PassengerId],family_info[Parch])</f>
        <v>0</v>
      </c>
      <c r="J18" s="18">
        <f>IF(ISBLANK(_xlfn.XLOOKUP(complete_data[[#This Row],[Ticket]],tickets[Ticket],tickets[Fare])),"",_xlfn.XLOOKUP(complete_data[[#This Row],[Ticket]],tickets[Ticket],tickets[Fare]))</f>
        <v>8.0500000000000007</v>
      </c>
      <c r="K18" s="18" t="str">
        <f>IF(ISBLANK(_xlfn.XLOOKUP(complete_data[[#This Row],[Ticket]],tickets[Ticket],tickets[Cabin])),"",_xlfn.XLOOKUP(complete_data[[#This Row],[Ticket]],tickets[Ticket],tickets[Cabin]))</f>
        <v/>
      </c>
      <c r="L18" t="str">
        <f>IF(ISBLANK(_xlfn.XLOOKUP(complete_data[[#This Row],[Ticket]],tickets[Ticket],tickets[Embarked])),"",_xlfn.XLOOKUP(complete_data[[#This Row],[Ticket]],tickets[Ticket],tickets[Embarked]))</f>
        <v>S</v>
      </c>
      <c r="M18" t="str">
        <f>IF(ISNA(complete_data[[#This Row],[Embarked]]),"S",IF(complete_data[[#This Row],[Embarked]]="","S",complete_data[[#This Row],[Embarked]]))</f>
        <v>S</v>
      </c>
      <c r="N18" t="str">
        <f>IF(ISNA(complete_data[[#This Row],[Cabin]]),"Unknown",IF(complete_data[[#This Row],[Cabin]]="","Unknown",TRIM(LEFT(complete_data[[#This Row],[Cabin]],1))))</f>
        <v>Unknown</v>
      </c>
    </row>
    <row r="19" spans="1:14" x14ac:dyDescent="0.2">
      <c r="A19" s="5">
        <v>384</v>
      </c>
      <c r="B19" s="7">
        <v>1</v>
      </c>
      <c r="C19" s="7">
        <v>1</v>
      </c>
      <c r="D19" s="5" t="s">
        <v>200</v>
      </c>
      <c r="E19" s="5" t="s">
        <v>32</v>
      </c>
      <c r="F19" s="4">
        <v>35</v>
      </c>
      <c r="G19" s="3">
        <v>113789</v>
      </c>
      <c r="H19" s="7">
        <f>_xlfn.XLOOKUP(complete_data[[#This Row],[PassengerId]],family_info[PassengerId],family_info[SibSp])</f>
        <v>1</v>
      </c>
      <c r="I19" s="7">
        <f>_xlfn.XLOOKUP(complete_data[[#This Row],[PassengerId]],family_info[PassengerId],family_info[Parch])</f>
        <v>0</v>
      </c>
      <c r="J19" s="18">
        <f>IF(ISBLANK(_xlfn.XLOOKUP(complete_data[[#This Row],[Ticket]],tickets[Ticket],tickets[Fare])),"",_xlfn.XLOOKUP(complete_data[[#This Row],[Ticket]],tickets[Ticket],tickets[Fare]))</f>
        <v>52</v>
      </c>
      <c r="K19" s="18" t="str">
        <f>IF(ISBLANK(_xlfn.XLOOKUP(complete_data[[#This Row],[Ticket]],tickets[Ticket],tickets[Cabin])),"",_xlfn.XLOOKUP(complete_data[[#This Row],[Ticket]],tickets[Ticket],tickets[Cabin]))</f>
        <v/>
      </c>
      <c r="L19" t="str">
        <f>IF(ISBLANK(_xlfn.XLOOKUP(complete_data[[#This Row],[Ticket]],tickets[Ticket],tickets[Embarked])),"",_xlfn.XLOOKUP(complete_data[[#This Row],[Ticket]],tickets[Ticket],tickets[Embarked]))</f>
        <v>S</v>
      </c>
      <c r="M19" t="str">
        <f>IF(ISNA(complete_data[[#This Row],[Embarked]]),"S",IF(complete_data[[#This Row],[Embarked]]="","S",complete_data[[#This Row],[Embarked]]))</f>
        <v>S</v>
      </c>
      <c r="N19" t="str">
        <f>IF(ISNA(complete_data[[#This Row],[Cabin]]),"Unknown",IF(complete_data[[#This Row],[Cabin]]="","Unknown",TRIM(LEFT(complete_data[[#This Row],[Cabin]],1))))</f>
        <v>Unknown</v>
      </c>
    </row>
    <row r="20" spans="1:14" x14ac:dyDescent="0.2">
      <c r="A20" s="5">
        <v>342</v>
      </c>
      <c r="B20" s="7">
        <v>1</v>
      </c>
      <c r="C20" s="7">
        <v>1</v>
      </c>
      <c r="D20" s="5" t="s">
        <v>201</v>
      </c>
      <c r="E20" s="5" t="s">
        <v>32</v>
      </c>
      <c r="F20" s="4">
        <v>24</v>
      </c>
      <c r="G20" s="3">
        <v>19950</v>
      </c>
      <c r="H20" s="7">
        <f>_xlfn.XLOOKUP(complete_data[[#This Row],[PassengerId]],family_info[PassengerId],family_info[SibSp])</f>
        <v>3</v>
      </c>
      <c r="I20" s="7">
        <f>_xlfn.XLOOKUP(complete_data[[#This Row],[PassengerId]],family_info[PassengerId],family_info[Parch])</f>
        <v>2</v>
      </c>
      <c r="J20" s="18">
        <f>IF(ISBLANK(_xlfn.XLOOKUP(complete_data[[#This Row],[Ticket]],tickets[Ticket],tickets[Fare])),"",_xlfn.XLOOKUP(complete_data[[#This Row],[Ticket]],tickets[Ticket],tickets[Fare]))</f>
        <v>263</v>
      </c>
      <c r="K20" s="18" t="str">
        <f>IF(ISBLANK(_xlfn.XLOOKUP(complete_data[[#This Row],[Ticket]],tickets[Ticket],tickets[Cabin])),"",_xlfn.XLOOKUP(complete_data[[#This Row],[Ticket]],tickets[Ticket],tickets[Cabin]))</f>
        <v>C23 C25 C27</v>
      </c>
      <c r="L20" t="str">
        <f>IF(ISBLANK(_xlfn.XLOOKUP(complete_data[[#This Row],[Ticket]],tickets[Ticket],tickets[Embarked])),"",_xlfn.XLOOKUP(complete_data[[#This Row],[Ticket]],tickets[Ticket],tickets[Embarked]))</f>
        <v>S</v>
      </c>
      <c r="M20" t="str">
        <f>IF(ISNA(complete_data[[#This Row],[Embarked]]),"S",IF(complete_data[[#This Row],[Embarked]]="","S",complete_data[[#This Row],[Embarked]]))</f>
        <v>S</v>
      </c>
      <c r="N20" t="str">
        <f>IF(ISNA(complete_data[[#This Row],[Cabin]]),"Unknown",IF(complete_data[[#This Row],[Cabin]]="","Unknown",TRIM(LEFT(complete_data[[#This Row],[Cabin]],1))))</f>
        <v>C</v>
      </c>
    </row>
    <row r="21" spans="1:14" x14ac:dyDescent="0.2">
      <c r="A21" s="5">
        <v>449</v>
      </c>
      <c r="B21" s="7">
        <v>1</v>
      </c>
      <c r="C21" s="7">
        <v>3</v>
      </c>
      <c r="D21" s="5" t="s">
        <v>202</v>
      </c>
      <c r="E21" s="5" t="s">
        <v>32</v>
      </c>
      <c r="F21" s="4">
        <v>5</v>
      </c>
      <c r="G21" s="3">
        <v>2666</v>
      </c>
      <c r="H21" s="7">
        <f>_xlfn.XLOOKUP(complete_data[[#This Row],[PassengerId]],family_info[PassengerId],family_info[SibSp])</f>
        <v>2</v>
      </c>
      <c r="I21" s="7">
        <f>_xlfn.XLOOKUP(complete_data[[#This Row],[PassengerId]],family_info[PassengerId],family_info[Parch])</f>
        <v>1</v>
      </c>
      <c r="J21" s="18">
        <f>IF(ISBLANK(_xlfn.XLOOKUP(complete_data[[#This Row],[Ticket]],tickets[Ticket],tickets[Fare])),"",_xlfn.XLOOKUP(complete_data[[#This Row],[Ticket]],tickets[Ticket],tickets[Fare]))</f>
        <v>19.258299999999998</v>
      </c>
      <c r="K21" s="18" t="str">
        <f>IF(ISBLANK(_xlfn.XLOOKUP(complete_data[[#This Row],[Ticket]],tickets[Ticket],tickets[Cabin])),"",_xlfn.XLOOKUP(complete_data[[#This Row],[Ticket]],tickets[Ticket],tickets[Cabin]))</f>
        <v/>
      </c>
      <c r="L21" t="str">
        <f>IF(ISBLANK(_xlfn.XLOOKUP(complete_data[[#This Row],[Ticket]],tickets[Ticket],tickets[Embarked])),"",_xlfn.XLOOKUP(complete_data[[#This Row],[Ticket]],tickets[Ticket],tickets[Embarked]))</f>
        <v>C</v>
      </c>
      <c r="M21" t="str">
        <f>IF(ISNA(complete_data[[#This Row],[Embarked]]),"S",IF(complete_data[[#This Row],[Embarked]]="","S",complete_data[[#This Row],[Embarked]]))</f>
        <v>C</v>
      </c>
      <c r="N21" t="str">
        <f>IF(ISNA(complete_data[[#This Row],[Cabin]]),"Unknown",IF(complete_data[[#This Row],[Cabin]]="","Unknown",TRIM(LEFT(complete_data[[#This Row],[Cabin]],1))))</f>
        <v>Unknown</v>
      </c>
    </row>
    <row r="22" spans="1:14" x14ac:dyDescent="0.2">
      <c r="A22" s="5">
        <v>650</v>
      </c>
      <c r="B22" s="7">
        <v>1</v>
      </c>
      <c r="C22" s="7">
        <v>3</v>
      </c>
      <c r="D22" s="5" t="s">
        <v>203</v>
      </c>
      <c r="E22" s="5" t="s">
        <v>32</v>
      </c>
      <c r="F22" s="4">
        <v>23</v>
      </c>
      <c r="G22" s="3" t="s">
        <v>204</v>
      </c>
      <c r="H22" s="7">
        <f>_xlfn.XLOOKUP(complete_data[[#This Row],[PassengerId]],family_info[PassengerId],family_info[SibSp])</f>
        <v>0</v>
      </c>
      <c r="I22" s="7">
        <f>_xlfn.XLOOKUP(complete_data[[#This Row],[PassengerId]],family_info[PassengerId],family_info[Parch])</f>
        <v>0</v>
      </c>
      <c r="J22" s="18">
        <f>IF(ISBLANK(_xlfn.XLOOKUP(complete_data[[#This Row],[Ticket]],tickets[Ticket],tickets[Fare])),"",_xlfn.XLOOKUP(complete_data[[#This Row],[Ticket]],tickets[Ticket],tickets[Fare]))</f>
        <v>7.55</v>
      </c>
      <c r="K22" s="18" t="str">
        <f>IF(ISBLANK(_xlfn.XLOOKUP(complete_data[[#This Row],[Ticket]],tickets[Ticket],tickets[Cabin])),"",_xlfn.XLOOKUP(complete_data[[#This Row],[Ticket]],tickets[Ticket],tickets[Cabin]))</f>
        <v/>
      </c>
      <c r="L22" t="str">
        <f>IF(ISBLANK(_xlfn.XLOOKUP(complete_data[[#This Row],[Ticket]],tickets[Ticket],tickets[Embarked])),"",_xlfn.XLOOKUP(complete_data[[#This Row],[Ticket]],tickets[Ticket],tickets[Embarked]))</f>
        <v>S</v>
      </c>
      <c r="M22" t="str">
        <f>IF(ISNA(complete_data[[#This Row],[Embarked]]),"S",IF(complete_data[[#This Row],[Embarked]]="","S",complete_data[[#This Row],[Embarked]]))</f>
        <v>S</v>
      </c>
      <c r="N22" t="str">
        <f>IF(ISNA(complete_data[[#This Row],[Cabin]]),"Unknown",IF(complete_data[[#This Row],[Cabin]]="","Unknown",TRIM(LEFT(complete_data[[#This Row],[Cabin]],1))))</f>
        <v>Unknown</v>
      </c>
    </row>
    <row r="23" spans="1:14" x14ac:dyDescent="0.2">
      <c r="A23" s="5">
        <v>735</v>
      </c>
      <c r="B23" s="7">
        <v>0</v>
      </c>
      <c r="C23" s="7">
        <v>2</v>
      </c>
      <c r="D23" s="5" t="s">
        <v>205</v>
      </c>
      <c r="E23" s="5" t="s">
        <v>29</v>
      </c>
      <c r="F23" s="4">
        <v>23</v>
      </c>
      <c r="G23" s="3">
        <v>233639</v>
      </c>
      <c r="H23" s="7">
        <f>_xlfn.XLOOKUP(complete_data[[#This Row],[PassengerId]],family_info[PassengerId],family_info[SibSp])</f>
        <v>0</v>
      </c>
      <c r="I23" s="7">
        <f>_xlfn.XLOOKUP(complete_data[[#This Row],[PassengerId]],family_info[PassengerId],family_info[Parch])</f>
        <v>0</v>
      </c>
      <c r="J23" s="18">
        <f>IF(ISBLANK(_xlfn.XLOOKUP(complete_data[[#This Row],[Ticket]],tickets[Ticket],tickets[Fare])),"",_xlfn.XLOOKUP(complete_data[[#This Row],[Ticket]],tickets[Ticket],tickets[Fare]))</f>
        <v>13</v>
      </c>
      <c r="K23" s="18" t="str">
        <f>IF(ISBLANK(_xlfn.XLOOKUP(complete_data[[#This Row],[Ticket]],tickets[Ticket],tickets[Cabin])),"",_xlfn.XLOOKUP(complete_data[[#This Row],[Ticket]],tickets[Ticket],tickets[Cabin]))</f>
        <v/>
      </c>
      <c r="L23" t="str">
        <f>IF(ISBLANK(_xlfn.XLOOKUP(complete_data[[#This Row],[Ticket]],tickets[Ticket],tickets[Embarked])),"",_xlfn.XLOOKUP(complete_data[[#This Row],[Ticket]],tickets[Ticket],tickets[Embarked]))</f>
        <v>S</v>
      </c>
      <c r="M23" t="str">
        <f>IF(ISNA(complete_data[[#This Row],[Embarked]]),"S",IF(complete_data[[#This Row],[Embarked]]="","S",complete_data[[#This Row],[Embarked]]))</f>
        <v>S</v>
      </c>
      <c r="N23" t="str">
        <f>IF(ISNA(complete_data[[#This Row],[Cabin]]),"Unknown",IF(complete_data[[#This Row],[Cabin]]="","Unknown",TRIM(LEFT(complete_data[[#This Row],[Cabin]],1))))</f>
        <v>Unknown</v>
      </c>
    </row>
    <row r="24" spans="1:14" x14ac:dyDescent="0.2">
      <c r="A24" s="5">
        <v>861</v>
      </c>
      <c r="B24" s="7">
        <v>0</v>
      </c>
      <c r="C24" s="7">
        <v>3</v>
      </c>
      <c r="D24" s="5" t="s">
        <v>206</v>
      </c>
      <c r="E24" s="5" t="s">
        <v>29</v>
      </c>
      <c r="F24" s="4">
        <v>41</v>
      </c>
      <c r="G24" s="3">
        <v>350026</v>
      </c>
      <c r="H24" s="7">
        <f>_xlfn.XLOOKUP(complete_data[[#This Row],[PassengerId]],family_info[PassengerId],family_info[SibSp])</f>
        <v>2</v>
      </c>
      <c r="I24" s="7">
        <f>_xlfn.XLOOKUP(complete_data[[#This Row],[PassengerId]],family_info[PassengerId],family_info[Parch])</f>
        <v>0</v>
      </c>
      <c r="J24" s="18">
        <f>IF(ISBLANK(_xlfn.XLOOKUP(complete_data[[#This Row],[Ticket]],tickets[Ticket],tickets[Fare])),"",_xlfn.XLOOKUP(complete_data[[#This Row],[Ticket]],tickets[Ticket],tickets[Fare]))</f>
        <v>14.1083</v>
      </c>
      <c r="K24" s="18" t="str">
        <f>IF(ISBLANK(_xlfn.XLOOKUP(complete_data[[#This Row],[Ticket]],tickets[Ticket],tickets[Cabin])),"",_xlfn.XLOOKUP(complete_data[[#This Row],[Ticket]],tickets[Ticket],tickets[Cabin]))</f>
        <v/>
      </c>
      <c r="L24" t="str">
        <f>IF(ISBLANK(_xlfn.XLOOKUP(complete_data[[#This Row],[Ticket]],tickets[Ticket],tickets[Embarked])),"",_xlfn.XLOOKUP(complete_data[[#This Row],[Ticket]],tickets[Ticket],tickets[Embarked]))</f>
        <v>S</v>
      </c>
      <c r="M24" t="str">
        <f>IF(ISNA(complete_data[[#This Row],[Embarked]]),"S",IF(complete_data[[#This Row],[Embarked]]="","S",complete_data[[#This Row],[Embarked]]))</f>
        <v>S</v>
      </c>
      <c r="N24" t="str">
        <f>IF(ISNA(complete_data[[#This Row],[Cabin]]),"Unknown",IF(complete_data[[#This Row],[Cabin]]="","Unknown",TRIM(LEFT(complete_data[[#This Row],[Cabin]],1))))</f>
        <v>Unknown</v>
      </c>
    </row>
    <row r="25" spans="1:14" x14ac:dyDescent="0.2">
      <c r="A25" s="5">
        <v>554</v>
      </c>
      <c r="B25" s="7">
        <v>1</v>
      </c>
      <c r="C25" s="7">
        <v>3</v>
      </c>
      <c r="D25" s="5" t="s">
        <v>207</v>
      </c>
      <c r="E25" s="5" t="s">
        <v>29</v>
      </c>
      <c r="F25" s="4">
        <v>22</v>
      </c>
      <c r="G25" s="3">
        <v>2620</v>
      </c>
      <c r="H25" s="7">
        <f>_xlfn.XLOOKUP(complete_data[[#This Row],[PassengerId]],family_info[PassengerId],family_info[SibSp])</f>
        <v>0</v>
      </c>
      <c r="I25" s="7">
        <f>_xlfn.XLOOKUP(complete_data[[#This Row],[PassengerId]],family_info[PassengerId],family_info[Parch])</f>
        <v>0</v>
      </c>
      <c r="J25" s="18">
        <f>IF(ISBLANK(_xlfn.XLOOKUP(complete_data[[#This Row],[Ticket]],tickets[Ticket],tickets[Fare])),"",_xlfn.XLOOKUP(complete_data[[#This Row],[Ticket]],tickets[Ticket],tickets[Fare]))</f>
        <v>7.2249999999999996</v>
      </c>
      <c r="K25" s="18" t="str">
        <f>IF(ISBLANK(_xlfn.XLOOKUP(complete_data[[#This Row],[Ticket]],tickets[Ticket],tickets[Cabin])),"",_xlfn.XLOOKUP(complete_data[[#This Row],[Ticket]],tickets[Ticket],tickets[Cabin]))</f>
        <v/>
      </c>
      <c r="L25" t="str">
        <f>IF(ISBLANK(_xlfn.XLOOKUP(complete_data[[#This Row],[Ticket]],tickets[Ticket],tickets[Embarked])),"",_xlfn.XLOOKUP(complete_data[[#This Row],[Ticket]],tickets[Ticket],tickets[Embarked]))</f>
        <v>C</v>
      </c>
      <c r="M25" t="str">
        <f>IF(ISNA(complete_data[[#This Row],[Embarked]]),"S",IF(complete_data[[#This Row],[Embarked]]="","S",complete_data[[#This Row],[Embarked]]))</f>
        <v>C</v>
      </c>
      <c r="N25" t="str">
        <f>IF(ISNA(complete_data[[#This Row],[Cabin]]),"Unknown",IF(complete_data[[#This Row],[Cabin]]="","Unknown",TRIM(LEFT(complete_data[[#This Row],[Cabin]],1))))</f>
        <v>Unknown</v>
      </c>
    </row>
    <row r="26" spans="1:14" x14ac:dyDescent="0.2">
      <c r="A26" s="5">
        <v>533</v>
      </c>
      <c r="B26" s="7">
        <v>0</v>
      </c>
      <c r="C26" s="7">
        <v>3</v>
      </c>
      <c r="D26" s="5" t="s">
        <v>208</v>
      </c>
      <c r="E26" s="5" t="s">
        <v>29</v>
      </c>
      <c r="F26" s="4">
        <v>17</v>
      </c>
      <c r="G26" s="3">
        <v>2690</v>
      </c>
      <c r="H26" s="7">
        <f>_xlfn.XLOOKUP(complete_data[[#This Row],[PassengerId]],family_info[PassengerId],family_info[SibSp])</f>
        <v>1</v>
      </c>
      <c r="I26" s="7">
        <f>_xlfn.XLOOKUP(complete_data[[#This Row],[PassengerId]],family_info[PassengerId],family_info[Parch])</f>
        <v>1</v>
      </c>
      <c r="J26" s="18">
        <f>IF(ISBLANK(_xlfn.XLOOKUP(complete_data[[#This Row],[Ticket]],tickets[Ticket],tickets[Fare])),"",_xlfn.XLOOKUP(complete_data[[#This Row],[Ticket]],tickets[Ticket],tickets[Fare]))</f>
        <v>7.2291999999999996</v>
      </c>
      <c r="K26" s="18" t="str">
        <f>IF(ISBLANK(_xlfn.XLOOKUP(complete_data[[#This Row],[Ticket]],tickets[Ticket],tickets[Cabin])),"",_xlfn.XLOOKUP(complete_data[[#This Row],[Ticket]],tickets[Ticket],tickets[Cabin]))</f>
        <v/>
      </c>
      <c r="L26" t="str">
        <f>IF(ISBLANK(_xlfn.XLOOKUP(complete_data[[#This Row],[Ticket]],tickets[Ticket],tickets[Embarked])),"",_xlfn.XLOOKUP(complete_data[[#This Row],[Ticket]],tickets[Ticket],tickets[Embarked]))</f>
        <v>C</v>
      </c>
      <c r="M26" t="str">
        <f>IF(ISNA(complete_data[[#This Row],[Embarked]]),"S",IF(complete_data[[#This Row],[Embarked]]="","S",complete_data[[#This Row],[Embarked]]))</f>
        <v>C</v>
      </c>
      <c r="N26" t="str">
        <f>IF(ISNA(complete_data[[#This Row],[Cabin]]),"Unknown",IF(complete_data[[#This Row],[Cabin]]="","Unknown",TRIM(LEFT(complete_data[[#This Row],[Cabin]],1))))</f>
        <v>Unknown</v>
      </c>
    </row>
    <row r="27" spans="1:14" x14ac:dyDescent="0.2">
      <c r="A27" s="5">
        <v>130</v>
      </c>
      <c r="B27" s="7">
        <v>0</v>
      </c>
      <c r="C27" s="7">
        <v>3</v>
      </c>
      <c r="D27" s="5" t="s">
        <v>209</v>
      </c>
      <c r="E27" s="5" t="s">
        <v>29</v>
      </c>
      <c r="F27" s="4">
        <v>45</v>
      </c>
      <c r="G27" s="3">
        <v>347061</v>
      </c>
      <c r="H27" s="7">
        <f>_xlfn.XLOOKUP(complete_data[[#This Row],[PassengerId]],family_info[PassengerId],family_info[SibSp])</f>
        <v>0</v>
      </c>
      <c r="I27" s="7">
        <f>_xlfn.XLOOKUP(complete_data[[#This Row],[PassengerId]],family_info[PassengerId],family_info[Parch])</f>
        <v>0</v>
      </c>
      <c r="J27" s="18">
        <f>IF(ISBLANK(_xlfn.XLOOKUP(complete_data[[#This Row],[Ticket]],tickets[Ticket],tickets[Fare])),"",_xlfn.XLOOKUP(complete_data[[#This Row],[Ticket]],tickets[Ticket],tickets[Fare]))</f>
        <v>6.9749999999999996</v>
      </c>
      <c r="K27" s="18" t="str">
        <f>IF(ISBLANK(_xlfn.XLOOKUP(complete_data[[#This Row],[Ticket]],tickets[Ticket],tickets[Cabin])),"",_xlfn.XLOOKUP(complete_data[[#This Row],[Ticket]],tickets[Ticket],tickets[Cabin]))</f>
        <v/>
      </c>
      <c r="L27" t="str">
        <f>IF(ISBLANK(_xlfn.XLOOKUP(complete_data[[#This Row],[Ticket]],tickets[Ticket],tickets[Embarked])),"",_xlfn.XLOOKUP(complete_data[[#This Row],[Ticket]],tickets[Ticket],tickets[Embarked]))</f>
        <v>S</v>
      </c>
      <c r="M27" t="str">
        <f>IF(ISNA(complete_data[[#This Row],[Embarked]]),"S",IF(complete_data[[#This Row],[Embarked]]="","S",complete_data[[#This Row],[Embarked]]))</f>
        <v>S</v>
      </c>
      <c r="N27" t="str">
        <f>IF(ISNA(complete_data[[#This Row],[Cabin]]),"Unknown",IF(complete_data[[#This Row],[Cabin]]="","Unknown",TRIM(LEFT(complete_data[[#This Row],[Cabin]],1))))</f>
        <v>Unknown</v>
      </c>
    </row>
    <row r="28" spans="1:14" x14ac:dyDescent="0.2">
      <c r="A28" s="5">
        <v>508</v>
      </c>
      <c r="B28" s="7">
        <v>1</v>
      </c>
      <c r="C28" s="7">
        <v>1</v>
      </c>
      <c r="D28" s="5" t="s">
        <v>210</v>
      </c>
      <c r="E28" s="5" t="s">
        <v>29</v>
      </c>
      <c r="G28" s="3">
        <v>111427</v>
      </c>
      <c r="H28" s="7">
        <f>_xlfn.XLOOKUP(complete_data[[#This Row],[PassengerId]],family_info[PassengerId],family_info[SibSp])</f>
        <v>0</v>
      </c>
      <c r="I28" s="7">
        <f>_xlfn.XLOOKUP(complete_data[[#This Row],[PassengerId]],family_info[PassengerId],family_info[Parch])</f>
        <v>0</v>
      </c>
      <c r="J28" s="18">
        <f>IF(ISBLANK(_xlfn.XLOOKUP(complete_data[[#This Row],[Ticket]],tickets[Ticket],tickets[Fare])),"",_xlfn.XLOOKUP(complete_data[[#This Row],[Ticket]],tickets[Ticket],tickets[Fare]))</f>
        <v>26.55</v>
      </c>
      <c r="K28" s="18" t="str">
        <f>IF(ISBLANK(_xlfn.XLOOKUP(complete_data[[#This Row],[Ticket]],tickets[Ticket],tickets[Cabin])),"",_xlfn.XLOOKUP(complete_data[[#This Row],[Ticket]],tickets[Ticket],tickets[Cabin]))</f>
        <v/>
      </c>
      <c r="L28" t="str">
        <f>IF(ISBLANK(_xlfn.XLOOKUP(complete_data[[#This Row],[Ticket]],tickets[Ticket],tickets[Embarked])),"",_xlfn.XLOOKUP(complete_data[[#This Row],[Ticket]],tickets[Ticket],tickets[Embarked]))</f>
        <v>S</v>
      </c>
      <c r="M28" t="str">
        <f>IF(ISNA(complete_data[[#This Row],[Embarked]]),"S",IF(complete_data[[#This Row],[Embarked]]="","S",complete_data[[#This Row],[Embarked]]))</f>
        <v>S</v>
      </c>
      <c r="N28" t="str">
        <f>IF(ISNA(complete_data[[#This Row],[Cabin]]),"Unknown",IF(complete_data[[#This Row],[Cabin]]="","Unknown",TRIM(LEFT(complete_data[[#This Row],[Cabin]],1))))</f>
        <v>Unknown</v>
      </c>
    </row>
    <row r="29" spans="1:14" x14ac:dyDescent="0.2">
      <c r="A29" s="5">
        <v>254</v>
      </c>
      <c r="B29" s="7">
        <v>0</v>
      </c>
      <c r="C29" s="7">
        <v>3</v>
      </c>
      <c r="D29" s="5" t="s">
        <v>211</v>
      </c>
      <c r="E29" s="5" t="s">
        <v>29</v>
      </c>
      <c r="F29" s="4">
        <v>30</v>
      </c>
      <c r="G29" s="3" t="s">
        <v>212</v>
      </c>
      <c r="H29" s="7">
        <f>_xlfn.XLOOKUP(complete_data[[#This Row],[PassengerId]],family_info[PassengerId],family_info[SibSp])</f>
        <v>1</v>
      </c>
      <c r="I29" s="7">
        <f>_xlfn.XLOOKUP(complete_data[[#This Row],[PassengerId]],family_info[PassengerId],family_info[Parch])</f>
        <v>0</v>
      </c>
      <c r="J29" s="18">
        <f>IF(ISBLANK(_xlfn.XLOOKUP(complete_data[[#This Row],[Ticket]],tickets[Ticket],tickets[Fare])),"",_xlfn.XLOOKUP(complete_data[[#This Row],[Ticket]],tickets[Ticket],tickets[Fare]))</f>
        <v>16.100000000000001</v>
      </c>
      <c r="K29" s="18" t="str">
        <f>IF(ISBLANK(_xlfn.XLOOKUP(complete_data[[#This Row],[Ticket]],tickets[Ticket],tickets[Cabin])),"",_xlfn.XLOOKUP(complete_data[[#This Row],[Ticket]],tickets[Ticket],tickets[Cabin]))</f>
        <v/>
      </c>
      <c r="L29" t="str">
        <f>IF(ISBLANK(_xlfn.XLOOKUP(complete_data[[#This Row],[Ticket]],tickets[Ticket],tickets[Embarked])),"",_xlfn.XLOOKUP(complete_data[[#This Row],[Ticket]],tickets[Ticket],tickets[Embarked]))</f>
        <v>S</v>
      </c>
      <c r="M29" t="str">
        <f>IF(ISNA(complete_data[[#This Row],[Embarked]]),"S",IF(complete_data[[#This Row],[Embarked]]="","S",complete_data[[#This Row],[Embarked]]))</f>
        <v>S</v>
      </c>
      <c r="N29" t="str">
        <f>IF(ISNA(complete_data[[#This Row],[Cabin]]),"Unknown",IF(complete_data[[#This Row],[Cabin]]="","Unknown",TRIM(LEFT(complete_data[[#This Row],[Cabin]],1))))</f>
        <v>Unknown</v>
      </c>
    </row>
    <row r="30" spans="1:14" x14ac:dyDescent="0.2">
      <c r="A30" s="5">
        <v>843</v>
      </c>
      <c r="B30" s="7">
        <v>1</v>
      </c>
      <c r="C30" s="7">
        <v>1</v>
      </c>
      <c r="D30" s="5" t="s">
        <v>213</v>
      </c>
      <c r="E30" s="5" t="s">
        <v>32</v>
      </c>
      <c r="F30" s="4">
        <v>30</v>
      </c>
      <c r="G30" s="3">
        <v>113798</v>
      </c>
      <c r="H30" s="7">
        <f>_xlfn.XLOOKUP(complete_data[[#This Row],[PassengerId]],family_info[PassengerId],family_info[SibSp])</f>
        <v>0</v>
      </c>
      <c r="I30" s="7">
        <f>_xlfn.XLOOKUP(complete_data[[#This Row],[PassengerId]],family_info[PassengerId],family_info[Parch])</f>
        <v>0</v>
      </c>
      <c r="J30" s="18">
        <f>IF(ISBLANK(_xlfn.XLOOKUP(complete_data[[#This Row],[Ticket]],tickets[Ticket],tickets[Fare])),"",_xlfn.XLOOKUP(complete_data[[#This Row],[Ticket]],tickets[Ticket],tickets[Fare]))</f>
        <v>31</v>
      </c>
      <c r="K30" s="18" t="str">
        <f>IF(ISBLANK(_xlfn.XLOOKUP(complete_data[[#This Row],[Ticket]],tickets[Ticket],tickets[Cabin])),"",_xlfn.XLOOKUP(complete_data[[#This Row],[Ticket]],tickets[Ticket],tickets[Cabin]))</f>
        <v/>
      </c>
      <c r="L30" t="str">
        <f>IF(ISBLANK(_xlfn.XLOOKUP(complete_data[[#This Row],[Ticket]],tickets[Ticket],tickets[Embarked])),"",_xlfn.XLOOKUP(complete_data[[#This Row],[Ticket]],tickets[Ticket],tickets[Embarked]))</f>
        <v>S</v>
      </c>
      <c r="M30" t="str">
        <f>IF(ISNA(complete_data[[#This Row],[Embarked]]),"S",IF(complete_data[[#This Row],[Embarked]]="","S",complete_data[[#This Row],[Embarked]]))</f>
        <v>S</v>
      </c>
      <c r="N30" t="str">
        <f>IF(ISNA(complete_data[[#This Row],[Cabin]]),"Unknown",IF(complete_data[[#This Row],[Cabin]]="","Unknown",TRIM(LEFT(complete_data[[#This Row],[Cabin]],1))))</f>
        <v>Unknown</v>
      </c>
    </row>
    <row r="31" spans="1:14" x14ac:dyDescent="0.2">
      <c r="A31" s="5">
        <v>380</v>
      </c>
      <c r="B31" s="7">
        <v>0</v>
      </c>
      <c r="C31" s="7">
        <v>3</v>
      </c>
      <c r="D31" s="5" t="s">
        <v>214</v>
      </c>
      <c r="E31" s="5" t="s">
        <v>29</v>
      </c>
      <c r="F31" s="4">
        <v>19</v>
      </c>
      <c r="G31" s="3">
        <v>347069</v>
      </c>
      <c r="H31" s="7">
        <f>_xlfn.XLOOKUP(complete_data[[#This Row],[PassengerId]],family_info[PassengerId],family_info[SibSp])</f>
        <v>0</v>
      </c>
      <c r="I31" s="7">
        <f>_xlfn.XLOOKUP(complete_data[[#This Row],[PassengerId]],family_info[PassengerId],family_info[Parch])</f>
        <v>0</v>
      </c>
      <c r="J31" s="18">
        <f>IF(ISBLANK(_xlfn.XLOOKUP(complete_data[[#This Row],[Ticket]],tickets[Ticket],tickets[Fare])),"",_xlfn.XLOOKUP(complete_data[[#This Row],[Ticket]],tickets[Ticket],tickets[Fare]))</f>
        <v>7.7750000000000004</v>
      </c>
      <c r="K31" s="18" t="str">
        <f>IF(ISBLANK(_xlfn.XLOOKUP(complete_data[[#This Row],[Ticket]],tickets[Ticket],tickets[Cabin])),"",_xlfn.XLOOKUP(complete_data[[#This Row],[Ticket]],tickets[Ticket],tickets[Cabin]))</f>
        <v/>
      </c>
      <c r="L31" t="str">
        <f>IF(ISBLANK(_xlfn.XLOOKUP(complete_data[[#This Row],[Ticket]],tickets[Ticket],tickets[Embarked])),"",_xlfn.XLOOKUP(complete_data[[#This Row],[Ticket]],tickets[Ticket],tickets[Embarked]))</f>
        <v>S</v>
      </c>
      <c r="M31" t="str">
        <f>IF(ISNA(complete_data[[#This Row],[Embarked]]),"S",IF(complete_data[[#This Row],[Embarked]]="","S",complete_data[[#This Row],[Embarked]]))</f>
        <v>S</v>
      </c>
      <c r="N31" t="str">
        <f>IF(ISNA(complete_data[[#This Row],[Cabin]]),"Unknown",IF(complete_data[[#This Row],[Cabin]]="","Unknown",TRIM(LEFT(complete_data[[#This Row],[Cabin]],1))))</f>
        <v>Unknown</v>
      </c>
    </row>
    <row r="32" spans="1:14" x14ac:dyDescent="0.2">
      <c r="A32" s="5">
        <v>325</v>
      </c>
      <c r="B32" s="7">
        <v>0</v>
      </c>
      <c r="C32" s="7">
        <v>3</v>
      </c>
      <c r="D32" s="5" t="s">
        <v>215</v>
      </c>
      <c r="E32" s="5" t="s">
        <v>29</v>
      </c>
      <c r="G32" s="3" t="s">
        <v>216</v>
      </c>
      <c r="H32" s="7">
        <f>_xlfn.XLOOKUP(complete_data[[#This Row],[PassengerId]],family_info[PassengerId],family_info[SibSp])</f>
        <v>8</v>
      </c>
      <c r="I32" s="7">
        <f>_xlfn.XLOOKUP(complete_data[[#This Row],[PassengerId]],family_info[PassengerId],family_info[Parch])</f>
        <v>2</v>
      </c>
      <c r="J32" s="18">
        <f>IF(ISBLANK(_xlfn.XLOOKUP(complete_data[[#This Row],[Ticket]],tickets[Ticket],tickets[Fare])),"",_xlfn.XLOOKUP(complete_data[[#This Row],[Ticket]],tickets[Ticket],tickets[Fare]))</f>
        <v>69.55</v>
      </c>
      <c r="K32" s="18" t="str">
        <f>IF(ISBLANK(_xlfn.XLOOKUP(complete_data[[#This Row],[Ticket]],tickets[Ticket],tickets[Cabin])),"",_xlfn.XLOOKUP(complete_data[[#This Row],[Ticket]],tickets[Ticket],tickets[Cabin]))</f>
        <v/>
      </c>
      <c r="L32" t="str">
        <f>IF(ISBLANK(_xlfn.XLOOKUP(complete_data[[#This Row],[Ticket]],tickets[Ticket],tickets[Embarked])),"",_xlfn.XLOOKUP(complete_data[[#This Row],[Ticket]],tickets[Ticket],tickets[Embarked]))</f>
        <v>S</v>
      </c>
      <c r="M32" t="str">
        <f>IF(ISNA(complete_data[[#This Row],[Embarked]]),"S",IF(complete_data[[#This Row],[Embarked]]="","S",complete_data[[#This Row],[Embarked]]))</f>
        <v>S</v>
      </c>
      <c r="N32" t="str">
        <f>IF(ISNA(complete_data[[#This Row],[Cabin]]),"Unknown",IF(complete_data[[#This Row],[Cabin]]="","Unknown",TRIM(LEFT(complete_data[[#This Row],[Cabin]],1))))</f>
        <v>Unknown</v>
      </c>
    </row>
    <row r="33" spans="1:14" x14ac:dyDescent="0.2">
      <c r="A33" s="5">
        <v>89</v>
      </c>
      <c r="B33" s="7">
        <v>1</v>
      </c>
      <c r="C33" s="7">
        <v>1</v>
      </c>
      <c r="D33" s="5" t="s">
        <v>217</v>
      </c>
      <c r="E33" s="5" t="s">
        <v>32</v>
      </c>
      <c r="F33" s="4">
        <v>23</v>
      </c>
      <c r="G33" s="3">
        <v>19950</v>
      </c>
      <c r="H33" s="7">
        <f>_xlfn.XLOOKUP(complete_data[[#This Row],[PassengerId]],family_info[PassengerId],family_info[SibSp])</f>
        <v>3</v>
      </c>
      <c r="I33" s="7">
        <f>_xlfn.XLOOKUP(complete_data[[#This Row],[PassengerId]],family_info[PassengerId],family_info[Parch])</f>
        <v>2</v>
      </c>
      <c r="J33" s="18">
        <f>IF(ISBLANK(_xlfn.XLOOKUP(complete_data[[#This Row],[Ticket]],tickets[Ticket],tickets[Fare])),"",_xlfn.XLOOKUP(complete_data[[#This Row],[Ticket]],tickets[Ticket],tickets[Fare]))</f>
        <v>263</v>
      </c>
      <c r="K33" s="18" t="str">
        <f>IF(ISBLANK(_xlfn.XLOOKUP(complete_data[[#This Row],[Ticket]],tickets[Ticket],tickets[Cabin])),"",_xlfn.XLOOKUP(complete_data[[#This Row],[Ticket]],tickets[Ticket],tickets[Cabin]))</f>
        <v>C23 C25 C27</v>
      </c>
      <c r="L33" t="str">
        <f>IF(ISBLANK(_xlfn.XLOOKUP(complete_data[[#This Row],[Ticket]],tickets[Ticket],tickets[Embarked])),"",_xlfn.XLOOKUP(complete_data[[#This Row],[Ticket]],tickets[Ticket],tickets[Embarked]))</f>
        <v>S</v>
      </c>
      <c r="M33" t="str">
        <f>IF(ISNA(complete_data[[#This Row],[Embarked]]),"S",IF(complete_data[[#This Row],[Embarked]]="","S",complete_data[[#This Row],[Embarked]]))</f>
        <v>S</v>
      </c>
      <c r="N33" t="str">
        <f>IF(ISNA(complete_data[[#This Row],[Cabin]]),"Unknown",IF(complete_data[[#This Row],[Cabin]]="","Unknown",TRIM(LEFT(complete_data[[#This Row],[Cabin]],1))))</f>
        <v>C</v>
      </c>
    </row>
    <row r="34" spans="1:14" x14ac:dyDescent="0.2">
      <c r="A34" s="5">
        <v>50</v>
      </c>
      <c r="B34" s="7">
        <v>0</v>
      </c>
      <c r="C34" s="7">
        <v>3</v>
      </c>
      <c r="D34" s="5" t="s">
        <v>218</v>
      </c>
      <c r="E34" s="5" t="s">
        <v>32</v>
      </c>
      <c r="F34" s="4">
        <v>18</v>
      </c>
      <c r="G34" s="3">
        <v>349237</v>
      </c>
      <c r="H34" s="7">
        <f>_xlfn.XLOOKUP(complete_data[[#This Row],[PassengerId]],family_info[PassengerId],family_info[SibSp])</f>
        <v>1</v>
      </c>
      <c r="I34" s="7">
        <f>_xlfn.XLOOKUP(complete_data[[#This Row],[PassengerId]],family_info[PassengerId],family_info[Parch])</f>
        <v>0</v>
      </c>
      <c r="J34" s="18">
        <f>IF(ISBLANK(_xlfn.XLOOKUP(complete_data[[#This Row],[Ticket]],tickets[Ticket],tickets[Fare])),"",_xlfn.XLOOKUP(complete_data[[#This Row],[Ticket]],tickets[Ticket],tickets[Fare]))</f>
        <v>17.8</v>
      </c>
      <c r="K34" s="18" t="str">
        <f>IF(ISBLANK(_xlfn.XLOOKUP(complete_data[[#This Row],[Ticket]],tickets[Ticket],tickets[Cabin])),"",_xlfn.XLOOKUP(complete_data[[#This Row],[Ticket]],tickets[Ticket],tickets[Cabin]))</f>
        <v/>
      </c>
      <c r="L34" t="str">
        <f>IF(ISBLANK(_xlfn.XLOOKUP(complete_data[[#This Row],[Ticket]],tickets[Ticket],tickets[Embarked])),"",_xlfn.XLOOKUP(complete_data[[#This Row],[Ticket]],tickets[Ticket],tickets[Embarked]))</f>
        <v>S</v>
      </c>
      <c r="M34" t="str">
        <f>IF(ISNA(complete_data[[#This Row],[Embarked]]),"S",IF(complete_data[[#This Row],[Embarked]]="","S",complete_data[[#This Row],[Embarked]]))</f>
        <v>S</v>
      </c>
      <c r="N34" t="str">
        <f>IF(ISNA(complete_data[[#This Row],[Cabin]]),"Unknown",IF(complete_data[[#This Row],[Cabin]]="","Unknown",TRIM(LEFT(complete_data[[#This Row],[Cabin]],1))))</f>
        <v>Unknown</v>
      </c>
    </row>
    <row r="35" spans="1:14" x14ac:dyDescent="0.2">
      <c r="A35" s="5">
        <v>788</v>
      </c>
      <c r="B35" s="7">
        <v>0</v>
      </c>
      <c r="C35" s="7">
        <v>3</v>
      </c>
      <c r="D35" s="5" t="s">
        <v>219</v>
      </c>
      <c r="E35" s="5" t="s">
        <v>29</v>
      </c>
      <c r="F35" s="4">
        <v>8</v>
      </c>
      <c r="G35" s="3">
        <v>382652</v>
      </c>
      <c r="H35" s="7">
        <f>_xlfn.XLOOKUP(complete_data[[#This Row],[PassengerId]],family_info[PassengerId],family_info[SibSp])</f>
        <v>4</v>
      </c>
      <c r="I35" s="7">
        <f>_xlfn.XLOOKUP(complete_data[[#This Row],[PassengerId]],family_info[PassengerId],family_info[Parch])</f>
        <v>1</v>
      </c>
      <c r="J35" s="18">
        <f>IF(ISBLANK(_xlfn.XLOOKUP(complete_data[[#This Row],[Ticket]],tickets[Ticket],tickets[Fare])),"",_xlfn.XLOOKUP(complete_data[[#This Row],[Ticket]],tickets[Ticket],tickets[Fare]))</f>
        <v>29.125</v>
      </c>
      <c r="K35" s="18" t="str">
        <f>IF(ISBLANK(_xlfn.XLOOKUP(complete_data[[#This Row],[Ticket]],tickets[Ticket],tickets[Cabin])),"",_xlfn.XLOOKUP(complete_data[[#This Row],[Ticket]],tickets[Ticket],tickets[Cabin]))</f>
        <v/>
      </c>
      <c r="L35" t="str">
        <f>IF(ISBLANK(_xlfn.XLOOKUP(complete_data[[#This Row],[Ticket]],tickets[Ticket],tickets[Embarked])),"",_xlfn.XLOOKUP(complete_data[[#This Row],[Ticket]],tickets[Ticket],tickets[Embarked]))</f>
        <v>Q</v>
      </c>
      <c r="M35" t="str">
        <f>IF(ISNA(complete_data[[#This Row],[Embarked]]),"S",IF(complete_data[[#This Row],[Embarked]]="","S",complete_data[[#This Row],[Embarked]]))</f>
        <v>Q</v>
      </c>
      <c r="N35" t="str">
        <f>IF(ISNA(complete_data[[#This Row],[Cabin]]),"Unknown",IF(complete_data[[#This Row],[Cabin]]="","Unknown",TRIM(LEFT(complete_data[[#This Row],[Cabin]],1))))</f>
        <v>Unknown</v>
      </c>
    </row>
    <row r="36" spans="1:14" x14ac:dyDescent="0.2">
      <c r="A36" s="5">
        <v>170</v>
      </c>
      <c r="B36" s="7">
        <v>0</v>
      </c>
      <c r="C36" s="7">
        <v>3</v>
      </c>
      <c r="D36" s="5" t="s">
        <v>220</v>
      </c>
      <c r="E36" s="5" t="s">
        <v>29</v>
      </c>
      <c r="F36" s="4">
        <v>28</v>
      </c>
      <c r="G36" s="3">
        <v>1601</v>
      </c>
      <c r="H36" s="7">
        <f>_xlfn.XLOOKUP(complete_data[[#This Row],[PassengerId]],family_info[PassengerId],family_info[SibSp])</f>
        <v>0</v>
      </c>
      <c r="I36" s="7">
        <f>_xlfn.XLOOKUP(complete_data[[#This Row],[PassengerId]],family_info[PassengerId],family_info[Parch])</f>
        <v>0</v>
      </c>
      <c r="J36" s="18">
        <f>IF(ISBLANK(_xlfn.XLOOKUP(complete_data[[#This Row],[Ticket]],tickets[Ticket],tickets[Fare])),"",_xlfn.XLOOKUP(complete_data[[#This Row],[Ticket]],tickets[Ticket],tickets[Fare]))</f>
        <v>56.495800000000003</v>
      </c>
      <c r="K36" s="18" t="str">
        <f>IF(ISBLANK(_xlfn.XLOOKUP(complete_data[[#This Row],[Ticket]],tickets[Ticket],tickets[Cabin])),"",_xlfn.XLOOKUP(complete_data[[#This Row],[Ticket]],tickets[Ticket],tickets[Cabin]))</f>
        <v/>
      </c>
      <c r="L36" t="str">
        <f>IF(ISBLANK(_xlfn.XLOOKUP(complete_data[[#This Row],[Ticket]],tickets[Ticket],tickets[Embarked])),"",_xlfn.XLOOKUP(complete_data[[#This Row],[Ticket]],tickets[Ticket],tickets[Embarked]))</f>
        <v>S</v>
      </c>
      <c r="M36" t="str">
        <f>IF(ISNA(complete_data[[#This Row],[Embarked]]),"S",IF(complete_data[[#This Row],[Embarked]]="","S",complete_data[[#This Row],[Embarked]]))</f>
        <v>S</v>
      </c>
      <c r="N36" t="str">
        <f>IF(ISNA(complete_data[[#This Row],[Cabin]]),"Unknown",IF(complete_data[[#This Row],[Cabin]]="","Unknown",TRIM(LEFT(complete_data[[#This Row],[Cabin]],1))))</f>
        <v>Unknown</v>
      </c>
    </row>
    <row r="37" spans="1:14" x14ac:dyDescent="0.2">
      <c r="A37" s="5">
        <v>737</v>
      </c>
      <c r="B37" s="7">
        <v>0</v>
      </c>
      <c r="C37" s="7">
        <v>3</v>
      </c>
      <c r="D37" s="5" t="s">
        <v>221</v>
      </c>
      <c r="E37" s="5" t="s">
        <v>32</v>
      </c>
      <c r="F37" s="4">
        <v>48</v>
      </c>
      <c r="G37" s="3" t="s">
        <v>222</v>
      </c>
      <c r="H37" s="7">
        <f>_xlfn.XLOOKUP(complete_data[[#This Row],[PassengerId]],family_info[PassengerId],family_info[SibSp])</f>
        <v>1</v>
      </c>
      <c r="I37" s="7">
        <f>_xlfn.XLOOKUP(complete_data[[#This Row],[PassengerId]],family_info[PassengerId],family_info[Parch])</f>
        <v>3</v>
      </c>
      <c r="J37" s="18">
        <f>IF(ISBLANK(_xlfn.XLOOKUP(complete_data[[#This Row],[Ticket]],tickets[Ticket],tickets[Fare])),"",_xlfn.XLOOKUP(complete_data[[#This Row],[Ticket]],tickets[Ticket],tickets[Fare]))</f>
        <v>34.375</v>
      </c>
      <c r="K37" s="18" t="str">
        <f>IF(ISBLANK(_xlfn.XLOOKUP(complete_data[[#This Row],[Ticket]],tickets[Ticket],tickets[Cabin])),"",_xlfn.XLOOKUP(complete_data[[#This Row],[Ticket]],tickets[Ticket],tickets[Cabin]))</f>
        <v/>
      </c>
      <c r="L37" t="str">
        <f>IF(ISBLANK(_xlfn.XLOOKUP(complete_data[[#This Row],[Ticket]],tickets[Ticket],tickets[Embarked])),"",_xlfn.XLOOKUP(complete_data[[#This Row],[Ticket]],tickets[Ticket],tickets[Embarked]))</f>
        <v>S</v>
      </c>
      <c r="M37" t="str">
        <f>IF(ISNA(complete_data[[#This Row],[Embarked]]),"S",IF(complete_data[[#This Row],[Embarked]]="","S",complete_data[[#This Row],[Embarked]]))</f>
        <v>S</v>
      </c>
      <c r="N37" t="str">
        <f>IF(ISNA(complete_data[[#This Row],[Cabin]]),"Unknown",IF(complete_data[[#This Row],[Cabin]]="","Unknown",TRIM(LEFT(complete_data[[#This Row],[Cabin]],1))))</f>
        <v>Unknown</v>
      </c>
    </row>
    <row r="38" spans="1:14" x14ac:dyDescent="0.2">
      <c r="A38" s="5">
        <v>355</v>
      </c>
      <c r="B38" s="7">
        <v>0</v>
      </c>
      <c r="C38" s="7">
        <v>3</v>
      </c>
      <c r="D38" s="5" t="s">
        <v>223</v>
      </c>
      <c r="E38" s="5" t="s">
        <v>29</v>
      </c>
      <c r="G38" s="3">
        <v>2647</v>
      </c>
      <c r="H38" s="7">
        <f>_xlfn.XLOOKUP(complete_data[[#This Row],[PassengerId]],family_info[PassengerId],family_info[SibSp])</f>
        <v>0</v>
      </c>
      <c r="I38" s="7">
        <f>_xlfn.XLOOKUP(complete_data[[#This Row],[PassengerId]],family_info[PassengerId],family_info[Parch])</f>
        <v>0</v>
      </c>
      <c r="J38" s="18">
        <f>IF(ISBLANK(_xlfn.XLOOKUP(complete_data[[#This Row],[Ticket]],tickets[Ticket],tickets[Fare])),"",_xlfn.XLOOKUP(complete_data[[#This Row],[Ticket]],tickets[Ticket],tickets[Fare]))</f>
        <v>7.2249999999999996</v>
      </c>
      <c r="K38" s="18" t="str">
        <f>IF(ISBLANK(_xlfn.XLOOKUP(complete_data[[#This Row],[Ticket]],tickets[Ticket],tickets[Cabin])),"",_xlfn.XLOOKUP(complete_data[[#This Row],[Ticket]],tickets[Ticket],tickets[Cabin]))</f>
        <v/>
      </c>
      <c r="L38" t="str">
        <f>IF(ISBLANK(_xlfn.XLOOKUP(complete_data[[#This Row],[Ticket]],tickets[Ticket],tickets[Embarked])),"",_xlfn.XLOOKUP(complete_data[[#This Row],[Ticket]],tickets[Ticket],tickets[Embarked]))</f>
        <v>C</v>
      </c>
      <c r="M38" t="str">
        <f>IF(ISNA(complete_data[[#This Row],[Embarked]]),"S",IF(complete_data[[#This Row],[Embarked]]="","S",complete_data[[#This Row],[Embarked]]))</f>
        <v>C</v>
      </c>
      <c r="N38" t="str">
        <f>IF(ISNA(complete_data[[#This Row],[Cabin]]),"Unknown",IF(complete_data[[#This Row],[Cabin]]="","Unknown",TRIM(LEFT(complete_data[[#This Row],[Cabin]],1))))</f>
        <v>Unknown</v>
      </c>
    </row>
    <row r="39" spans="1:14" x14ac:dyDescent="0.2">
      <c r="A39" s="5">
        <v>844</v>
      </c>
      <c r="B39" s="7">
        <v>0</v>
      </c>
      <c r="C39" s="7">
        <v>3</v>
      </c>
      <c r="D39" s="5" t="s">
        <v>224</v>
      </c>
      <c r="E39" s="5" t="s">
        <v>29</v>
      </c>
      <c r="F39" s="4">
        <v>34.5</v>
      </c>
      <c r="G39" s="3">
        <v>2683</v>
      </c>
      <c r="H39" s="7">
        <f>_xlfn.XLOOKUP(complete_data[[#This Row],[PassengerId]],family_info[PassengerId],family_info[SibSp])</f>
        <v>0</v>
      </c>
      <c r="I39" s="7">
        <f>_xlfn.XLOOKUP(complete_data[[#This Row],[PassengerId]],family_info[PassengerId],family_info[Parch])</f>
        <v>0</v>
      </c>
      <c r="J39" s="18">
        <f>IF(ISBLANK(_xlfn.XLOOKUP(complete_data[[#This Row],[Ticket]],tickets[Ticket],tickets[Fare])),"",_xlfn.XLOOKUP(complete_data[[#This Row],[Ticket]],tickets[Ticket],tickets[Fare]))</f>
        <v>6.4375</v>
      </c>
      <c r="K39" s="18" t="str">
        <f>IF(ISBLANK(_xlfn.XLOOKUP(complete_data[[#This Row],[Ticket]],tickets[Ticket],tickets[Cabin])),"",_xlfn.XLOOKUP(complete_data[[#This Row],[Ticket]],tickets[Ticket],tickets[Cabin]))</f>
        <v/>
      </c>
      <c r="L39" t="str">
        <f>IF(ISBLANK(_xlfn.XLOOKUP(complete_data[[#This Row],[Ticket]],tickets[Ticket],tickets[Embarked])),"",_xlfn.XLOOKUP(complete_data[[#This Row],[Ticket]],tickets[Ticket],tickets[Embarked]))</f>
        <v>C</v>
      </c>
      <c r="M39" t="str">
        <f>IF(ISNA(complete_data[[#This Row],[Embarked]]),"S",IF(complete_data[[#This Row],[Embarked]]="","S",complete_data[[#This Row],[Embarked]]))</f>
        <v>C</v>
      </c>
      <c r="N39" t="str">
        <f>IF(ISNA(complete_data[[#This Row],[Cabin]]),"Unknown",IF(complete_data[[#This Row],[Cabin]]="","Unknown",TRIM(LEFT(complete_data[[#This Row],[Cabin]],1))))</f>
        <v>Unknown</v>
      </c>
    </row>
    <row r="40" spans="1:14" x14ac:dyDescent="0.2">
      <c r="A40" s="5">
        <v>225</v>
      </c>
      <c r="B40" s="7">
        <v>1</v>
      </c>
      <c r="C40" s="7">
        <v>1</v>
      </c>
      <c r="D40" s="5" t="s">
        <v>225</v>
      </c>
      <c r="E40" s="5" t="s">
        <v>29</v>
      </c>
      <c r="F40" s="4">
        <v>38</v>
      </c>
      <c r="G40" s="3">
        <v>19943</v>
      </c>
      <c r="H40" s="7">
        <f>_xlfn.XLOOKUP(complete_data[[#This Row],[PassengerId]],family_info[PassengerId],family_info[SibSp])</f>
        <v>1</v>
      </c>
      <c r="I40" s="7">
        <f>_xlfn.XLOOKUP(complete_data[[#This Row],[PassengerId]],family_info[PassengerId],family_info[Parch])</f>
        <v>0</v>
      </c>
      <c r="J40" s="18">
        <f>IF(ISBLANK(_xlfn.XLOOKUP(complete_data[[#This Row],[Ticket]],tickets[Ticket],tickets[Fare])),"",_xlfn.XLOOKUP(complete_data[[#This Row],[Ticket]],tickets[Ticket],tickets[Fare]))</f>
        <v>90</v>
      </c>
      <c r="K40" s="18" t="str">
        <f>IF(ISBLANK(_xlfn.XLOOKUP(complete_data[[#This Row],[Ticket]],tickets[Ticket],tickets[Cabin])),"",_xlfn.XLOOKUP(complete_data[[#This Row],[Ticket]],tickets[Ticket],tickets[Cabin]))</f>
        <v>C93</v>
      </c>
      <c r="L40" t="str">
        <f>IF(ISBLANK(_xlfn.XLOOKUP(complete_data[[#This Row],[Ticket]],tickets[Ticket],tickets[Embarked])),"",_xlfn.XLOOKUP(complete_data[[#This Row],[Ticket]],tickets[Ticket],tickets[Embarked]))</f>
        <v>S</v>
      </c>
      <c r="M40" t="str">
        <f>IF(ISNA(complete_data[[#This Row],[Embarked]]),"S",IF(complete_data[[#This Row],[Embarked]]="","S",complete_data[[#This Row],[Embarked]]))</f>
        <v>S</v>
      </c>
      <c r="N40" t="str">
        <f>IF(ISNA(complete_data[[#This Row],[Cabin]]),"Unknown",IF(complete_data[[#This Row],[Cabin]]="","Unknown",TRIM(LEFT(complete_data[[#This Row],[Cabin]],1))))</f>
        <v>C</v>
      </c>
    </row>
    <row r="41" spans="1:14" x14ac:dyDescent="0.2">
      <c r="A41" s="5">
        <v>244</v>
      </c>
      <c r="B41" s="7">
        <v>0</v>
      </c>
      <c r="C41" s="7">
        <v>3</v>
      </c>
      <c r="D41" s="5" t="s">
        <v>226</v>
      </c>
      <c r="E41" s="5" t="s">
        <v>29</v>
      </c>
      <c r="F41" s="4">
        <v>22</v>
      </c>
      <c r="G41" s="3" t="s">
        <v>227</v>
      </c>
      <c r="H41" s="7">
        <f>_xlfn.XLOOKUP(complete_data[[#This Row],[PassengerId]],family_info[PassengerId],family_info[SibSp])</f>
        <v>0</v>
      </c>
      <c r="I41" s="7">
        <f>_xlfn.XLOOKUP(complete_data[[#This Row],[PassengerId]],family_info[PassengerId],family_info[Parch])</f>
        <v>0</v>
      </c>
      <c r="J41" s="18">
        <f>IF(ISBLANK(_xlfn.XLOOKUP(complete_data[[#This Row],[Ticket]],tickets[Ticket],tickets[Fare])),"",_xlfn.XLOOKUP(complete_data[[#This Row],[Ticket]],tickets[Ticket],tickets[Fare]))</f>
        <v>7.125</v>
      </c>
      <c r="K41" s="18" t="str">
        <f>IF(ISBLANK(_xlfn.XLOOKUP(complete_data[[#This Row],[Ticket]],tickets[Ticket],tickets[Cabin])),"",_xlfn.XLOOKUP(complete_data[[#This Row],[Ticket]],tickets[Ticket],tickets[Cabin]))</f>
        <v/>
      </c>
      <c r="L41" t="str">
        <f>IF(ISBLANK(_xlfn.XLOOKUP(complete_data[[#This Row],[Ticket]],tickets[Ticket],tickets[Embarked])),"",_xlfn.XLOOKUP(complete_data[[#This Row],[Ticket]],tickets[Ticket],tickets[Embarked]))</f>
        <v>S</v>
      </c>
      <c r="M41" t="str">
        <f>IF(ISNA(complete_data[[#This Row],[Embarked]]),"S",IF(complete_data[[#This Row],[Embarked]]="","S",complete_data[[#This Row],[Embarked]]))</f>
        <v>S</v>
      </c>
      <c r="N41" t="str">
        <f>IF(ISNA(complete_data[[#This Row],[Cabin]]),"Unknown",IF(complete_data[[#This Row],[Cabin]]="","Unknown",TRIM(LEFT(complete_data[[#This Row],[Cabin]],1))))</f>
        <v>Unknown</v>
      </c>
    </row>
    <row r="42" spans="1:14" x14ac:dyDescent="0.2">
      <c r="A42" s="5">
        <v>841</v>
      </c>
      <c r="B42" s="7">
        <v>0</v>
      </c>
      <c r="C42" s="7">
        <v>3</v>
      </c>
      <c r="D42" s="5" t="s">
        <v>228</v>
      </c>
      <c r="E42" s="5" t="s">
        <v>29</v>
      </c>
      <c r="F42" s="4">
        <v>20</v>
      </c>
      <c r="G42" s="3" t="s">
        <v>229</v>
      </c>
      <c r="H42" s="7">
        <f>_xlfn.XLOOKUP(complete_data[[#This Row],[PassengerId]],family_info[PassengerId],family_info[SibSp])</f>
        <v>0</v>
      </c>
      <c r="I42" s="7">
        <f>_xlfn.XLOOKUP(complete_data[[#This Row],[PassengerId]],family_info[PassengerId],family_info[Parch])</f>
        <v>0</v>
      </c>
      <c r="J42" s="18">
        <f>IF(ISBLANK(_xlfn.XLOOKUP(complete_data[[#This Row],[Ticket]],tickets[Ticket],tickets[Fare])),"",_xlfn.XLOOKUP(complete_data[[#This Row],[Ticket]],tickets[Ticket],tickets[Fare]))</f>
        <v>7.9249999999999998</v>
      </c>
      <c r="K42" s="18" t="str">
        <f>IF(ISBLANK(_xlfn.XLOOKUP(complete_data[[#This Row],[Ticket]],tickets[Ticket],tickets[Cabin])),"",_xlfn.XLOOKUP(complete_data[[#This Row],[Ticket]],tickets[Ticket],tickets[Cabin]))</f>
        <v/>
      </c>
      <c r="L42" t="str">
        <f>IF(ISBLANK(_xlfn.XLOOKUP(complete_data[[#This Row],[Ticket]],tickets[Ticket],tickets[Embarked])),"",_xlfn.XLOOKUP(complete_data[[#This Row],[Ticket]],tickets[Ticket],tickets[Embarked]))</f>
        <v>S</v>
      </c>
      <c r="M42" t="str">
        <f>IF(ISNA(complete_data[[#This Row],[Embarked]]),"S",IF(complete_data[[#This Row],[Embarked]]="","S",complete_data[[#This Row],[Embarked]]))</f>
        <v>S</v>
      </c>
      <c r="N42" t="str">
        <f>IF(ISNA(complete_data[[#This Row],[Cabin]]),"Unknown",IF(complete_data[[#This Row],[Cabin]]="","Unknown",TRIM(LEFT(complete_data[[#This Row],[Cabin]],1))))</f>
        <v>Unknown</v>
      </c>
    </row>
    <row r="43" spans="1:14" x14ac:dyDescent="0.2">
      <c r="A43" s="5">
        <v>308</v>
      </c>
      <c r="B43" s="7">
        <v>1</v>
      </c>
      <c r="C43" s="7">
        <v>1</v>
      </c>
      <c r="D43" s="5" t="s">
        <v>230</v>
      </c>
      <c r="E43" s="5" t="s">
        <v>32</v>
      </c>
      <c r="F43" s="4">
        <v>17</v>
      </c>
      <c r="G43" s="3" t="s">
        <v>231</v>
      </c>
      <c r="H43" s="7">
        <f>_xlfn.XLOOKUP(complete_data[[#This Row],[PassengerId]],family_info[PassengerId],family_info[SibSp])</f>
        <v>1</v>
      </c>
      <c r="I43" s="7">
        <f>_xlfn.XLOOKUP(complete_data[[#This Row],[PassengerId]],family_info[PassengerId],family_info[Parch])</f>
        <v>0</v>
      </c>
      <c r="J43" s="18">
        <f>IF(ISBLANK(_xlfn.XLOOKUP(complete_data[[#This Row],[Ticket]],tickets[Ticket],tickets[Fare])),"",_xlfn.XLOOKUP(complete_data[[#This Row],[Ticket]],tickets[Ticket],tickets[Fare]))</f>
        <v>108.9</v>
      </c>
      <c r="K43" s="18" t="str">
        <f>IF(ISBLANK(_xlfn.XLOOKUP(complete_data[[#This Row],[Ticket]],tickets[Ticket],tickets[Cabin])),"",_xlfn.XLOOKUP(complete_data[[#This Row],[Ticket]],tickets[Ticket],tickets[Cabin]))</f>
        <v>C65</v>
      </c>
      <c r="L43" t="str">
        <f>IF(ISBLANK(_xlfn.XLOOKUP(complete_data[[#This Row],[Ticket]],tickets[Ticket],tickets[Embarked])),"",_xlfn.XLOOKUP(complete_data[[#This Row],[Ticket]],tickets[Ticket],tickets[Embarked]))</f>
        <v>C</v>
      </c>
      <c r="M43" t="str">
        <f>IF(ISNA(complete_data[[#This Row],[Embarked]]),"S",IF(complete_data[[#This Row],[Embarked]]="","S",complete_data[[#This Row],[Embarked]]))</f>
        <v>C</v>
      </c>
      <c r="N43" t="str">
        <f>IF(ISNA(complete_data[[#This Row],[Cabin]]),"Unknown",IF(complete_data[[#This Row],[Cabin]]="","Unknown",TRIM(LEFT(complete_data[[#This Row],[Cabin]],1))))</f>
        <v>C</v>
      </c>
    </row>
    <row r="44" spans="1:14" x14ac:dyDescent="0.2">
      <c r="A44" s="5">
        <v>696</v>
      </c>
      <c r="B44" s="7">
        <v>0</v>
      </c>
      <c r="C44" s="7">
        <v>2</v>
      </c>
      <c r="D44" s="5" t="s">
        <v>232</v>
      </c>
      <c r="E44" s="5" t="s">
        <v>29</v>
      </c>
      <c r="F44" s="4">
        <v>52</v>
      </c>
      <c r="G44" s="3">
        <v>248731</v>
      </c>
      <c r="H44" s="7">
        <f>_xlfn.XLOOKUP(complete_data[[#This Row],[PassengerId]],family_info[PassengerId],family_info[SibSp])</f>
        <v>0</v>
      </c>
      <c r="I44" s="7">
        <f>_xlfn.XLOOKUP(complete_data[[#This Row],[PassengerId]],family_info[PassengerId],family_info[Parch])</f>
        <v>0</v>
      </c>
      <c r="J44" s="18">
        <f>IF(ISBLANK(_xlfn.XLOOKUP(complete_data[[#This Row],[Ticket]],tickets[Ticket],tickets[Fare])),"",_xlfn.XLOOKUP(complete_data[[#This Row],[Ticket]],tickets[Ticket],tickets[Fare]))</f>
        <v>13.5</v>
      </c>
      <c r="K44" s="18" t="str">
        <f>IF(ISBLANK(_xlfn.XLOOKUP(complete_data[[#This Row],[Ticket]],tickets[Ticket],tickets[Cabin])),"",_xlfn.XLOOKUP(complete_data[[#This Row],[Ticket]],tickets[Ticket],tickets[Cabin]))</f>
        <v/>
      </c>
      <c r="L44" t="str">
        <f>IF(ISBLANK(_xlfn.XLOOKUP(complete_data[[#This Row],[Ticket]],tickets[Ticket],tickets[Embarked])),"",_xlfn.XLOOKUP(complete_data[[#This Row],[Ticket]],tickets[Ticket],tickets[Embarked]))</f>
        <v>S</v>
      </c>
      <c r="M44" t="str">
        <f>IF(ISNA(complete_data[[#This Row],[Embarked]]),"S",IF(complete_data[[#This Row],[Embarked]]="","S",complete_data[[#This Row],[Embarked]]))</f>
        <v>S</v>
      </c>
      <c r="N44" t="str">
        <f>IF(ISNA(complete_data[[#This Row],[Cabin]]),"Unknown",IF(complete_data[[#This Row],[Cabin]]="","Unknown",TRIM(LEFT(complete_data[[#This Row],[Cabin]],1))))</f>
        <v>Unknown</v>
      </c>
    </row>
    <row r="45" spans="1:14" x14ac:dyDescent="0.2">
      <c r="A45" s="5">
        <v>379</v>
      </c>
      <c r="B45" s="7">
        <v>0</v>
      </c>
      <c r="C45" s="7">
        <v>3</v>
      </c>
      <c r="D45" s="5" t="s">
        <v>233</v>
      </c>
      <c r="E45" s="5" t="s">
        <v>29</v>
      </c>
      <c r="F45" s="4">
        <v>20</v>
      </c>
      <c r="G45" s="3">
        <v>2648</v>
      </c>
      <c r="H45" s="7">
        <f>_xlfn.XLOOKUP(complete_data[[#This Row],[PassengerId]],family_info[PassengerId],family_info[SibSp])</f>
        <v>0</v>
      </c>
      <c r="I45" s="7">
        <f>_xlfn.XLOOKUP(complete_data[[#This Row],[PassengerId]],family_info[PassengerId],family_info[Parch])</f>
        <v>0</v>
      </c>
      <c r="J45" s="18">
        <f>IF(ISBLANK(_xlfn.XLOOKUP(complete_data[[#This Row],[Ticket]],tickets[Ticket],tickets[Fare])),"",_xlfn.XLOOKUP(complete_data[[#This Row],[Ticket]],tickets[Ticket],tickets[Fare]))</f>
        <v>4.0125000000000002</v>
      </c>
      <c r="K45" s="18" t="str">
        <f>IF(ISBLANK(_xlfn.XLOOKUP(complete_data[[#This Row],[Ticket]],tickets[Ticket],tickets[Cabin])),"",_xlfn.XLOOKUP(complete_data[[#This Row],[Ticket]],tickets[Ticket],tickets[Cabin]))</f>
        <v/>
      </c>
      <c r="L45" t="str">
        <f>IF(ISBLANK(_xlfn.XLOOKUP(complete_data[[#This Row],[Ticket]],tickets[Ticket],tickets[Embarked])),"",_xlfn.XLOOKUP(complete_data[[#This Row],[Ticket]],tickets[Ticket],tickets[Embarked]))</f>
        <v>C</v>
      </c>
      <c r="M45" t="str">
        <f>IF(ISNA(complete_data[[#This Row],[Embarked]]),"S",IF(complete_data[[#This Row],[Embarked]]="","S",complete_data[[#This Row],[Embarked]]))</f>
        <v>C</v>
      </c>
      <c r="N45" t="str">
        <f>IF(ISNA(complete_data[[#This Row],[Cabin]]),"Unknown",IF(complete_data[[#This Row],[Cabin]]="","Unknown",TRIM(LEFT(complete_data[[#This Row],[Cabin]],1))))</f>
        <v>Unknown</v>
      </c>
    </row>
    <row r="46" spans="1:14" x14ac:dyDescent="0.2">
      <c r="A46" s="5">
        <v>154</v>
      </c>
      <c r="B46" s="7">
        <v>0</v>
      </c>
      <c r="C46" s="7">
        <v>3</v>
      </c>
      <c r="D46" s="5" t="s">
        <v>234</v>
      </c>
      <c r="E46" s="5" t="s">
        <v>29</v>
      </c>
      <c r="F46" s="4">
        <v>40.5</v>
      </c>
      <c r="G46" s="3" t="s">
        <v>235</v>
      </c>
      <c r="H46" s="7">
        <f>_xlfn.XLOOKUP(complete_data[[#This Row],[PassengerId]],family_info[PassengerId],family_info[SibSp])</f>
        <v>0</v>
      </c>
      <c r="I46" s="7">
        <f>_xlfn.XLOOKUP(complete_data[[#This Row],[PassengerId]],family_info[PassengerId],family_info[Parch])</f>
        <v>2</v>
      </c>
      <c r="J46" s="18">
        <f>IF(ISBLANK(_xlfn.XLOOKUP(complete_data[[#This Row],[Ticket]],tickets[Ticket],tickets[Fare])),"",_xlfn.XLOOKUP(complete_data[[#This Row],[Ticket]],tickets[Ticket],tickets[Fare]))</f>
        <v>14.5</v>
      </c>
      <c r="K46" s="18" t="str">
        <f>IF(ISBLANK(_xlfn.XLOOKUP(complete_data[[#This Row],[Ticket]],tickets[Ticket],tickets[Cabin])),"",_xlfn.XLOOKUP(complete_data[[#This Row],[Ticket]],tickets[Ticket],tickets[Cabin]))</f>
        <v/>
      </c>
      <c r="L46" t="str">
        <f>IF(ISBLANK(_xlfn.XLOOKUP(complete_data[[#This Row],[Ticket]],tickets[Ticket],tickets[Embarked])),"",_xlfn.XLOOKUP(complete_data[[#This Row],[Ticket]],tickets[Ticket],tickets[Embarked]))</f>
        <v>S</v>
      </c>
      <c r="M46" t="str">
        <f>IF(ISNA(complete_data[[#This Row],[Embarked]]),"S",IF(complete_data[[#This Row],[Embarked]]="","S",complete_data[[#This Row],[Embarked]]))</f>
        <v>S</v>
      </c>
      <c r="N46" t="str">
        <f>IF(ISNA(complete_data[[#This Row],[Cabin]]),"Unknown",IF(complete_data[[#This Row],[Cabin]]="","Unknown",TRIM(LEFT(complete_data[[#This Row],[Cabin]],1))))</f>
        <v>Unknown</v>
      </c>
    </row>
    <row r="47" spans="1:14" x14ac:dyDescent="0.2">
      <c r="A47" s="5">
        <v>402</v>
      </c>
      <c r="B47" s="7">
        <v>0</v>
      </c>
      <c r="C47" s="7">
        <v>3</v>
      </c>
      <c r="D47" s="5" t="s">
        <v>236</v>
      </c>
      <c r="E47" s="5" t="s">
        <v>29</v>
      </c>
      <c r="F47" s="4">
        <v>26</v>
      </c>
      <c r="G47" s="3">
        <v>341826</v>
      </c>
      <c r="H47" s="7">
        <f>_xlfn.XLOOKUP(complete_data[[#This Row],[PassengerId]],family_info[PassengerId],family_info[SibSp])</f>
        <v>0</v>
      </c>
      <c r="I47" s="7">
        <f>_xlfn.XLOOKUP(complete_data[[#This Row],[PassengerId]],family_info[PassengerId],family_info[Parch])</f>
        <v>0</v>
      </c>
      <c r="J47" s="18">
        <f>IF(ISBLANK(_xlfn.XLOOKUP(complete_data[[#This Row],[Ticket]],tickets[Ticket],tickets[Fare])),"",_xlfn.XLOOKUP(complete_data[[#This Row],[Ticket]],tickets[Ticket],tickets[Fare]))</f>
        <v>8.0500000000000007</v>
      </c>
      <c r="K47" s="18" t="str">
        <f>IF(ISBLANK(_xlfn.XLOOKUP(complete_data[[#This Row],[Ticket]],tickets[Ticket],tickets[Cabin])),"",_xlfn.XLOOKUP(complete_data[[#This Row],[Ticket]],tickets[Ticket],tickets[Cabin]))</f>
        <v/>
      </c>
      <c r="L47" t="str">
        <f>IF(ISBLANK(_xlfn.XLOOKUP(complete_data[[#This Row],[Ticket]],tickets[Ticket],tickets[Embarked])),"",_xlfn.XLOOKUP(complete_data[[#This Row],[Ticket]],tickets[Ticket],tickets[Embarked]))</f>
        <v>S</v>
      </c>
      <c r="M47" t="str">
        <f>IF(ISNA(complete_data[[#This Row],[Embarked]]),"S",IF(complete_data[[#This Row],[Embarked]]="","S",complete_data[[#This Row],[Embarked]]))</f>
        <v>S</v>
      </c>
      <c r="N47" t="str">
        <f>IF(ISNA(complete_data[[#This Row],[Cabin]]),"Unknown",IF(complete_data[[#This Row],[Cabin]]="","Unknown",TRIM(LEFT(complete_data[[#This Row],[Cabin]],1))))</f>
        <v>Unknown</v>
      </c>
    </row>
    <row r="48" spans="1:14" x14ac:dyDescent="0.2">
      <c r="A48" s="5">
        <v>286</v>
      </c>
      <c r="B48" s="7">
        <v>0</v>
      </c>
      <c r="C48" s="7">
        <v>3</v>
      </c>
      <c r="D48" s="5" t="s">
        <v>237</v>
      </c>
      <c r="E48" s="5" t="s">
        <v>29</v>
      </c>
      <c r="F48" s="4">
        <v>33</v>
      </c>
      <c r="G48" s="3">
        <v>349239</v>
      </c>
      <c r="H48" s="7">
        <f>_xlfn.XLOOKUP(complete_data[[#This Row],[PassengerId]],family_info[PassengerId],family_info[SibSp])</f>
        <v>0</v>
      </c>
      <c r="I48" s="7">
        <f>_xlfn.XLOOKUP(complete_data[[#This Row],[PassengerId]],family_info[PassengerId],family_info[Parch])</f>
        <v>0</v>
      </c>
      <c r="J48" s="18" t="e">
        <f>IF(ISBLANK(_xlfn.XLOOKUP(complete_data[[#This Row],[Ticket]],tickets[Ticket],tickets[Fare])),"",_xlfn.XLOOKUP(complete_data[[#This Row],[Ticket]],tickets[Ticket],tickets[Fare]))</f>
        <v>#N/A</v>
      </c>
      <c r="K48" s="18" t="e">
        <f>IF(ISBLANK(_xlfn.XLOOKUP(complete_data[[#This Row],[Ticket]],tickets[Ticket],tickets[Cabin])),"",_xlfn.XLOOKUP(complete_data[[#This Row],[Ticket]],tickets[Ticket],tickets[Cabin]))</f>
        <v>#N/A</v>
      </c>
      <c r="L48" t="e">
        <f>IF(ISBLANK(_xlfn.XLOOKUP(complete_data[[#This Row],[Ticket]],tickets[Ticket],tickets[Embarked])),"",_xlfn.XLOOKUP(complete_data[[#This Row],[Ticket]],tickets[Ticket],tickets[Embarked]))</f>
        <v>#N/A</v>
      </c>
      <c r="M48" t="str">
        <f>IF(ISNA(complete_data[[#This Row],[Embarked]]),"S",IF(complete_data[[#This Row],[Embarked]]="","S",complete_data[[#This Row],[Embarked]]))</f>
        <v>S</v>
      </c>
      <c r="N48" t="str">
        <f>IF(ISNA(complete_data[[#This Row],[Cabin]]),"Unknown",IF(complete_data[[#This Row],[Cabin]]="","Unknown",TRIM(LEFT(complete_data[[#This Row],[Cabin]],1))))</f>
        <v>Unknown</v>
      </c>
    </row>
    <row r="49" spans="1:14" x14ac:dyDescent="0.2">
      <c r="A49" s="5">
        <v>883</v>
      </c>
      <c r="B49" s="7">
        <v>0</v>
      </c>
      <c r="C49" s="7">
        <v>3</v>
      </c>
      <c r="D49" s="5" t="s">
        <v>238</v>
      </c>
      <c r="E49" s="5" t="s">
        <v>32</v>
      </c>
      <c r="F49" s="4">
        <v>22</v>
      </c>
      <c r="G49" s="3">
        <v>7552</v>
      </c>
      <c r="H49" s="7">
        <f>_xlfn.XLOOKUP(complete_data[[#This Row],[PassengerId]],family_info[PassengerId],family_info[SibSp])</f>
        <v>0</v>
      </c>
      <c r="I49" s="7">
        <f>_xlfn.XLOOKUP(complete_data[[#This Row],[PassengerId]],family_info[PassengerId],family_info[Parch])</f>
        <v>0</v>
      </c>
      <c r="J49" s="18">
        <f>IF(ISBLANK(_xlfn.XLOOKUP(complete_data[[#This Row],[Ticket]],tickets[Ticket],tickets[Fare])),"",_xlfn.XLOOKUP(complete_data[[#This Row],[Ticket]],tickets[Ticket],tickets[Fare]))</f>
        <v>10.5167</v>
      </c>
      <c r="K49" s="18" t="str">
        <f>IF(ISBLANK(_xlfn.XLOOKUP(complete_data[[#This Row],[Ticket]],tickets[Ticket],tickets[Cabin])),"",_xlfn.XLOOKUP(complete_data[[#This Row],[Ticket]],tickets[Ticket],tickets[Cabin]))</f>
        <v/>
      </c>
      <c r="L49" t="str">
        <f>IF(ISBLANK(_xlfn.XLOOKUP(complete_data[[#This Row],[Ticket]],tickets[Ticket],tickets[Embarked])),"",_xlfn.XLOOKUP(complete_data[[#This Row],[Ticket]],tickets[Ticket],tickets[Embarked]))</f>
        <v>S</v>
      </c>
      <c r="M49" t="str">
        <f>IF(ISNA(complete_data[[#This Row],[Embarked]]),"S",IF(complete_data[[#This Row],[Embarked]]="","S",complete_data[[#This Row],[Embarked]]))</f>
        <v>S</v>
      </c>
      <c r="N49" t="str">
        <f>IF(ISNA(complete_data[[#This Row],[Cabin]]),"Unknown",IF(complete_data[[#This Row],[Cabin]]="","Unknown",TRIM(LEFT(complete_data[[#This Row],[Cabin]],1))))</f>
        <v>Unknown</v>
      </c>
    </row>
    <row r="50" spans="1:14" x14ac:dyDescent="0.2">
      <c r="A50" s="5">
        <v>849</v>
      </c>
      <c r="B50" s="7">
        <v>0</v>
      </c>
      <c r="C50" s="7">
        <v>2</v>
      </c>
      <c r="D50" s="5" t="s">
        <v>239</v>
      </c>
      <c r="E50" s="5" t="s">
        <v>29</v>
      </c>
      <c r="F50" s="4">
        <v>28</v>
      </c>
      <c r="G50" s="3">
        <v>248727</v>
      </c>
      <c r="H50" s="7">
        <f>_xlfn.XLOOKUP(complete_data[[#This Row],[PassengerId]],family_info[PassengerId],family_info[SibSp])</f>
        <v>0</v>
      </c>
      <c r="I50" s="7">
        <f>_xlfn.XLOOKUP(complete_data[[#This Row],[PassengerId]],family_info[PassengerId],family_info[Parch])</f>
        <v>1</v>
      </c>
      <c r="J50" s="18">
        <f>IF(ISBLANK(_xlfn.XLOOKUP(complete_data[[#This Row],[Ticket]],tickets[Ticket],tickets[Fare])),"",_xlfn.XLOOKUP(complete_data[[#This Row],[Ticket]],tickets[Ticket],tickets[Fare]))</f>
        <v>33</v>
      </c>
      <c r="K50" s="18" t="str">
        <f>IF(ISBLANK(_xlfn.XLOOKUP(complete_data[[#This Row],[Ticket]],tickets[Ticket],tickets[Cabin])),"",_xlfn.XLOOKUP(complete_data[[#This Row],[Ticket]],tickets[Ticket],tickets[Cabin]))</f>
        <v/>
      </c>
      <c r="L50" t="str">
        <f>IF(ISBLANK(_xlfn.XLOOKUP(complete_data[[#This Row],[Ticket]],tickets[Ticket],tickets[Embarked])),"",_xlfn.XLOOKUP(complete_data[[#This Row],[Ticket]],tickets[Ticket],tickets[Embarked]))</f>
        <v>S</v>
      </c>
      <c r="M50" t="str">
        <f>IF(ISNA(complete_data[[#This Row],[Embarked]]),"S",IF(complete_data[[#This Row],[Embarked]]="","S",complete_data[[#This Row],[Embarked]]))</f>
        <v>S</v>
      </c>
      <c r="N50" t="str">
        <f>IF(ISNA(complete_data[[#This Row],[Cabin]]),"Unknown",IF(complete_data[[#This Row],[Cabin]]="","Unknown",TRIM(LEFT(complete_data[[#This Row],[Cabin]],1))))</f>
        <v>Unknown</v>
      </c>
    </row>
    <row r="51" spans="1:14" x14ac:dyDescent="0.2">
      <c r="A51" s="5">
        <v>72</v>
      </c>
      <c r="B51" s="7">
        <v>0</v>
      </c>
      <c r="C51" s="7">
        <v>3</v>
      </c>
      <c r="D51" s="5" t="s">
        <v>240</v>
      </c>
      <c r="E51" s="5" t="s">
        <v>32</v>
      </c>
      <c r="F51" s="4">
        <v>16</v>
      </c>
      <c r="G51" s="3" t="s">
        <v>36</v>
      </c>
      <c r="H51" s="7">
        <f>_xlfn.XLOOKUP(complete_data[[#This Row],[PassengerId]],family_info[PassengerId],family_info[SibSp])</f>
        <v>5</v>
      </c>
      <c r="I51" s="7">
        <f>_xlfn.XLOOKUP(complete_data[[#This Row],[PassengerId]],family_info[PassengerId],family_info[Parch])</f>
        <v>2</v>
      </c>
      <c r="J51" s="18">
        <f>IF(ISBLANK(_xlfn.XLOOKUP(complete_data[[#This Row],[Ticket]],tickets[Ticket],tickets[Fare])),"",_xlfn.XLOOKUP(complete_data[[#This Row],[Ticket]],tickets[Ticket],tickets[Fare]))</f>
        <v>46.9</v>
      </c>
      <c r="K51" s="18" t="str">
        <f>IF(ISBLANK(_xlfn.XLOOKUP(complete_data[[#This Row],[Ticket]],tickets[Ticket],tickets[Cabin])),"",_xlfn.XLOOKUP(complete_data[[#This Row],[Ticket]],tickets[Ticket],tickets[Cabin]))</f>
        <v/>
      </c>
      <c r="L51" t="str">
        <f>IF(ISBLANK(_xlfn.XLOOKUP(complete_data[[#This Row],[Ticket]],tickets[Ticket],tickets[Embarked])),"",_xlfn.XLOOKUP(complete_data[[#This Row],[Ticket]],tickets[Ticket],tickets[Embarked]))</f>
        <v>S</v>
      </c>
      <c r="M51" t="str">
        <f>IF(ISNA(complete_data[[#This Row],[Embarked]]),"S",IF(complete_data[[#This Row],[Embarked]]="","S",complete_data[[#This Row],[Embarked]]))</f>
        <v>S</v>
      </c>
      <c r="N51" t="str">
        <f>IF(ISNA(complete_data[[#This Row],[Cabin]]),"Unknown",IF(complete_data[[#This Row],[Cabin]]="","Unknown",TRIM(LEFT(complete_data[[#This Row],[Cabin]],1))))</f>
        <v>Unknown</v>
      </c>
    </row>
    <row r="52" spans="1:14" x14ac:dyDescent="0.2">
      <c r="A52" s="5">
        <v>131</v>
      </c>
      <c r="B52" s="7">
        <v>0</v>
      </c>
      <c r="C52" s="7">
        <v>3</v>
      </c>
      <c r="D52" s="5" t="s">
        <v>241</v>
      </c>
      <c r="E52" s="5" t="s">
        <v>29</v>
      </c>
      <c r="F52" s="4">
        <v>33</v>
      </c>
      <c r="G52" s="3">
        <v>349241</v>
      </c>
      <c r="H52" s="7">
        <f>_xlfn.XLOOKUP(complete_data[[#This Row],[PassengerId]],family_info[PassengerId],family_info[SibSp])</f>
        <v>0</v>
      </c>
      <c r="I52" s="7">
        <f>_xlfn.XLOOKUP(complete_data[[#This Row],[PassengerId]],family_info[PassengerId],family_info[Parch])</f>
        <v>0</v>
      </c>
      <c r="J52" s="18">
        <f>IF(ISBLANK(_xlfn.XLOOKUP(complete_data[[#This Row],[Ticket]],tickets[Ticket],tickets[Fare])),"",_xlfn.XLOOKUP(complete_data[[#This Row],[Ticket]],tickets[Ticket],tickets[Fare]))</f>
        <v>7.8958000000000004</v>
      </c>
      <c r="K52" s="18" t="str">
        <f>IF(ISBLANK(_xlfn.XLOOKUP(complete_data[[#This Row],[Ticket]],tickets[Ticket],tickets[Cabin])),"",_xlfn.XLOOKUP(complete_data[[#This Row],[Ticket]],tickets[Ticket],tickets[Cabin]))</f>
        <v/>
      </c>
      <c r="L52" t="str">
        <f>IF(ISBLANK(_xlfn.XLOOKUP(complete_data[[#This Row],[Ticket]],tickets[Ticket],tickets[Embarked])),"",_xlfn.XLOOKUP(complete_data[[#This Row],[Ticket]],tickets[Ticket],tickets[Embarked]))</f>
        <v>C</v>
      </c>
      <c r="M52" t="str">
        <f>IF(ISNA(complete_data[[#This Row],[Embarked]]),"S",IF(complete_data[[#This Row],[Embarked]]="","S",complete_data[[#This Row],[Embarked]]))</f>
        <v>C</v>
      </c>
      <c r="N52" t="str">
        <f>IF(ISNA(complete_data[[#This Row],[Cabin]]),"Unknown",IF(complete_data[[#This Row],[Cabin]]="","Unknown",TRIM(LEFT(complete_data[[#This Row],[Cabin]],1))))</f>
        <v>Unknown</v>
      </c>
    </row>
    <row r="53" spans="1:14" x14ac:dyDescent="0.2">
      <c r="A53" s="5">
        <v>826</v>
      </c>
      <c r="B53" s="7">
        <v>0</v>
      </c>
      <c r="C53" s="7">
        <v>3</v>
      </c>
      <c r="D53" s="5" t="s">
        <v>242</v>
      </c>
      <c r="E53" s="5" t="s">
        <v>29</v>
      </c>
      <c r="G53" s="3">
        <v>368323</v>
      </c>
      <c r="H53" s="7">
        <f>_xlfn.XLOOKUP(complete_data[[#This Row],[PassengerId]],family_info[PassengerId],family_info[SibSp])</f>
        <v>0</v>
      </c>
      <c r="I53" s="7">
        <f>_xlfn.XLOOKUP(complete_data[[#This Row],[PassengerId]],family_info[PassengerId],family_info[Parch])</f>
        <v>0</v>
      </c>
      <c r="J53" s="18">
        <f>IF(ISBLANK(_xlfn.XLOOKUP(complete_data[[#This Row],[Ticket]],tickets[Ticket],tickets[Fare])),"",_xlfn.XLOOKUP(complete_data[[#This Row],[Ticket]],tickets[Ticket],tickets[Fare]))</f>
        <v>6.95</v>
      </c>
      <c r="K53" s="18" t="str">
        <f>IF(ISBLANK(_xlfn.XLOOKUP(complete_data[[#This Row],[Ticket]],tickets[Ticket],tickets[Cabin])),"",_xlfn.XLOOKUP(complete_data[[#This Row],[Ticket]],tickets[Ticket],tickets[Cabin]))</f>
        <v/>
      </c>
      <c r="L53" t="str">
        <f>IF(ISBLANK(_xlfn.XLOOKUP(complete_data[[#This Row],[Ticket]],tickets[Ticket],tickets[Embarked])),"",_xlfn.XLOOKUP(complete_data[[#This Row],[Ticket]],tickets[Ticket],tickets[Embarked]))</f>
        <v>Q</v>
      </c>
      <c r="M53" t="str">
        <f>IF(ISNA(complete_data[[#This Row],[Embarked]]),"S",IF(complete_data[[#This Row],[Embarked]]="","S",complete_data[[#This Row],[Embarked]]))</f>
        <v>Q</v>
      </c>
      <c r="N53" t="str">
        <f>IF(ISNA(complete_data[[#This Row],[Cabin]]),"Unknown",IF(complete_data[[#This Row],[Cabin]]="","Unknown",TRIM(LEFT(complete_data[[#This Row],[Cabin]],1))))</f>
        <v>Unknown</v>
      </c>
    </row>
    <row r="54" spans="1:14" x14ac:dyDescent="0.2">
      <c r="A54" s="5">
        <v>854</v>
      </c>
      <c r="B54" s="7">
        <v>1</v>
      </c>
      <c r="C54" s="7">
        <v>1</v>
      </c>
      <c r="D54" s="5" t="s">
        <v>243</v>
      </c>
      <c r="E54" s="5" t="s">
        <v>32</v>
      </c>
      <c r="F54" s="4">
        <v>16</v>
      </c>
      <c r="G54" s="3" t="s">
        <v>244</v>
      </c>
      <c r="H54" s="7">
        <f>_xlfn.XLOOKUP(complete_data[[#This Row],[PassengerId]],family_info[PassengerId],family_info[SibSp])</f>
        <v>0</v>
      </c>
      <c r="I54" s="7">
        <f>_xlfn.XLOOKUP(complete_data[[#This Row],[PassengerId]],family_info[PassengerId],family_info[Parch])</f>
        <v>1</v>
      </c>
      <c r="J54" s="18">
        <f>IF(ISBLANK(_xlfn.XLOOKUP(complete_data[[#This Row],[Ticket]],tickets[Ticket],tickets[Fare])),"",_xlfn.XLOOKUP(complete_data[[#This Row],[Ticket]],tickets[Ticket],tickets[Fare]))</f>
        <v>39.4</v>
      </c>
      <c r="K54" s="18" t="str">
        <f>IF(ISBLANK(_xlfn.XLOOKUP(complete_data[[#This Row],[Ticket]],tickets[Ticket],tickets[Cabin])),"",_xlfn.XLOOKUP(complete_data[[#This Row],[Ticket]],tickets[Ticket],tickets[Cabin]))</f>
        <v>D28</v>
      </c>
      <c r="L54" t="str">
        <f>IF(ISBLANK(_xlfn.XLOOKUP(complete_data[[#This Row],[Ticket]],tickets[Ticket],tickets[Embarked])),"",_xlfn.XLOOKUP(complete_data[[#This Row],[Ticket]],tickets[Ticket],tickets[Embarked]))</f>
        <v>S</v>
      </c>
      <c r="M54" t="str">
        <f>IF(ISNA(complete_data[[#This Row],[Embarked]]),"S",IF(complete_data[[#This Row],[Embarked]]="","S",complete_data[[#This Row],[Embarked]]))</f>
        <v>S</v>
      </c>
      <c r="N54" t="str">
        <f>IF(ISNA(complete_data[[#This Row],[Cabin]]),"Unknown",IF(complete_data[[#This Row],[Cabin]]="","Unknown",TRIM(LEFT(complete_data[[#This Row],[Cabin]],1))))</f>
        <v>D</v>
      </c>
    </row>
    <row r="55" spans="1:14" x14ac:dyDescent="0.2">
      <c r="A55" s="5">
        <v>146</v>
      </c>
      <c r="B55" s="7">
        <v>0</v>
      </c>
      <c r="C55" s="7">
        <v>2</v>
      </c>
      <c r="D55" s="5" t="s">
        <v>245</v>
      </c>
      <c r="E55" s="5" t="s">
        <v>29</v>
      </c>
      <c r="F55" s="4">
        <v>19</v>
      </c>
      <c r="G55" s="3" t="s">
        <v>246</v>
      </c>
      <c r="H55" s="7">
        <f>_xlfn.XLOOKUP(complete_data[[#This Row],[PassengerId]],family_info[PassengerId],family_info[SibSp])</f>
        <v>1</v>
      </c>
      <c r="I55" s="7">
        <f>_xlfn.XLOOKUP(complete_data[[#This Row],[PassengerId]],family_info[PassengerId],family_info[Parch])</f>
        <v>1</v>
      </c>
      <c r="J55" s="18">
        <f>IF(ISBLANK(_xlfn.XLOOKUP(complete_data[[#This Row],[Ticket]],tickets[Ticket],tickets[Fare])),"",_xlfn.XLOOKUP(complete_data[[#This Row],[Ticket]],tickets[Ticket],tickets[Fare]))</f>
        <v>36.75</v>
      </c>
      <c r="K55" s="18" t="str">
        <f>IF(ISBLANK(_xlfn.XLOOKUP(complete_data[[#This Row],[Ticket]],tickets[Ticket],tickets[Cabin])),"",_xlfn.XLOOKUP(complete_data[[#This Row],[Ticket]],tickets[Ticket],tickets[Cabin]))</f>
        <v/>
      </c>
      <c r="L55" t="str">
        <f>IF(ISBLANK(_xlfn.XLOOKUP(complete_data[[#This Row],[Ticket]],tickets[Ticket],tickets[Embarked])),"",_xlfn.XLOOKUP(complete_data[[#This Row],[Ticket]],tickets[Ticket],tickets[Embarked]))</f>
        <v>S</v>
      </c>
      <c r="M55" t="str">
        <f>IF(ISNA(complete_data[[#This Row],[Embarked]]),"S",IF(complete_data[[#This Row],[Embarked]]="","S",complete_data[[#This Row],[Embarked]]))</f>
        <v>S</v>
      </c>
      <c r="N55" t="str">
        <f>IF(ISNA(complete_data[[#This Row],[Cabin]]),"Unknown",IF(complete_data[[#This Row],[Cabin]]="","Unknown",TRIM(LEFT(complete_data[[#This Row],[Cabin]],1))))</f>
        <v>Unknown</v>
      </c>
    </row>
    <row r="56" spans="1:14" x14ac:dyDescent="0.2">
      <c r="A56" s="5">
        <v>726</v>
      </c>
      <c r="B56" s="7">
        <v>0</v>
      </c>
      <c r="C56" s="7">
        <v>3</v>
      </c>
      <c r="D56" s="5" t="s">
        <v>247</v>
      </c>
      <c r="E56" s="5" t="s">
        <v>29</v>
      </c>
      <c r="F56" s="4">
        <v>20</v>
      </c>
      <c r="G56" s="3">
        <v>315094</v>
      </c>
      <c r="H56" s="7">
        <f>_xlfn.XLOOKUP(complete_data[[#This Row],[PassengerId]],family_info[PassengerId],family_info[SibSp])</f>
        <v>0</v>
      </c>
      <c r="I56" s="7">
        <f>_xlfn.XLOOKUP(complete_data[[#This Row],[PassengerId]],family_info[PassengerId],family_info[Parch])</f>
        <v>0</v>
      </c>
      <c r="J56" s="18">
        <f>IF(ISBLANK(_xlfn.XLOOKUP(complete_data[[#This Row],[Ticket]],tickets[Ticket],tickets[Fare])),"",_xlfn.XLOOKUP(complete_data[[#This Row],[Ticket]],tickets[Ticket],tickets[Fare]))</f>
        <v>8.6624999999999996</v>
      </c>
      <c r="K56" s="18" t="str">
        <f>IF(ISBLANK(_xlfn.XLOOKUP(complete_data[[#This Row],[Ticket]],tickets[Ticket],tickets[Cabin])),"",_xlfn.XLOOKUP(complete_data[[#This Row],[Ticket]],tickets[Ticket],tickets[Cabin]))</f>
        <v/>
      </c>
      <c r="L56" t="str">
        <f>IF(ISBLANK(_xlfn.XLOOKUP(complete_data[[#This Row],[Ticket]],tickets[Ticket],tickets[Embarked])),"",_xlfn.XLOOKUP(complete_data[[#This Row],[Ticket]],tickets[Ticket],tickets[Embarked]))</f>
        <v>S</v>
      </c>
      <c r="M56" t="str">
        <f>IF(ISNA(complete_data[[#This Row],[Embarked]]),"S",IF(complete_data[[#This Row],[Embarked]]="","S",complete_data[[#This Row],[Embarked]]))</f>
        <v>S</v>
      </c>
      <c r="N56" t="str">
        <f>IF(ISNA(complete_data[[#This Row],[Cabin]]),"Unknown",IF(complete_data[[#This Row],[Cabin]]="","Unknown",TRIM(LEFT(complete_data[[#This Row],[Cabin]],1))))</f>
        <v>Unknown</v>
      </c>
    </row>
    <row r="57" spans="1:14" x14ac:dyDescent="0.2">
      <c r="A57" s="5">
        <v>253</v>
      </c>
      <c r="B57" s="7">
        <v>0</v>
      </c>
      <c r="C57" s="7">
        <v>1</v>
      </c>
      <c r="D57" s="5" t="s">
        <v>248</v>
      </c>
      <c r="E57" s="5" t="s">
        <v>29</v>
      </c>
      <c r="F57" s="4">
        <v>62</v>
      </c>
      <c r="G57" s="3">
        <v>113514</v>
      </c>
      <c r="H57" s="7">
        <f>_xlfn.XLOOKUP(complete_data[[#This Row],[PassengerId]],family_info[PassengerId],family_info[SibSp])</f>
        <v>0</v>
      </c>
      <c r="I57" s="7">
        <f>_xlfn.XLOOKUP(complete_data[[#This Row],[PassengerId]],family_info[PassengerId],family_info[Parch])</f>
        <v>0</v>
      </c>
      <c r="J57" s="18">
        <f>IF(ISBLANK(_xlfn.XLOOKUP(complete_data[[#This Row],[Ticket]],tickets[Ticket],tickets[Fare])),"",_xlfn.XLOOKUP(complete_data[[#This Row],[Ticket]],tickets[Ticket],tickets[Fare]))</f>
        <v>26.55</v>
      </c>
      <c r="K57" s="18" t="str">
        <f>IF(ISBLANK(_xlfn.XLOOKUP(complete_data[[#This Row],[Ticket]],tickets[Ticket],tickets[Cabin])),"",_xlfn.XLOOKUP(complete_data[[#This Row],[Ticket]],tickets[Ticket],tickets[Cabin]))</f>
        <v>C87</v>
      </c>
      <c r="L57" t="str">
        <f>IF(ISBLANK(_xlfn.XLOOKUP(complete_data[[#This Row],[Ticket]],tickets[Ticket],tickets[Embarked])),"",_xlfn.XLOOKUP(complete_data[[#This Row],[Ticket]],tickets[Ticket],tickets[Embarked]))</f>
        <v>S</v>
      </c>
      <c r="M57" t="str">
        <f>IF(ISNA(complete_data[[#This Row],[Embarked]]),"S",IF(complete_data[[#This Row],[Embarked]]="","S",complete_data[[#This Row],[Embarked]]))</f>
        <v>S</v>
      </c>
      <c r="N57" t="str">
        <f>IF(ISNA(complete_data[[#This Row],[Cabin]]),"Unknown",IF(complete_data[[#This Row],[Cabin]]="","Unknown",TRIM(LEFT(complete_data[[#This Row],[Cabin]],1))))</f>
        <v>C</v>
      </c>
    </row>
    <row r="58" spans="1:14" x14ac:dyDescent="0.2">
      <c r="A58" s="5">
        <v>195</v>
      </c>
      <c r="B58" s="7">
        <v>1</v>
      </c>
      <c r="C58" s="7">
        <v>1</v>
      </c>
      <c r="D58" s="5" t="s">
        <v>249</v>
      </c>
      <c r="E58" s="5" t="s">
        <v>32</v>
      </c>
      <c r="F58" s="4">
        <v>44</v>
      </c>
      <c r="G58" s="3" t="s">
        <v>250</v>
      </c>
      <c r="H58" s="7">
        <f>_xlfn.XLOOKUP(complete_data[[#This Row],[PassengerId]],family_info[PassengerId],family_info[SibSp])</f>
        <v>0</v>
      </c>
      <c r="I58" s="7">
        <f>_xlfn.XLOOKUP(complete_data[[#This Row],[PassengerId]],family_info[PassengerId],family_info[Parch])</f>
        <v>0</v>
      </c>
      <c r="J58" s="18" t="e">
        <f>IF(ISBLANK(_xlfn.XLOOKUP(complete_data[[#This Row],[Ticket]],tickets[Ticket],tickets[Fare])),"",_xlfn.XLOOKUP(complete_data[[#This Row],[Ticket]],tickets[Ticket],tickets[Fare]))</f>
        <v>#N/A</v>
      </c>
      <c r="K58" s="18" t="e">
        <f>IF(ISBLANK(_xlfn.XLOOKUP(complete_data[[#This Row],[Ticket]],tickets[Ticket],tickets[Cabin])),"",_xlfn.XLOOKUP(complete_data[[#This Row],[Ticket]],tickets[Ticket],tickets[Cabin]))</f>
        <v>#N/A</v>
      </c>
      <c r="L58" t="e">
        <f>IF(ISBLANK(_xlfn.XLOOKUP(complete_data[[#This Row],[Ticket]],tickets[Ticket],tickets[Embarked])),"",_xlfn.XLOOKUP(complete_data[[#This Row],[Ticket]],tickets[Ticket],tickets[Embarked]))</f>
        <v>#N/A</v>
      </c>
      <c r="M58" t="str">
        <f>IF(ISNA(complete_data[[#This Row],[Embarked]]),"S",IF(complete_data[[#This Row],[Embarked]]="","S",complete_data[[#This Row],[Embarked]]))</f>
        <v>S</v>
      </c>
      <c r="N58" t="str">
        <f>IF(ISNA(complete_data[[#This Row],[Cabin]]),"Unknown",IF(complete_data[[#This Row],[Cabin]]="","Unknown",TRIM(LEFT(complete_data[[#This Row],[Cabin]],1))))</f>
        <v>Unknown</v>
      </c>
    </row>
    <row r="59" spans="1:14" x14ac:dyDescent="0.2">
      <c r="A59" s="5">
        <v>748</v>
      </c>
      <c r="B59" s="7">
        <v>1</v>
      </c>
      <c r="C59" s="7">
        <v>2</v>
      </c>
      <c r="D59" s="5" t="s">
        <v>251</v>
      </c>
      <c r="E59" s="5" t="s">
        <v>32</v>
      </c>
      <c r="F59" s="4">
        <v>30</v>
      </c>
      <c r="G59" s="3">
        <v>250648</v>
      </c>
      <c r="H59" s="7">
        <f>_xlfn.XLOOKUP(complete_data[[#This Row],[PassengerId]],family_info[PassengerId],family_info[SibSp])</f>
        <v>0</v>
      </c>
      <c r="I59" s="7">
        <f>_xlfn.XLOOKUP(complete_data[[#This Row],[PassengerId]],family_info[PassengerId],family_info[Parch])</f>
        <v>0</v>
      </c>
      <c r="J59" s="18">
        <f>IF(ISBLANK(_xlfn.XLOOKUP(complete_data[[#This Row],[Ticket]],tickets[Ticket],tickets[Fare])),"",_xlfn.XLOOKUP(complete_data[[#This Row],[Ticket]],tickets[Ticket],tickets[Fare]))</f>
        <v>13</v>
      </c>
      <c r="K59" s="18" t="str">
        <f>IF(ISBLANK(_xlfn.XLOOKUP(complete_data[[#This Row],[Ticket]],tickets[Ticket],tickets[Cabin])),"",_xlfn.XLOOKUP(complete_data[[#This Row],[Ticket]],tickets[Ticket],tickets[Cabin]))</f>
        <v/>
      </c>
      <c r="L59" t="str">
        <f>IF(ISBLANK(_xlfn.XLOOKUP(complete_data[[#This Row],[Ticket]],tickets[Ticket],tickets[Embarked])),"",_xlfn.XLOOKUP(complete_data[[#This Row],[Ticket]],tickets[Ticket],tickets[Embarked]))</f>
        <v>S</v>
      </c>
      <c r="M59" t="str">
        <f>IF(ISNA(complete_data[[#This Row],[Embarked]]),"S",IF(complete_data[[#This Row],[Embarked]]="","S",complete_data[[#This Row],[Embarked]]))</f>
        <v>S</v>
      </c>
      <c r="N59" t="str">
        <f>IF(ISNA(complete_data[[#This Row],[Cabin]]),"Unknown",IF(complete_data[[#This Row],[Cabin]]="","Unknown",TRIM(LEFT(complete_data[[#This Row],[Cabin]],1))))</f>
        <v>Unknown</v>
      </c>
    </row>
    <row r="60" spans="1:14" x14ac:dyDescent="0.2">
      <c r="A60" s="5">
        <v>192</v>
      </c>
      <c r="B60" s="7">
        <v>0</v>
      </c>
      <c r="C60" s="7">
        <v>2</v>
      </c>
      <c r="D60" s="5" t="s">
        <v>252</v>
      </c>
      <c r="E60" s="5" t="s">
        <v>29</v>
      </c>
      <c r="F60" s="4">
        <v>19</v>
      </c>
      <c r="G60" s="3">
        <v>28424</v>
      </c>
      <c r="H60" s="7">
        <f>_xlfn.XLOOKUP(complete_data[[#This Row],[PassengerId]],family_info[PassengerId],family_info[SibSp])</f>
        <v>0</v>
      </c>
      <c r="I60" s="7">
        <f>_xlfn.XLOOKUP(complete_data[[#This Row],[PassengerId]],family_info[PassengerId],family_info[Parch])</f>
        <v>0</v>
      </c>
      <c r="J60" s="18">
        <f>IF(ISBLANK(_xlfn.XLOOKUP(complete_data[[#This Row],[Ticket]],tickets[Ticket],tickets[Fare])),"",_xlfn.XLOOKUP(complete_data[[#This Row],[Ticket]],tickets[Ticket],tickets[Fare]))</f>
        <v>13</v>
      </c>
      <c r="K60" s="18" t="str">
        <f>IF(ISBLANK(_xlfn.XLOOKUP(complete_data[[#This Row],[Ticket]],tickets[Ticket],tickets[Cabin])),"",_xlfn.XLOOKUP(complete_data[[#This Row],[Ticket]],tickets[Ticket],tickets[Cabin]))</f>
        <v/>
      </c>
      <c r="L60" t="str">
        <f>IF(ISBLANK(_xlfn.XLOOKUP(complete_data[[#This Row],[Ticket]],tickets[Ticket],tickets[Embarked])),"",_xlfn.XLOOKUP(complete_data[[#This Row],[Ticket]],tickets[Ticket],tickets[Embarked]))</f>
        <v>S</v>
      </c>
      <c r="M60" t="str">
        <f>IF(ISNA(complete_data[[#This Row],[Embarked]]),"S",IF(complete_data[[#This Row],[Embarked]]="","S",complete_data[[#This Row],[Embarked]]))</f>
        <v>S</v>
      </c>
      <c r="N60" t="str">
        <f>IF(ISNA(complete_data[[#This Row],[Cabin]]),"Unknown",IF(complete_data[[#This Row],[Cabin]]="","Unknown",TRIM(LEFT(complete_data[[#This Row],[Cabin]],1))))</f>
        <v>Unknown</v>
      </c>
    </row>
    <row r="61" spans="1:14" x14ac:dyDescent="0.2">
      <c r="A61" s="5">
        <v>297</v>
      </c>
      <c r="B61" s="7">
        <v>0</v>
      </c>
      <c r="C61" s="7">
        <v>3</v>
      </c>
      <c r="D61" s="5" t="s">
        <v>253</v>
      </c>
      <c r="E61" s="5" t="s">
        <v>29</v>
      </c>
      <c r="F61" s="4">
        <v>23.5</v>
      </c>
      <c r="G61" s="3">
        <v>2693</v>
      </c>
      <c r="H61" s="7">
        <f>_xlfn.XLOOKUP(complete_data[[#This Row],[PassengerId]],family_info[PassengerId],family_info[SibSp])</f>
        <v>0</v>
      </c>
      <c r="I61" s="7">
        <f>_xlfn.XLOOKUP(complete_data[[#This Row],[PassengerId]],family_info[PassengerId],family_info[Parch])</f>
        <v>0</v>
      </c>
      <c r="J61" s="18">
        <f>IF(ISBLANK(_xlfn.XLOOKUP(complete_data[[#This Row],[Ticket]],tickets[Ticket],tickets[Fare])),"",_xlfn.XLOOKUP(complete_data[[#This Row],[Ticket]],tickets[Ticket],tickets[Fare]))</f>
        <v>7.2291999999999996</v>
      </c>
      <c r="K61" s="18" t="str">
        <f>IF(ISBLANK(_xlfn.XLOOKUP(complete_data[[#This Row],[Ticket]],tickets[Ticket],tickets[Cabin])),"",_xlfn.XLOOKUP(complete_data[[#This Row],[Ticket]],tickets[Ticket],tickets[Cabin]))</f>
        <v/>
      </c>
      <c r="L61" t="str">
        <f>IF(ISBLANK(_xlfn.XLOOKUP(complete_data[[#This Row],[Ticket]],tickets[Ticket],tickets[Embarked])),"",_xlfn.XLOOKUP(complete_data[[#This Row],[Ticket]],tickets[Ticket],tickets[Embarked]))</f>
        <v>C</v>
      </c>
      <c r="M61" t="str">
        <f>IF(ISNA(complete_data[[#This Row],[Embarked]]),"S",IF(complete_data[[#This Row],[Embarked]]="","S",complete_data[[#This Row],[Embarked]]))</f>
        <v>C</v>
      </c>
      <c r="N61" t="str">
        <f>IF(ISNA(complete_data[[#This Row],[Cabin]]),"Unknown",IF(complete_data[[#This Row],[Cabin]]="","Unknown",TRIM(LEFT(complete_data[[#This Row],[Cabin]],1))))</f>
        <v>Unknown</v>
      </c>
    </row>
    <row r="62" spans="1:14" x14ac:dyDescent="0.2">
      <c r="A62" s="5">
        <v>648</v>
      </c>
      <c r="B62" s="7">
        <v>1</v>
      </c>
      <c r="C62" s="7">
        <v>1</v>
      </c>
      <c r="D62" s="5" t="s">
        <v>254</v>
      </c>
      <c r="E62" s="5" t="s">
        <v>29</v>
      </c>
      <c r="F62" s="4">
        <v>56</v>
      </c>
      <c r="G62" s="3">
        <v>13213</v>
      </c>
      <c r="H62" s="7">
        <f>_xlfn.XLOOKUP(complete_data[[#This Row],[PassengerId]],family_info[PassengerId],family_info[SibSp])</f>
        <v>0</v>
      </c>
      <c r="I62" s="7">
        <f>_xlfn.XLOOKUP(complete_data[[#This Row],[PassengerId]],family_info[PassengerId],family_info[Parch])</f>
        <v>0</v>
      </c>
      <c r="J62" s="18">
        <f>IF(ISBLANK(_xlfn.XLOOKUP(complete_data[[#This Row],[Ticket]],tickets[Ticket],tickets[Fare])),"",_xlfn.XLOOKUP(complete_data[[#This Row],[Ticket]],tickets[Ticket],tickets[Fare]))</f>
        <v>35.5</v>
      </c>
      <c r="K62" s="18" t="str">
        <f>IF(ISBLANK(_xlfn.XLOOKUP(complete_data[[#This Row],[Ticket]],tickets[Ticket],tickets[Cabin])),"",_xlfn.XLOOKUP(complete_data[[#This Row],[Ticket]],tickets[Ticket],tickets[Cabin]))</f>
        <v>A26</v>
      </c>
      <c r="L62" t="str">
        <f>IF(ISBLANK(_xlfn.XLOOKUP(complete_data[[#This Row],[Ticket]],tickets[Ticket],tickets[Embarked])),"",_xlfn.XLOOKUP(complete_data[[#This Row],[Ticket]],tickets[Ticket],tickets[Embarked]))</f>
        <v>C</v>
      </c>
      <c r="M62" t="str">
        <f>IF(ISNA(complete_data[[#This Row],[Embarked]]),"S",IF(complete_data[[#This Row],[Embarked]]="","S",complete_data[[#This Row],[Embarked]]))</f>
        <v>C</v>
      </c>
      <c r="N62" t="str">
        <f>IF(ISNA(complete_data[[#This Row],[Cabin]]),"Unknown",IF(complete_data[[#This Row],[Cabin]]="","Unknown",TRIM(LEFT(complete_data[[#This Row],[Cabin]],1))))</f>
        <v>A</v>
      </c>
    </row>
    <row r="63" spans="1:14" x14ac:dyDescent="0.2">
      <c r="A63" s="5">
        <v>832</v>
      </c>
      <c r="B63" s="7">
        <v>1</v>
      </c>
      <c r="C63" s="7">
        <v>2</v>
      </c>
      <c r="D63" s="5" t="s">
        <v>255</v>
      </c>
      <c r="E63" s="5" t="s">
        <v>29</v>
      </c>
      <c r="F63" s="4">
        <v>0.83</v>
      </c>
      <c r="G63" s="3">
        <v>29106</v>
      </c>
      <c r="H63" s="7">
        <f>_xlfn.XLOOKUP(complete_data[[#This Row],[PassengerId]],family_info[PassengerId],family_info[SibSp])</f>
        <v>1</v>
      </c>
      <c r="I63" s="7">
        <f>_xlfn.XLOOKUP(complete_data[[#This Row],[PassengerId]],family_info[PassengerId],family_info[Parch])</f>
        <v>1</v>
      </c>
      <c r="J63" s="18" t="e">
        <f>IF(ISBLANK(_xlfn.XLOOKUP(complete_data[[#This Row],[Ticket]],tickets[Ticket],tickets[Fare])),"",_xlfn.XLOOKUP(complete_data[[#This Row],[Ticket]],tickets[Ticket],tickets[Fare]))</f>
        <v>#N/A</v>
      </c>
      <c r="K63" s="18" t="e">
        <f>IF(ISBLANK(_xlfn.XLOOKUP(complete_data[[#This Row],[Ticket]],tickets[Ticket],tickets[Cabin])),"",_xlfn.XLOOKUP(complete_data[[#This Row],[Ticket]],tickets[Ticket],tickets[Cabin]))</f>
        <v>#N/A</v>
      </c>
      <c r="L63" t="e">
        <f>IF(ISBLANK(_xlfn.XLOOKUP(complete_data[[#This Row],[Ticket]],tickets[Ticket],tickets[Embarked])),"",_xlfn.XLOOKUP(complete_data[[#This Row],[Ticket]],tickets[Ticket],tickets[Embarked]))</f>
        <v>#N/A</v>
      </c>
      <c r="M63" t="str">
        <f>IF(ISNA(complete_data[[#This Row],[Embarked]]),"S",IF(complete_data[[#This Row],[Embarked]]="","S",complete_data[[#This Row],[Embarked]]))</f>
        <v>S</v>
      </c>
      <c r="N63" t="str">
        <f>IF(ISNA(complete_data[[#This Row],[Cabin]]),"Unknown",IF(complete_data[[#This Row],[Cabin]]="","Unknown",TRIM(LEFT(complete_data[[#This Row],[Cabin]],1))))</f>
        <v>Unknown</v>
      </c>
    </row>
    <row r="64" spans="1:14" x14ac:dyDescent="0.2">
      <c r="A64" s="5">
        <v>431</v>
      </c>
      <c r="B64" s="7">
        <v>1</v>
      </c>
      <c r="C64" s="7">
        <v>1</v>
      </c>
      <c r="D64" s="5" t="s">
        <v>256</v>
      </c>
      <c r="E64" s="5" t="s">
        <v>29</v>
      </c>
      <c r="F64" s="4">
        <v>28</v>
      </c>
      <c r="G64" s="3">
        <v>110564</v>
      </c>
      <c r="H64" s="7">
        <f>_xlfn.XLOOKUP(complete_data[[#This Row],[PassengerId]],family_info[PassengerId],family_info[SibSp])</f>
        <v>0</v>
      </c>
      <c r="I64" s="7">
        <f>_xlfn.XLOOKUP(complete_data[[#This Row],[PassengerId]],family_info[PassengerId],family_info[Parch])</f>
        <v>0</v>
      </c>
      <c r="J64" s="18">
        <f>IF(ISBLANK(_xlfn.XLOOKUP(complete_data[[#This Row],[Ticket]],tickets[Ticket],tickets[Fare])),"",_xlfn.XLOOKUP(complete_data[[#This Row],[Ticket]],tickets[Ticket],tickets[Fare]))</f>
        <v>26.55</v>
      </c>
      <c r="K64" s="18" t="str">
        <f>IF(ISBLANK(_xlfn.XLOOKUP(complete_data[[#This Row],[Ticket]],tickets[Ticket],tickets[Cabin])),"",_xlfn.XLOOKUP(complete_data[[#This Row],[Ticket]],tickets[Ticket],tickets[Cabin]))</f>
        <v>C52</v>
      </c>
      <c r="L64" t="str">
        <f>IF(ISBLANK(_xlfn.XLOOKUP(complete_data[[#This Row],[Ticket]],tickets[Ticket],tickets[Embarked])),"",_xlfn.XLOOKUP(complete_data[[#This Row],[Ticket]],tickets[Ticket],tickets[Embarked]))</f>
        <v>S</v>
      </c>
      <c r="M64" t="str">
        <f>IF(ISNA(complete_data[[#This Row],[Embarked]]),"S",IF(complete_data[[#This Row],[Embarked]]="","S",complete_data[[#This Row],[Embarked]]))</f>
        <v>S</v>
      </c>
      <c r="N64" t="str">
        <f>IF(ISNA(complete_data[[#This Row],[Cabin]]),"Unknown",IF(complete_data[[#This Row],[Cabin]]="","Unknown",TRIM(LEFT(complete_data[[#This Row],[Cabin]],1))))</f>
        <v>C</v>
      </c>
    </row>
    <row r="65" spans="1:14" x14ac:dyDescent="0.2">
      <c r="A65" s="5">
        <v>328</v>
      </c>
      <c r="B65" s="7">
        <v>1</v>
      </c>
      <c r="C65" s="7">
        <v>2</v>
      </c>
      <c r="D65" s="5" t="s">
        <v>257</v>
      </c>
      <c r="E65" s="5" t="s">
        <v>32</v>
      </c>
      <c r="F65" s="4">
        <v>36</v>
      </c>
      <c r="G65" s="3">
        <v>28551</v>
      </c>
      <c r="H65" s="7">
        <f>_xlfn.XLOOKUP(complete_data[[#This Row],[PassengerId]],family_info[PassengerId],family_info[SibSp])</f>
        <v>0</v>
      </c>
      <c r="I65" s="7">
        <f>_xlfn.XLOOKUP(complete_data[[#This Row],[PassengerId]],family_info[PassengerId],family_info[Parch])</f>
        <v>0</v>
      </c>
      <c r="J65" s="18">
        <f>IF(ISBLANK(_xlfn.XLOOKUP(complete_data[[#This Row],[Ticket]],tickets[Ticket],tickets[Fare])),"",_xlfn.XLOOKUP(complete_data[[#This Row],[Ticket]],tickets[Ticket],tickets[Fare]))</f>
        <v>13</v>
      </c>
      <c r="K65" s="18" t="str">
        <f>IF(ISBLANK(_xlfn.XLOOKUP(complete_data[[#This Row],[Ticket]],tickets[Ticket],tickets[Cabin])),"",_xlfn.XLOOKUP(complete_data[[#This Row],[Ticket]],tickets[Ticket],tickets[Cabin]))</f>
        <v>D</v>
      </c>
      <c r="L65" t="str">
        <f>IF(ISBLANK(_xlfn.XLOOKUP(complete_data[[#This Row],[Ticket]],tickets[Ticket],tickets[Embarked])),"",_xlfn.XLOOKUP(complete_data[[#This Row],[Ticket]],tickets[Ticket],tickets[Embarked]))</f>
        <v>S</v>
      </c>
      <c r="M65" t="str">
        <f>IF(ISNA(complete_data[[#This Row],[Embarked]]),"S",IF(complete_data[[#This Row],[Embarked]]="","S",complete_data[[#This Row],[Embarked]]))</f>
        <v>S</v>
      </c>
      <c r="N65" t="str">
        <f>IF(ISNA(complete_data[[#This Row],[Cabin]]),"Unknown",IF(complete_data[[#This Row],[Cabin]]="","Unknown",TRIM(LEFT(complete_data[[#This Row],[Cabin]],1))))</f>
        <v>D</v>
      </c>
    </row>
    <row r="66" spans="1:14" x14ac:dyDescent="0.2">
      <c r="A66" s="5">
        <v>268</v>
      </c>
      <c r="B66" s="7">
        <v>1</v>
      </c>
      <c r="C66" s="7">
        <v>3</v>
      </c>
      <c r="D66" s="5" t="s">
        <v>258</v>
      </c>
      <c r="E66" s="5" t="s">
        <v>29</v>
      </c>
      <c r="F66" s="4">
        <v>25</v>
      </c>
      <c r="G66" s="3">
        <v>347083</v>
      </c>
      <c r="H66" s="7">
        <f>_xlfn.XLOOKUP(complete_data[[#This Row],[PassengerId]],family_info[PassengerId],family_info[SibSp])</f>
        <v>1</v>
      </c>
      <c r="I66" s="7">
        <f>_xlfn.XLOOKUP(complete_data[[#This Row],[PassengerId]],family_info[PassengerId],family_info[Parch])</f>
        <v>0</v>
      </c>
      <c r="J66" s="18">
        <f>IF(ISBLANK(_xlfn.XLOOKUP(complete_data[[#This Row],[Ticket]],tickets[Ticket],tickets[Fare])),"",_xlfn.XLOOKUP(complete_data[[#This Row],[Ticket]],tickets[Ticket],tickets[Fare]))</f>
        <v>7.7750000000000004</v>
      </c>
      <c r="K66" s="18" t="str">
        <f>IF(ISBLANK(_xlfn.XLOOKUP(complete_data[[#This Row],[Ticket]],tickets[Ticket],tickets[Cabin])),"",_xlfn.XLOOKUP(complete_data[[#This Row],[Ticket]],tickets[Ticket],tickets[Cabin]))</f>
        <v/>
      </c>
      <c r="L66" t="str">
        <f>IF(ISBLANK(_xlfn.XLOOKUP(complete_data[[#This Row],[Ticket]],tickets[Ticket],tickets[Embarked])),"",_xlfn.XLOOKUP(complete_data[[#This Row],[Ticket]],tickets[Ticket],tickets[Embarked]))</f>
        <v>S</v>
      </c>
      <c r="M66" t="str">
        <f>IF(ISNA(complete_data[[#This Row],[Embarked]]),"S",IF(complete_data[[#This Row],[Embarked]]="","S",complete_data[[#This Row],[Embarked]]))</f>
        <v>S</v>
      </c>
      <c r="N66" t="str">
        <f>IF(ISNA(complete_data[[#This Row],[Cabin]]),"Unknown",IF(complete_data[[#This Row],[Cabin]]="","Unknown",TRIM(LEFT(complete_data[[#This Row],[Cabin]],1))))</f>
        <v>Unknown</v>
      </c>
    </row>
    <row r="67" spans="1:14" x14ac:dyDescent="0.2">
      <c r="A67" s="5">
        <v>478</v>
      </c>
      <c r="B67" s="7">
        <v>0</v>
      </c>
      <c r="C67" s="7">
        <v>3</v>
      </c>
      <c r="D67" s="5" t="s">
        <v>259</v>
      </c>
      <c r="E67" s="5" t="s">
        <v>29</v>
      </c>
      <c r="F67" s="4">
        <v>29</v>
      </c>
      <c r="G67" s="3">
        <v>3460</v>
      </c>
      <c r="H67" s="7">
        <f>_xlfn.XLOOKUP(complete_data[[#This Row],[PassengerId]],family_info[PassengerId],family_info[SibSp])</f>
        <v>1</v>
      </c>
      <c r="I67" s="7">
        <f>_xlfn.XLOOKUP(complete_data[[#This Row],[PassengerId]],family_info[PassengerId],family_info[Parch])</f>
        <v>0</v>
      </c>
      <c r="J67" s="18">
        <f>IF(ISBLANK(_xlfn.XLOOKUP(complete_data[[#This Row],[Ticket]],tickets[Ticket],tickets[Fare])),"",_xlfn.XLOOKUP(complete_data[[#This Row],[Ticket]],tickets[Ticket],tickets[Fare]))</f>
        <v>7.0457999999999998</v>
      </c>
      <c r="K67" s="18" t="str">
        <f>IF(ISBLANK(_xlfn.XLOOKUP(complete_data[[#This Row],[Ticket]],tickets[Ticket],tickets[Cabin])),"",_xlfn.XLOOKUP(complete_data[[#This Row],[Ticket]],tickets[Ticket],tickets[Cabin]))</f>
        <v/>
      </c>
      <c r="L67" t="str">
        <f>IF(ISBLANK(_xlfn.XLOOKUP(complete_data[[#This Row],[Ticket]],tickets[Ticket],tickets[Embarked])),"",_xlfn.XLOOKUP(complete_data[[#This Row],[Ticket]],tickets[Ticket],tickets[Embarked]))</f>
        <v>S</v>
      </c>
      <c r="M67" t="str">
        <f>IF(ISNA(complete_data[[#This Row],[Embarked]]),"S",IF(complete_data[[#This Row],[Embarked]]="","S",complete_data[[#This Row],[Embarked]]))</f>
        <v>S</v>
      </c>
      <c r="N67" t="str">
        <f>IF(ISNA(complete_data[[#This Row],[Cabin]]),"Unknown",IF(complete_data[[#This Row],[Cabin]]="","Unknown",TRIM(LEFT(complete_data[[#This Row],[Cabin]],1))))</f>
        <v>Unknown</v>
      </c>
    </row>
    <row r="68" spans="1:14" x14ac:dyDescent="0.2">
      <c r="A68" s="5">
        <v>341</v>
      </c>
      <c r="B68" s="7">
        <v>1</v>
      </c>
      <c r="C68" s="7">
        <v>2</v>
      </c>
      <c r="D68" s="5" t="s">
        <v>260</v>
      </c>
      <c r="E68" s="5" t="s">
        <v>29</v>
      </c>
      <c r="F68" s="4">
        <v>2</v>
      </c>
      <c r="G68" s="3">
        <v>230080</v>
      </c>
      <c r="H68" s="7">
        <f>_xlfn.XLOOKUP(complete_data[[#This Row],[PassengerId]],family_info[PassengerId],family_info[SibSp])</f>
        <v>1</v>
      </c>
      <c r="I68" s="7">
        <f>_xlfn.XLOOKUP(complete_data[[#This Row],[PassengerId]],family_info[PassengerId],family_info[Parch])</f>
        <v>1</v>
      </c>
      <c r="J68" s="18">
        <f>IF(ISBLANK(_xlfn.XLOOKUP(complete_data[[#This Row],[Ticket]],tickets[Ticket],tickets[Fare])),"",_xlfn.XLOOKUP(complete_data[[#This Row],[Ticket]],tickets[Ticket],tickets[Fare]))</f>
        <v>26</v>
      </c>
      <c r="K68" s="18" t="str">
        <f>IF(ISBLANK(_xlfn.XLOOKUP(complete_data[[#This Row],[Ticket]],tickets[Ticket],tickets[Cabin])),"",_xlfn.XLOOKUP(complete_data[[#This Row],[Ticket]],tickets[Ticket],tickets[Cabin]))</f>
        <v>F2</v>
      </c>
      <c r="L68" t="str">
        <f>IF(ISBLANK(_xlfn.XLOOKUP(complete_data[[#This Row],[Ticket]],tickets[Ticket],tickets[Embarked])),"",_xlfn.XLOOKUP(complete_data[[#This Row],[Ticket]],tickets[Ticket],tickets[Embarked]))</f>
        <v>S</v>
      </c>
      <c r="M68" t="str">
        <f>IF(ISNA(complete_data[[#This Row],[Embarked]]),"S",IF(complete_data[[#This Row],[Embarked]]="","S",complete_data[[#This Row],[Embarked]]))</f>
        <v>S</v>
      </c>
      <c r="N68" t="str">
        <f>IF(ISNA(complete_data[[#This Row],[Cabin]]),"Unknown",IF(complete_data[[#This Row],[Cabin]]="","Unknown",TRIM(LEFT(complete_data[[#This Row],[Cabin]],1))))</f>
        <v>F</v>
      </c>
    </row>
    <row r="69" spans="1:14" x14ac:dyDescent="0.2">
      <c r="A69" s="5">
        <v>443</v>
      </c>
      <c r="B69" s="7">
        <v>0</v>
      </c>
      <c r="C69" s="7">
        <v>3</v>
      </c>
      <c r="D69" s="5" t="s">
        <v>261</v>
      </c>
      <c r="E69" s="5" t="s">
        <v>29</v>
      </c>
      <c r="F69" s="4">
        <v>25</v>
      </c>
      <c r="G69" s="3">
        <v>347076</v>
      </c>
      <c r="H69" s="7">
        <f>_xlfn.XLOOKUP(complete_data[[#This Row],[PassengerId]],family_info[PassengerId],family_info[SibSp])</f>
        <v>1</v>
      </c>
      <c r="I69" s="7">
        <f>_xlfn.XLOOKUP(complete_data[[#This Row],[PassengerId]],family_info[PassengerId],family_info[Parch])</f>
        <v>0</v>
      </c>
      <c r="J69" s="18">
        <f>IF(ISBLANK(_xlfn.XLOOKUP(complete_data[[#This Row],[Ticket]],tickets[Ticket],tickets[Fare])),"",_xlfn.XLOOKUP(complete_data[[#This Row],[Ticket]],tickets[Ticket],tickets[Fare]))</f>
        <v>7.7750000000000004</v>
      </c>
      <c r="K69" s="18" t="str">
        <f>IF(ISBLANK(_xlfn.XLOOKUP(complete_data[[#This Row],[Ticket]],tickets[Ticket],tickets[Cabin])),"",_xlfn.XLOOKUP(complete_data[[#This Row],[Ticket]],tickets[Ticket],tickets[Cabin]))</f>
        <v/>
      </c>
      <c r="L69" t="str">
        <f>IF(ISBLANK(_xlfn.XLOOKUP(complete_data[[#This Row],[Ticket]],tickets[Ticket],tickets[Embarked])),"",_xlfn.XLOOKUP(complete_data[[#This Row],[Ticket]],tickets[Ticket],tickets[Embarked]))</f>
        <v>S</v>
      </c>
      <c r="M69" t="str">
        <f>IF(ISNA(complete_data[[#This Row],[Embarked]]),"S",IF(complete_data[[#This Row],[Embarked]]="","S",complete_data[[#This Row],[Embarked]]))</f>
        <v>S</v>
      </c>
      <c r="N69" t="str">
        <f>IF(ISNA(complete_data[[#This Row],[Cabin]]),"Unknown",IF(complete_data[[#This Row],[Cabin]]="","Unknown",TRIM(LEFT(complete_data[[#This Row],[Cabin]],1))))</f>
        <v>Unknown</v>
      </c>
    </row>
    <row r="70" spans="1:14" x14ac:dyDescent="0.2">
      <c r="A70" s="5">
        <v>674</v>
      </c>
      <c r="B70" s="7">
        <v>1</v>
      </c>
      <c r="C70" s="7">
        <v>2</v>
      </c>
      <c r="D70" s="5" t="s">
        <v>262</v>
      </c>
      <c r="E70" s="5" t="s">
        <v>29</v>
      </c>
      <c r="F70" s="4">
        <v>31</v>
      </c>
      <c r="G70" s="3">
        <v>244270</v>
      </c>
      <c r="H70" s="7">
        <f>_xlfn.XLOOKUP(complete_data[[#This Row],[PassengerId]],family_info[PassengerId],family_info[SibSp])</f>
        <v>0</v>
      </c>
      <c r="I70" s="7">
        <f>_xlfn.XLOOKUP(complete_data[[#This Row],[PassengerId]],family_info[PassengerId],family_info[Parch])</f>
        <v>0</v>
      </c>
      <c r="J70" s="18">
        <f>IF(ISBLANK(_xlfn.XLOOKUP(complete_data[[#This Row],[Ticket]],tickets[Ticket],tickets[Fare])),"",_xlfn.XLOOKUP(complete_data[[#This Row],[Ticket]],tickets[Ticket],tickets[Fare]))</f>
        <v>13</v>
      </c>
      <c r="K70" s="18" t="str">
        <f>IF(ISBLANK(_xlfn.XLOOKUP(complete_data[[#This Row],[Ticket]],tickets[Ticket],tickets[Cabin])),"",_xlfn.XLOOKUP(complete_data[[#This Row],[Ticket]],tickets[Ticket],tickets[Cabin]))</f>
        <v/>
      </c>
      <c r="L70" t="str">
        <f>IF(ISBLANK(_xlfn.XLOOKUP(complete_data[[#This Row],[Ticket]],tickets[Ticket],tickets[Embarked])),"",_xlfn.XLOOKUP(complete_data[[#This Row],[Ticket]],tickets[Ticket],tickets[Embarked]))</f>
        <v>S</v>
      </c>
      <c r="M70" t="str">
        <f>IF(ISNA(complete_data[[#This Row],[Embarked]]),"S",IF(complete_data[[#This Row],[Embarked]]="","S",complete_data[[#This Row],[Embarked]]))</f>
        <v>S</v>
      </c>
      <c r="N70" t="str">
        <f>IF(ISNA(complete_data[[#This Row],[Cabin]]),"Unknown",IF(complete_data[[#This Row],[Cabin]]="","Unknown",TRIM(LEFT(complete_data[[#This Row],[Cabin]],1))))</f>
        <v>Unknown</v>
      </c>
    </row>
    <row r="71" spans="1:14" x14ac:dyDescent="0.2">
      <c r="A71" s="5">
        <v>78</v>
      </c>
      <c r="B71" s="7">
        <v>0</v>
      </c>
      <c r="C71" s="7">
        <v>3</v>
      </c>
      <c r="D71" s="5" t="s">
        <v>263</v>
      </c>
      <c r="E71" s="5" t="s">
        <v>29</v>
      </c>
      <c r="G71" s="3">
        <v>374746</v>
      </c>
      <c r="H71" s="7">
        <f>_xlfn.XLOOKUP(complete_data[[#This Row],[PassengerId]],family_info[PassengerId],family_info[SibSp])</f>
        <v>0</v>
      </c>
      <c r="I71" s="7">
        <f>_xlfn.XLOOKUP(complete_data[[#This Row],[PassengerId]],family_info[PassengerId],family_info[Parch])</f>
        <v>0</v>
      </c>
      <c r="J71" s="18">
        <f>IF(ISBLANK(_xlfn.XLOOKUP(complete_data[[#This Row],[Ticket]],tickets[Ticket],tickets[Fare])),"",_xlfn.XLOOKUP(complete_data[[#This Row],[Ticket]],tickets[Ticket],tickets[Fare]))</f>
        <v>8.0500000000000007</v>
      </c>
      <c r="K71" s="18" t="str">
        <f>IF(ISBLANK(_xlfn.XLOOKUP(complete_data[[#This Row],[Ticket]],tickets[Ticket],tickets[Cabin])),"",_xlfn.XLOOKUP(complete_data[[#This Row],[Ticket]],tickets[Ticket],tickets[Cabin]))</f>
        <v/>
      </c>
      <c r="L71" t="str">
        <f>IF(ISBLANK(_xlfn.XLOOKUP(complete_data[[#This Row],[Ticket]],tickets[Ticket],tickets[Embarked])),"",_xlfn.XLOOKUP(complete_data[[#This Row],[Ticket]],tickets[Ticket],tickets[Embarked]))</f>
        <v>S</v>
      </c>
      <c r="M71" t="str">
        <f>IF(ISNA(complete_data[[#This Row],[Embarked]]),"S",IF(complete_data[[#This Row],[Embarked]]="","S",complete_data[[#This Row],[Embarked]]))</f>
        <v>S</v>
      </c>
      <c r="N71" t="str">
        <f>IF(ISNA(complete_data[[#This Row],[Cabin]]),"Unknown",IF(complete_data[[#This Row],[Cabin]]="","Unknown",TRIM(LEFT(complete_data[[#This Row],[Cabin]],1))))</f>
        <v>Unknown</v>
      </c>
    </row>
    <row r="72" spans="1:14" x14ac:dyDescent="0.2">
      <c r="A72" s="5">
        <v>377</v>
      </c>
      <c r="B72" s="7">
        <v>1</v>
      </c>
      <c r="C72" s="7">
        <v>3</v>
      </c>
      <c r="D72" s="5" t="s">
        <v>264</v>
      </c>
      <c r="E72" s="5" t="s">
        <v>32</v>
      </c>
      <c r="F72" s="4">
        <v>22</v>
      </c>
      <c r="G72" s="3" t="s">
        <v>265</v>
      </c>
      <c r="H72" s="7">
        <f>_xlfn.XLOOKUP(complete_data[[#This Row],[PassengerId]],family_info[PassengerId],family_info[SibSp])</f>
        <v>0</v>
      </c>
      <c r="I72" s="7">
        <f>_xlfn.XLOOKUP(complete_data[[#This Row],[PassengerId]],family_info[PassengerId],family_info[Parch])</f>
        <v>0</v>
      </c>
      <c r="J72" s="18">
        <f>IF(ISBLANK(_xlfn.XLOOKUP(complete_data[[#This Row],[Ticket]],tickets[Ticket],tickets[Fare])),"",_xlfn.XLOOKUP(complete_data[[#This Row],[Ticket]],tickets[Ticket],tickets[Fare]))</f>
        <v>7.25</v>
      </c>
      <c r="K72" s="18" t="str">
        <f>IF(ISBLANK(_xlfn.XLOOKUP(complete_data[[#This Row],[Ticket]],tickets[Ticket],tickets[Cabin])),"",_xlfn.XLOOKUP(complete_data[[#This Row],[Ticket]],tickets[Ticket],tickets[Cabin]))</f>
        <v/>
      </c>
      <c r="L72" t="str">
        <f>IF(ISBLANK(_xlfn.XLOOKUP(complete_data[[#This Row],[Ticket]],tickets[Ticket],tickets[Embarked])),"",_xlfn.XLOOKUP(complete_data[[#This Row],[Ticket]],tickets[Ticket],tickets[Embarked]))</f>
        <v>S</v>
      </c>
      <c r="M72" t="str">
        <f>IF(ISNA(complete_data[[#This Row],[Embarked]]),"S",IF(complete_data[[#This Row],[Embarked]]="","S",complete_data[[#This Row],[Embarked]]))</f>
        <v>S</v>
      </c>
      <c r="N72" t="str">
        <f>IF(ISNA(complete_data[[#This Row],[Cabin]]),"Unknown",IF(complete_data[[#This Row],[Cabin]]="","Unknown",TRIM(LEFT(complete_data[[#This Row],[Cabin]],1))))</f>
        <v>Unknown</v>
      </c>
    </row>
    <row r="73" spans="1:14" x14ac:dyDescent="0.2">
      <c r="A73" s="5">
        <v>358</v>
      </c>
      <c r="B73" s="7">
        <v>0</v>
      </c>
      <c r="C73" s="7">
        <v>2</v>
      </c>
      <c r="D73" s="5" t="s">
        <v>266</v>
      </c>
      <c r="E73" s="5" t="s">
        <v>32</v>
      </c>
      <c r="F73" s="4">
        <v>38</v>
      </c>
      <c r="G73" s="3">
        <v>237671</v>
      </c>
      <c r="H73" s="7">
        <f>_xlfn.XLOOKUP(complete_data[[#This Row],[PassengerId]],family_info[PassengerId],family_info[SibSp])</f>
        <v>0</v>
      </c>
      <c r="I73" s="7">
        <f>_xlfn.XLOOKUP(complete_data[[#This Row],[PassengerId]],family_info[PassengerId],family_info[Parch])</f>
        <v>0</v>
      </c>
      <c r="J73" s="18">
        <f>IF(ISBLANK(_xlfn.XLOOKUP(complete_data[[#This Row],[Ticket]],tickets[Ticket],tickets[Fare])),"",_xlfn.XLOOKUP(complete_data[[#This Row],[Ticket]],tickets[Ticket],tickets[Fare]))</f>
        <v>13</v>
      </c>
      <c r="K73" s="18" t="str">
        <f>IF(ISBLANK(_xlfn.XLOOKUP(complete_data[[#This Row],[Ticket]],tickets[Ticket],tickets[Cabin])),"",_xlfn.XLOOKUP(complete_data[[#This Row],[Ticket]],tickets[Ticket],tickets[Cabin]))</f>
        <v/>
      </c>
      <c r="L73" t="str">
        <f>IF(ISBLANK(_xlfn.XLOOKUP(complete_data[[#This Row],[Ticket]],tickets[Ticket],tickets[Embarked])),"",_xlfn.XLOOKUP(complete_data[[#This Row],[Ticket]],tickets[Ticket],tickets[Embarked]))</f>
        <v>S</v>
      </c>
      <c r="M73" t="str">
        <f>IF(ISNA(complete_data[[#This Row],[Embarked]]),"S",IF(complete_data[[#This Row],[Embarked]]="","S",complete_data[[#This Row],[Embarked]]))</f>
        <v>S</v>
      </c>
      <c r="N73" t="str">
        <f>IF(ISNA(complete_data[[#This Row],[Cabin]]),"Unknown",IF(complete_data[[#This Row],[Cabin]]="","Unknown",TRIM(LEFT(complete_data[[#This Row],[Cabin]],1))))</f>
        <v>Unknown</v>
      </c>
    </row>
    <row r="74" spans="1:14" x14ac:dyDescent="0.2">
      <c r="A74" s="5">
        <v>52</v>
      </c>
      <c r="B74" s="7">
        <v>0</v>
      </c>
      <c r="C74" s="7">
        <v>3</v>
      </c>
      <c r="D74" s="5" t="s">
        <v>267</v>
      </c>
      <c r="E74" s="5" t="s">
        <v>29</v>
      </c>
      <c r="F74" s="4">
        <v>21</v>
      </c>
      <c r="G74" s="3" t="s">
        <v>268</v>
      </c>
      <c r="H74" s="7">
        <f>_xlfn.XLOOKUP(complete_data[[#This Row],[PassengerId]],family_info[PassengerId],family_info[SibSp])</f>
        <v>0</v>
      </c>
      <c r="I74" s="7">
        <f>_xlfn.XLOOKUP(complete_data[[#This Row],[PassengerId]],family_info[PassengerId],family_info[Parch])</f>
        <v>0</v>
      </c>
      <c r="J74" s="18">
        <f>IF(ISBLANK(_xlfn.XLOOKUP(complete_data[[#This Row],[Ticket]],tickets[Ticket],tickets[Fare])),"",_xlfn.XLOOKUP(complete_data[[#This Row],[Ticket]],tickets[Ticket],tickets[Fare]))</f>
        <v>7.8</v>
      </c>
      <c r="K74" s="18" t="str">
        <f>IF(ISBLANK(_xlfn.XLOOKUP(complete_data[[#This Row],[Ticket]],tickets[Ticket],tickets[Cabin])),"",_xlfn.XLOOKUP(complete_data[[#This Row],[Ticket]],tickets[Ticket],tickets[Cabin]))</f>
        <v/>
      </c>
      <c r="L74" t="str">
        <f>IF(ISBLANK(_xlfn.XLOOKUP(complete_data[[#This Row],[Ticket]],tickets[Ticket],tickets[Embarked])),"",_xlfn.XLOOKUP(complete_data[[#This Row],[Ticket]],tickets[Ticket],tickets[Embarked]))</f>
        <v>S</v>
      </c>
      <c r="M74" t="str">
        <f>IF(ISNA(complete_data[[#This Row],[Embarked]]),"S",IF(complete_data[[#This Row],[Embarked]]="","S",complete_data[[#This Row],[Embarked]]))</f>
        <v>S</v>
      </c>
      <c r="N74" t="str">
        <f>IF(ISNA(complete_data[[#This Row],[Cabin]]),"Unknown",IF(complete_data[[#This Row],[Cabin]]="","Unknown",TRIM(LEFT(complete_data[[#This Row],[Cabin]],1))))</f>
        <v>Unknown</v>
      </c>
    </row>
    <row r="75" spans="1:14" x14ac:dyDescent="0.2">
      <c r="A75" s="5">
        <v>817</v>
      </c>
      <c r="B75" s="7">
        <v>0</v>
      </c>
      <c r="C75" s="7">
        <v>3</v>
      </c>
      <c r="D75" s="5" t="s">
        <v>269</v>
      </c>
      <c r="E75" s="5" t="s">
        <v>32</v>
      </c>
      <c r="F75" s="4">
        <v>23</v>
      </c>
      <c r="G75" s="3" t="s">
        <v>270</v>
      </c>
      <c r="H75" s="7">
        <f>_xlfn.XLOOKUP(complete_data[[#This Row],[PassengerId]],family_info[PassengerId],family_info[SibSp])</f>
        <v>0</v>
      </c>
      <c r="I75" s="7">
        <f>_xlfn.XLOOKUP(complete_data[[#This Row],[PassengerId]],family_info[PassengerId],family_info[Parch])</f>
        <v>0</v>
      </c>
      <c r="J75" s="18">
        <f>IF(ISBLANK(_xlfn.XLOOKUP(complete_data[[#This Row],[Ticket]],tickets[Ticket],tickets[Fare])),"",_xlfn.XLOOKUP(complete_data[[#This Row],[Ticket]],tickets[Ticket],tickets[Fare]))</f>
        <v>7.9249999999999998</v>
      </c>
      <c r="K75" s="18" t="str">
        <f>IF(ISBLANK(_xlfn.XLOOKUP(complete_data[[#This Row],[Ticket]],tickets[Ticket],tickets[Cabin])),"",_xlfn.XLOOKUP(complete_data[[#This Row],[Ticket]],tickets[Ticket],tickets[Cabin]))</f>
        <v/>
      </c>
      <c r="L75" t="str">
        <f>IF(ISBLANK(_xlfn.XLOOKUP(complete_data[[#This Row],[Ticket]],tickets[Ticket],tickets[Embarked])),"",_xlfn.XLOOKUP(complete_data[[#This Row],[Ticket]],tickets[Ticket],tickets[Embarked]))</f>
        <v>S</v>
      </c>
      <c r="M75" t="str">
        <f>IF(ISNA(complete_data[[#This Row],[Embarked]]),"S",IF(complete_data[[#This Row],[Embarked]]="","S",complete_data[[#This Row],[Embarked]]))</f>
        <v>S</v>
      </c>
      <c r="N75" t="str">
        <f>IF(ISNA(complete_data[[#This Row],[Cabin]]),"Unknown",IF(complete_data[[#This Row],[Cabin]]="","Unknown",TRIM(LEFT(complete_data[[#This Row],[Cabin]],1))))</f>
        <v>Unknown</v>
      </c>
    </row>
    <row r="76" spans="1:14" x14ac:dyDescent="0.2">
      <c r="A76" s="5">
        <v>564</v>
      </c>
      <c r="B76" s="7">
        <v>0</v>
      </c>
      <c r="C76" s="7">
        <v>3</v>
      </c>
      <c r="D76" s="5" t="s">
        <v>271</v>
      </c>
      <c r="E76" s="5" t="s">
        <v>29</v>
      </c>
      <c r="G76" s="3" t="s">
        <v>272</v>
      </c>
      <c r="H76" s="7">
        <f>_xlfn.XLOOKUP(complete_data[[#This Row],[PassengerId]],family_info[PassengerId],family_info[SibSp])</f>
        <v>0</v>
      </c>
      <c r="I76" s="7">
        <f>_xlfn.XLOOKUP(complete_data[[#This Row],[PassengerId]],family_info[PassengerId],family_info[Parch])</f>
        <v>0</v>
      </c>
      <c r="J76" s="18">
        <f>IF(ISBLANK(_xlfn.XLOOKUP(complete_data[[#This Row],[Ticket]],tickets[Ticket],tickets[Fare])),"",_xlfn.XLOOKUP(complete_data[[#This Row],[Ticket]],tickets[Ticket],tickets[Fare]))</f>
        <v>8.0500000000000007</v>
      </c>
      <c r="K76" s="18" t="str">
        <f>IF(ISBLANK(_xlfn.XLOOKUP(complete_data[[#This Row],[Ticket]],tickets[Ticket],tickets[Cabin])),"",_xlfn.XLOOKUP(complete_data[[#This Row],[Ticket]],tickets[Ticket],tickets[Cabin]))</f>
        <v/>
      </c>
      <c r="L76" t="str">
        <f>IF(ISBLANK(_xlfn.XLOOKUP(complete_data[[#This Row],[Ticket]],tickets[Ticket],tickets[Embarked])),"",_xlfn.XLOOKUP(complete_data[[#This Row],[Ticket]],tickets[Ticket],tickets[Embarked]))</f>
        <v>S</v>
      </c>
      <c r="M76" t="str">
        <f>IF(ISNA(complete_data[[#This Row],[Embarked]]),"S",IF(complete_data[[#This Row],[Embarked]]="","S",complete_data[[#This Row],[Embarked]]))</f>
        <v>S</v>
      </c>
      <c r="N76" t="str">
        <f>IF(ISNA(complete_data[[#This Row],[Cabin]]),"Unknown",IF(complete_data[[#This Row],[Cabin]]="","Unknown",TRIM(LEFT(complete_data[[#This Row],[Cabin]],1))))</f>
        <v>Unknown</v>
      </c>
    </row>
    <row r="77" spans="1:14" x14ac:dyDescent="0.2">
      <c r="A77" s="5">
        <v>348</v>
      </c>
      <c r="B77" s="7">
        <v>1</v>
      </c>
      <c r="C77" s="7">
        <v>3</v>
      </c>
      <c r="D77" s="5" t="s">
        <v>273</v>
      </c>
      <c r="E77" s="5" t="s">
        <v>32</v>
      </c>
      <c r="G77" s="3">
        <v>386525</v>
      </c>
      <c r="H77" s="7">
        <f>_xlfn.XLOOKUP(complete_data[[#This Row],[PassengerId]],family_info[PassengerId],family_info[SibSp])</f>
        <v>1</v>
      </c>
      <c r="I77" s="7">
        <f>_xlfn.XLOOKUP(complete_data[[#This Row],[PassengerId]],family_info[PassengerId],family_info[Parch])</f>
        <v>0</v>
      </c>
      <c r="J77" s="18">
        <f>IF(ISBLANK(_xlfn.XLOOKUP(complete_data[[#This Row],[Ticket]],tickets[Ticket],tickets[Fare])),"",_xlfn.XLOOKUP(complete_data[[#This Row],[Ticket]],tickets[Ticket],tickets[Fare]))</f>
        <v>16.100000000000001</v>
      </c>
      <c r="K77" s="18" t="str">
        <f>IF(ISBLANK(_xlfn.XLOOKUP(complete_data[[#This Row],[Ticket]],tickets[Ticket],tickets[Cabin])),"",_xlfn.XLOOKUP(complete_data[[#This Row],[Ticket]],tickets[Ticket],tickets[Cabin]))</f>
        <v/>
      </c>
      <c r="L77" t="str">
        <f>IF(ISBLANK(_xlfn.XLOOKUP(complete_data[[#This Row],[Ticket]],tickets[Ticket],tickets[Embarked])),"",_xlfn.XLOOKUP(complete_data[[#This Row],[Ticket]],tickets[Ticket],tickets[Embarked]))</f>
        <v>S</v>
      </c>
      <c r="M77" t="str">
        <f>IF(ISNA(complete_data[[#This Row],[Embarked]]),"S",IF(complete_data[[#This Row],[Embarked]]="","S",complete_data[[#This Row],[Embarked]]))</f>
        <v>S</v>
      </c>
      <c r="N77" t="str">
        <f>IF(ISNA(complete_data[[#This Row],[Cabin]]),"Unknown",IF(complete_data[[#This Row],[Cabin]]="","Unknown",TRIM(LEFT(complete_data[[#This Row],[Cabin]],1))))</f>
        <v>Unknown</v>
      </c>
    </row>
    <row r="78" spans="1:14" x14ac:dyDescent="0.2">
      <c r="A78" s="5">
        <v>708</v>
      </c>
      <c r="B78" s="7">
        <v>1</v>
      </c>
      <c r="C78" s="7">
        <v>1</v>
      </c>
      <c r="D78" s="5" t="s">
        <v>274</v>
      </c>
      <c r="E78" s="5" t="s">
        <v>29</v>
      </c>
      <c r="F78" s="4">
        <v>42</v>
      </c>
      <c r="G78" s="3" t="s">
        <v>275</v>
      </c>
      <c r="H78" s="7">
        <f>_xlfn.XLOOKUP(complete_data[[#This Row],[PassengerId]],family_info[PassengerId],family_info[SibSp])</f>
        <v>0</v>
      </c>
      <c r="I78" s="7">
        <f>_xlfn.XLOOKUP(complete_data[[#This Row],[PassengerId]],family_info[PassengerId],family_info[Parch])</f>
        <v>0</v>
      </c>
      <c r="J78" s="18">
        <f>IF(ISBLANK(_xlfn.XLOOKUP(complete_data[[#This Row],[Ticket]],tickets[Ticket],tickets[Fare])),"",_xlfn.XLOOKUP(complete_data[[#This Row],[Ticket]],tickets[Ticket],tickets[Fare]))</f>
        <v>26.287500000000001</v>
      </c>
      <c r="K78" s="18" t="str">
        <f>IF(ISBLANK(_xlfn.XLOOKUP(complete_data[[#This Row],[Ticket]],tickets[Ticket],tickets[Cabin])),"",_xlfn.XLOOKUP(complete_data[[#This Row],[Ticket]],tickets[Ticket],tickets[Cabin]))</f>
        <v>E24</v>
      </c>
      <c r="L78" t="str">
        <f>IF(ISBLANK(_xlfn.XLOOKUP(complete_data[[#This Row],[Ticket]],tickets[Ticket],tickets[Embarked])),"",_xlfn.XLOOKUP(complete_data[[#This Row],[Ticket]],tickets[Ticket],tickets[Embarked]))</f>
        <v>S</v>
      </c>
      <c r="M78" t="str">
        <f>IF(ISNA(complete_data[[#This Row],[Embarked]]),"S",IF(complete_data[[#This Row],[Embarked]]="","S",complete_data[[#This Row],[Embarked]]))</f>
        <v>S</v>
      </c>
      <c r="N78" t="str">
        <f>IF(ISNA(complete_data[[#This Row],[Cabin]]),"Unknown",IF(complete_data[[#This Row],[Cabin]]="","Unknown",TRIM(LEFT(complete_data[[#This Row],[Cabin]],1))))</f>
        <v>E</v>
      </c>
    </row>
    <row r="79" spans="1:14" x14ac:dyDescent="0.2">
      <c r="A79" s="5">
        <v>127</v>
      </c>
      <c r="B79" s="7">
        <v>0</v>
      </c>
      <c r="C79" s="7">
        <v>3</v>
      </c>
      <c r="D79" s="5" t="s">
        <v>276</v>
      </c>
      <c r="E79" s="5" t="s">
        <v>29</v>
      </c>
      <c r="G79" s="3">
        <v>370372</v>
      </c>
      <c r="H79" s="7">
        <f>_xlfn.XLOOKUP(complete_data[[#This Row],[PassengerId]],family_info[PassengerId],family_info[SibSp])</f>
        <v>0</v>
      </c>
      <c r="I79" s="7">
        <f>_xlfn.XLOOKUP(complete_data[[#This Row],[PassengerId]],family_info[PassengerId],family_info[Parch])</f>
        <v>0</v>
      </c>
      <c r="J79" s="18">
        <f>IF(ISBLANK(_xlfn.XLOOKUP(complete_data[[#This Row],[Ticket]],tickets[Ticket],tickets[Fare])),"",_xlfn.XLOOKUP(complete_data[[#This Row],[Ticket]],tickets[Ticket],tickets[Fare]))</f>
        <v>7.75</v>
      </c>
      <c r="K79" s="18" t="str">
        <f>IF(ISBLANK(_xlfn.XLOOKUP(complete_data[[#This Row],[Ticket]],tickets[Ticket],tickets[Cabin])),"",_xlfn.XLOOKUP(complete_data[[#This Row],[Ticket]],tickets[Ticket],tickets[Cabin]))</f>
        <v/>
      </c>
      <c r="L79" t="str">
        <f>IF(ISBLANK(_xlfn.XLOOKUP(complete_data[[#This Row],[Ticket]],tickets[Ticket],tickets[Embarked])),"",_xlfn.XLOOKUP(complete_data[[#This Row],[Ticket]],tickets[Ticket],tickets[Embarked]))</f>
        <v>Q</v>
      </c>
      <c r="M79" t="str">
        <f>IF(ISNA(complete_data[[#This Row],[Embarked]]),"S",IF(complete_data[[#This Row],[Embarked]]="","S",complete_data[[#This Row],[Embarked]]))</f>
        <v>Q</v>
      </c>
      <c r="N79" t="str">
        <f>IF(ISNA(complete_data[[#This Row],[Cabin]]),"Unknown",IF(complete_data[[#This Row],[Cabin]]="","Unknown",TRIM(LEFT(complete_data[[#This Row],[Cabin]],1))))</f>
        <v>Unknown</v>
      </c>
    </row>
    <row r="80" spans="1:14" x14ac:dyDescent="0.2">
      <c r="A80" s="5">
        <v>615</v>
      </c>
      <c r="B80" s="7">
        <v>0</v>
      </c>
      <c r="C80" s="7">
        <v>3</v>
      </c>
      <c r="D80" s="5" t="s">
        <v>277</v>
      </c>
      <c r="E80" s="5" t="s">
        <v>29</v>
      </c>
      <c r="F80" s="4">
        <v>35</v>
      </c>
      <c r="G80" s="3">
        <v>364512</v>
      </c>
      <c r="H80" s="7">
        <f>_xlfn.XLOOKUP(complete_data[[#This Row],[PassengerId]],family_info[PassengerId],family_info[SibSp])</f>
        <v>0</v>
      </c>
      <c r="I80" s="7">
        <f>_xlfn.XLOOKUP(complete_data[[#This Row],[PassengerId]],family_info[PassengerId],family_info[Parch])</f>
        <v>0</v>
      </c>
      <c r="J80" s="18">
        <f>IF(ISBLANK(_xlfn.XLOOKUP(complete_data[[#This Row],[Ticket]],tickets[Ticket],tickets[Fare])),"",_xlfn.XLOOKUP(complete_data[[#This Row],[Ticket]],tickets[Ticket],tickets[Fare]))</f>
        <v>8.0500000000000007</v>
      </c>
      <c r="K80" s="18" t="str">
        <f>IF(ISBLANK(_xlfn.XLOOKUP(complete_data[[#This Row],[Ticket]],tickets[Ticket],tickets[Cabin])),"",_xlfn.XLOOKUP(complete_data[[#This Row],[Ticket]],tickets[Ticket],tickets[Cabin]))</f>
        <v/>
      </c>
      <c r="L80" t="str">
        <f>IF(ISBLANK(_xlfn.XLOOKUP(complete_data[[#This Row],[Ticket]],tickets[Ticket],tickets[Embarked])),"",_xlfn.XLOOKUP(complete_data[[#This Row],[Ticket]],tickets[Ticket],tickets[Embarked]))</f>
        <v>S</v>
      </c>
      <c r="M80" t="str">
        <f>IF(ISNA(complete_data[[#This Row],[Embarked]]),"S",IF(complete_data[[#This Row],[Embarked]]="","S",complete_data[[#This Row],[Embarked]]))</f>
        <v>S</v>
      </c>
      <c r="N80" t="str">
        <f>IF(ISNA(complete_data[[#This Row],[Cabin]]),"Unknown",IF(complete_data[[#This Row],[Cabin]]="","Unknown",TRIM(LEFT(complete_data[[#This Row],[Cabin]],1))))</f>
        <v>Unknown</v>
      </c>
    </row>
    <row r="81" spans="1:14" x14ac:dyDescent="0.2">
      <c r="A81" s="5">
        <v>474</v>
      </c>
      <c r="B81" s="7">
        <v>1</v>
      </c>
      <c r="C81" s="7">
        <v>2</v>
      </c>
      <c r="D81" s="5" t="s">
        <v>278</v>
      </c>
      <c r="E81" s="5" t="s">
        <v>32</v>
      </c>
      <c r="F81" s="4">
        <v>23</v>
      </c>
      <c r="G81" s="3" t="s">
        <v>279</v>
      </c>
      <c r="H81" s="7">
        <f>_xlfn.XLOOKUP(complete_data[[#This Row],[PassengerId]],family_info[PassengerId],family_info[SibSp])</f>
        <v>0</v>
      </c>
      <c r="I81" s="7">
        <f>_xlfn.XLOOKUP(complete_data[[#This Row],[PassengerId]],family_info[PassengerId],family_info[Parch])</f>
        <v>0</v>
      </c>
      <c r="J81" s="18">
        <f>IF(ISBLANK(_xlfn.XLOOKUP(complete_data[[#This Row],[Ticket]],tickets[Ticket],tickets[Fare])),"",_xlfn.XLOOKUP(complete_data[[#This Row],[Ticket]],tickets[Ticket],tickets[Fare]))</f>
        <v>13.791700000000001</v>
      </c>
      <c r="K81" s="18" t="str">
        <f>IF(ISBLANK(_xlfn.XLOOKUP(complete_data[[#This Row],[Ticket]],tickets[Ticket],tickets[Cabin])),"",_xlfn.XLOOKUP(complete_data[[#This Row],[Ticket]],tickets[Ticket],tickets[Cabin]))</f>
        <v>D</v>
      </c>
      <c r="L81" t="str">
        <f>IF(ISBLANK(_xlfn.XLOOKUP(complete_data[[#This Row],[Ticket]],tickets[Ticket],tickets[Embarked])),"",_xlfn.XLOOKUP(complete_data[[#This Row],[Ticket]],tickets[Ticket],tickets[Embarked]))</f>
        <v>C</v>
      </c>
      <c r="M81" t="str">
        <f>IF(ISNA(complete_data[[#This Row],[Embarked]]),"S",IF(complete_data[[#This Row],[Embarked]]="","S",complete_data[[#This Row],[Embarked]]))</f>
        <v>C</v>
      </c>
      <c r="N81" t="str">
        <f>IF(ISNA(complete_data[[#This Row],[Cabin]]),"Unknown",IF(complete_data[[#This Row],[Cabin]]="","Unknown",TRIM(LEFT(complete_data[[#This Row],[Cabin]],1))))</f>
        <v>D</v>
      </c>
    </row>
    <row r="82" spans="1:14" x14ac:dyDescent="0.2">
      <c r="A82" s="5">
        <v>528</v>
      </c>
      <c r="B82" s="7">
        <v>0</v>
      </c>
      <c r="C82" s="7">
        <v>1</v>
      </c>
      <c r="D82" s="5" t="s">
        <v>280</v>
      </c>
      <c r="E82" s="5" t="s">
        <v>29</v>
      </c>
      <c r="G82" s="3" t="s">
        <v>281</v>
      </c>
      <c r="H82" s="7">
        <f>_xlfn.XLOOKUP(complete_data[[#This Row],[PassengerId]],family_info[PassengerId],family_info[SibSp])</f>
        <v>0</v>
      </c>
      <c r="I82" s="7">
        <f>_xlfn.XLOOKUP(complete_data[[#This Row],[PassengerId]],family_info[PassengerId],family_info[Parch])</f>
        <v>0</v>
      </c>
      <c r="J82" s="18">
        <f>IF(ISBLANK(_xlfn.XLOOKUP(complete_data[[#This Row],[Ticket]],tickets[Ticket],tickets[Fare])),"",_xlfn.XLOOKUP(complete_data[[#This Row],[Ticket]],tickets[Ticket],tickets[Fare]))</f>
        <v>221.7792</v>
      </c>
      <c r="K82" s="18" t="str">
        <f>IF(ISBLANK(_xlfn.XLOOKUP(complete_data[[#This Row],[Ticket]],tickets[Ticket],tickets[Cabin])),"",_xlfn.XLOOKUP(complete_data[[#This Row],[Ticket]],tickets[Ticket],tickets[Cabin]))</f>
        <v>C95</v>
      </c>
      <c r="L82" t="str">
        <f>IF(ISBLANK(_xlfn.XLOOKUP(complete_data[[#This Row],[Ticket]],tickets[Ticket],tickets[Embarked])),"",_xlfn.XLOOKUP(complete_data[[#This Row],[Ticket]],tickets[Ticket],tickets[Embarked]))</f>
        <v>S</v>
      </c>
      <c r="M82" t="str">
        <f>IF(ISNA(complete_data[[#This Row],[Embarked]]),"S",IF(complete_data[[#This Row],[Embarked]]="","S",complete_data[[#This Row],[Embarked]]))</f>
        <v>S</v>
      </c>
      <c r="N82" t="str">
        <f>IF(ISNA(complete_data[[#This Row],[Cabin]]),"Unknown",IF(complete_data[[#This Row],[Cabin]]="","Unknown",TRIM(LEFT(complete_data[[#This Row],[Cabin]],1))))</f>
        <v>C</v>
      </c>
    </row>
    <row r="83" spans="1:14" x14ac:dyDescent="0.2">
      <c r="A83" s="5">
        <v>275</v>
      </c>
      <c r="B83" s="7">
        <v>1</v>
      </c>
      <c r="C83" s="7">
        <v>3</v>
      </c>
      <c r="D83" s="5" t="s">
        <v>282</v>
      </c>
      <c r="E83" s="5" t="s">
        <v>32</v>
      </c>
      <c r="G83" s="3">
        <v>370375</v>
      </c>
      <c r="H83" s="7">
        <f>_xlfn.XLOOKUP(complete_data[[#This Row],[PassengerId]],family_info[PassengerId],family_info[SibSp])</f>
        <v>0</v>
      </c>
      <c r="I83" s="7">
        <f>_xlfn.XLOOKUP(complete_data[[#This Row],[PassengerId]],family_info[PassengerId],family_info[Parch])</f>
        <v>0</v>
      </c>
      <c r="J83" s="18">
        <f>IF(ISBLANK(_xlfn.XLOOKUP(complete_data[[#This Row],[Ticket]],tickets[Ticket],tickets[Fare])),"",_xlfn.XLOOKUP(complete_data[[#This Row],[Ticket]],tickets[Ticket],tickets[Fare]))</f>
        <v>7.75</v>
      </c>
      <c r="K83" s="18" t="str">
        <f>IF(ISBLANK(_xlfn.XLOOKUP(complete_data[[#This Row],[Ticket]],tickets[Ticket],tickets[Cabin])),"",_xlfn.XLOOKUP(complete_data[[#This Row],[Ticket]],tickets[Ticket],tickets[Cabin]))</f>
        <v/>
      </c>
      <c r="L83" t="str">
        <f>IF(ISBLANK(_xlfn.XLOOKUP(complete_data[[#This Row],[Ticket]],tickets[Ticket],tickets[Embarked])),"",_xlfn.XLOOKUP(complete_data[[#This Row],[Ticket]],tickets[Ticket],tickets[Embarked]))</f>
        <v>Q</v>
      </c>
      <c r="M83" t="str">
        <f>IF(ISNA(complete_data[[#This Row],[Embarked]]),"S",IF(complete_data[[#This Row],[Embarked]]="","S",complete_data[[#This Row],[Embarked]]))</f>
        <v>Q</v>
      </c>
      <c r="N83" t="str">
        <f>IF(ISNA(complete_data[[#This Row],[Cabin]]),"Unknown",IF(complete_data[[#This Row],[Cabin]]="","Unknown",TRIM(LEFT(complete_data[[#This Row],[Cabin]],1))))</f>
        <v>Unknown</v>
      </c>
    </row>
    <row r="84" spans="1:14" x14ac:dyDescent="0.2">
      <c r="A84" s="5">
        <v>155</v>
      </c>
      <c r="B84" s="7">
        <v>0</v>
      </c>
      <c r="C84" s="7">
        <v>3</v>
      </c>
      <c r="D84" s="5" t="s">
        <v>283</v>
      </c>
      <c r="E84" s="5" t="s">
        <v>29</v>
      </c>
      <c r="G84" s="3" t="s">
        <v>284</v>
      </c>
      <c r="H84" s="7">
        <f>_xlfn.XLOOKUP(complete_data[[#This Row],[PassengerId]],family_info[PassengerId],family_info[SibSp])</f>
        <v>0</v>
      </c>
      <c r="I84" s="7">
        <f>_xlfn.XLOOKUP(complete_data[[#This Row],[PassengerId]],family_info[PassengerId],family_info[Parch])</f>
        <v>0</v>
      </c>
      <c r="J84" s="18">
        <f>IF(ISBLANK(_xlfn.XLOOKUP(complete_data[[#This Row],[Ticket]],tickets[Ticket],tickets[Fare])),"",_xlfn.XLOOKUP(complete_data[[#This Row],[Ticket]],tickets[Ticket],tickets[Fare]))</f>
        <v>7.3125</v>
      </c>
      <c r="K84" s="18" t="str">
        <f>IF(ISBLANK(_xlfn.XLOOKUP(complete_data[[#This Row],[Ticket]],tickets[Ticket],tickets[Cabin])),"",_xlfn.XLOOKUP(complete_data[[#This Row],[Ticket]],tickets[Ticket],tickets[Cabin]))</f>
        <v/>
      </c>
      <c r="L84" t="str">
        <f>IF(ISBLANK(_xlfn.XLOOKUP(complete_data[[#This Row],[Ticket]],tickets[Ticket],tickets[Embarked])),"",_xlfn.XLOOKUP(complete_data[[#This Row],[Ticket]],tickets[Ticket],tickets[Embarked]))</f>
        <v>S</v>
      </c>
      <c r="M84" t="str">
        <f>IF(ISNA(complete_data[[#This Row],[Embarked]]),"S",IF(complete_data[[#This Row],[Embarked]]="","S",complete_data[[#This Row],[Embarked]]))</f>
        <v>S</v>
      </c>
      <c r="N84" t="str">
        <f>IF(ISNA(complete_data[[#This Row],[Cabin]]),"Unknown",IF(complete_data[[#This Row],[Cabin]]="","Unknown",TRIM(LEFT(complete_data[[#This Row],[Cabin]],1))))</f>
        <v>Unknown</v>
      </c>
    </row>
    <row r="85" spans="1:14" x14ac:dyDescent="0.2">
      <c r="A85" s="5">
        <v>162</v>
      </c>
      <c r="B85" s="7">
        <v>1</v>
      </c>
      <c r="C85" s="7">
        <v>2</v>
      </c>
      <c r="D85" s="5" t="s">
        <v>285</v>
      </c>
      <c r="E85" s="5" t="s">
        <v>32</v>
      </c>
      <c r="F85" s="4">
        <v>40</v>
      </c>
      <c r="G85" s="3" t="s">
        <v>286</v>
      </c>
      <c r="H85" s="7">
        <f>_xlfn.XLOOKUP(complete_data[[#This Row],[PassengerId]],family_info[PassengerId],family_info[SibSp])</f>
        <v>0</v>
      </c>
      <c r="I85" s="7">
        <f>_xlfn.XLOOKUP(complete_data[[#This Row],[PassengerId]],family_info[PassengerId],family_info[Parch])</f>
        <v>0</v>
      </c>
      <c r="J85" s="18">
        <f>IF(ISBLANK(_xlfn.XLOOKUP(complete_data[[#This Row],[Ticket]],tickets[Ticket],tickets[Fare])),"",_xlfn.XLOOKUP(complete_data[[#This Row],[Ticket]],tickets[Ticket],tickets[Fare]))</f>
        <v>15.75</v>
      </c>
      <c r="K85" s="18" t="str">
        <f>IF(ISBLANK(_xlfn.XLOOKUP(complete_data[[#This Row],[Ticket]],tickets[Ticket],tickets[Cabin])),"",_xlfn.XLOOKUP(complete_data[[#This Row],[Ticket]],tickets[Ticket],tickets[Cabin]))</f>
        <v/>
      </c>
      <c r="L85" t="str">
        <f>IF(ISBLANK(_xlfn.XLOOKUP(complete_data[[#This Row],[Ticket]],tickets[Ticket],tickets[Embarked])),"",_xlfn.XLOOKUP(complete_data[[#This Row],[Ticket]],tickets[Ticket],tickets[Embarked]))</f>
        <v>S</v>
      </c>
      <c r="M85" t="str">
        <f>IF(ISNA(complete_data[[#This Row],[Embarked]]),"S",IF(complete_data[[#This Row],[Embarked]]="","S",complete_data[[#This Row],[Embarked]]))</f>
        <v>S</v>
      </c>
      <c r="N85" t="str">
        <f>IF(ISNA(complete_data[[#This Row],[Cabin]]),"Unknown",IF(complete_data[[#This Row],[Cabin]]="","Unknown",TRIM(LEFT(complete_data[[#This Row],[Cabin]],1))))</f>
        <v>Unknown</v>
      </c>
    </row>
    <row r="86" spans="1:14" x14ac:dyDescent="0.2">
      <c r="A86" s="5">
        <v>525</v>
      </c>
      <c r="B86" s="7">
        <v>0</v>
      </c>
      <c r="C86" s="7">
        <v>3</v>
      </c>
      <c r="D86" s="5" t="s">
        <v>287</v>
      </c>
      <c r="E86" s="5" t="s">
        <v>29</v>
      </c>
      <c r="G86" s="3">
        <v>2700</v>
      </c>
      <c r="H86" s="7">
        <f>_xlfn.XLOOKUP(complete_data[[#This Row],[PassengerId]],family_info[PassengerId],family_info[SibSp])</f>
        <v>0</v>
      </c>
      <c r="I86" s="7">
        <f>_xlfn.XLOOKUP(complete_data[[#This Row],[PassengerId]],family_info[PassengerId],family_info[Parch])</f>
        <v>0</v>
      </c>
      <c r="J86" s="18">
        <f>IF(ISBLANK(_xlfn.XLOOKUP(complete_data[[#This Row],[Ticket]],tickets[Ticket],tickets[Fare])),"",_xlfn.XLOOKUP(complete_data[[#This Row],[Ticket]],tickets[Ticket],tickets[Fare]))</f>
        <v>7.2291999999999996</v>
      </c>
      <c r="K86" s="18" t="str">
        <f>IF(ISBLANK(_xlfn.XLOOKUP(complete_data[[#This Row],[Ticket]],tickets[Ticket],tickets[Cabin])),"",_xlfn.XLOOKUP(complete_data[[#This Row],[Ticket]],tickets[Ticket],tickets[Cabin]))</f>
        <v/>
      </c>
      <c r="L86" t="str">
        <f>IF(ISBLANK(_xlfn.XLOOKUP(complete_data[[#This Row],[Ticket]],tickets[Ticket],tickets[Embarked])),"",_xlfn.XLOOKUP(complete_data[[#This Row],[Ticket]],tickets[Ticket],tickets[Embarked]))</f>
        <v>C</v>
      </c>
      <c r="M86" t="str">
        <f>IF(ISNA(complete_data[[#This Row],[Embarked]]),"S",IF(complete_data[[#This Row],[Embarked]]="","S",complete_data[[#This Row],[Embarked]]))</f>
        <v>C</v>
      </c>
      <c r="N86" t="str">
        <f>IF(ISNA(complete_data[[#This Row],[Cabin]]),"Unknown",IF(complete_data[[#This Row],[Cabin]]="","Unknown",TRIM(LEFT(complete_data[[#This Row],[Cabin]],1))))</f>
        <v>Unknown</v>
      </c>
    </row>
    <row r="87" spans="1:14" x14ac:dyDescent="0.2">
      <c r="A87" s="5">
        <v>386</v>
      </c>
      <c r="B87" s="7">
        <v>0</v>
      </c>
      <c r="C87" s="7">
        <v>2</v>
      </c>
      <c r="D87" s="5" t="s">
        <v>288</v>
      </c>
      <c r="E87" s="5" t="s">
        <v>29</v>
      </c>
      <c r="F87" s="4">
        <v>18</v>
      </c>
      <c r="G87" s="3" t="s">
        <v>289</v>
      </c>
      <c r="H87" s="7">
        <f>_xlfn.XLOOKUP(complete_data[[#This Row],[PassengerId]],family_info[PassengerId],family_info[SibSp])</f>
        <v>0</v>
      </c>
      <c r="I87" s="7">
        <f>_xlfn.XLOOKUP(complete_data[[#This Row],[PassengerId]],family_info[PassengerId],family_info[Parch])</f>
        <v>0</v>
      </c>
      <c r="J87" s="18">
        <f>IF(ISBLANK(_xlfn.XLOOKUP(complete_data[[#This Row],[Ticket]],tickets[Ticket],tickets[Fare])),"",_xlfn.XLOOKUP(complete_data[[#This Row],[Ticket]],tickets[Ticket],tickets[Fare]))</f>
        <v>73.5</v>
      </c>
      <c r="K87" s="18" t="str">
        <f>IF(ISBLANK(_xlfn.XLOOKUP(complete_data[[#This Row],[Ticket]],tickets[Ticket],tickets[Cabin])),"",_xlfn.XLOOKUP(complete_data[[#This Row],[Ticket]],tickets[Ticket],tickets[Cabin]))</f>
        <v/>
      </c>
      <c r="L87" t="str">
        <f>IF(ISBLANK(_xlfn.XLOOKUP(complete_data[[#This Row],[Ticket]],tickets[Ticket],tickets[Embarked])),"",_xlfn.XLOOKUP(complete_data[[#This Row],[Ticket]],tickets[Ticket],tickets[Embarked]))</f>
        <v>S</v>
      </c>
      <c r="M87" t="str">
        <f>IF(ISNA(complete_data[[#This Row],[Embarked]]),"S",IF(complete_data[[#This Row],[Embarked]]="","S",complete_data[[#This Row],[Embarked]]))</f>
        <v>S</v>
      </c>
      <c r="N87" t="str">
        <f>IF(ISNA(complete_data[[#This Row],[Cabin]]),"Unknown",IF(complete_data[[#This Row],[Cabin]]="","Unknown",TRIM(LEFT(complete_data[[#This Row],[Cabin]],1))))</f>
        <v>Unknown</v>
      </c>
    </row>
    <row r="88" spans="1:14" x14ac:dyDescent="0.2">
      <c r="A88" s="5">
        <v>378</v>
      </c>
      <c r="B88" s="7">
        <v>0</v>
      </c>
      <c r="C88" s="7">
        <v>1</v>
      </c>
      <c r="D88" s="5" t="s">
        <v>290</v>
      </c>
      <c r="E88" s="5" t="s">
        <v>29</v>
      </c>
      <c r="F88" s="4">
        <v>27</v>
      </c>
      <c r="G88" s="3">
        <v>113503</v>
      </c>
      <c r="H88" s="7">
        <f>_xlfn.XLOOKUP(complete_data[[#This Row],[PassengerId]],family_info[PassengerId],family_info[SibSp])</f>
        <v>0</v>
      </c>
      <c r="I88" s="7">
        <f>_xlfn.XLOOKUP(complete_data[[#This Row],[PassengerId]],family_info[PassengerId],family_info[Parch])</f>
        <v>2</v>
      </c>
      <c r="J88" s="18">
        <f>IF(ISBLANK(_xlfn.XLOOKUP(complete_data[[#This Row],[Ticket]],tickets[Ticket],tickets[Fare])),"",_xlfn.XLOOKUP(complete_data[[#This Row],[Ticket]],tickets[Ticket],tickets[Fare]))</f>
        <v>211.5</v>
      </c>
      <c r="K88" s="18" t="str">
        <f>IF(ISBLANK(_xlfn.XLOOKUP(complete_data[[#This Row],[Ticket]],tickets[Ticket],tickets[Cabin])),"",_xlfn.XLOOKUP(complete_data[[#This Row],[Ticket]],tickets[Ticket],tickets[Cabin]))</f>
        <v>C82</v>
      </c>
      <c r="L88" t="str">
        <f>IF(ISBLANK(_xlfn.XLOOKUP(complete_data[[#This Row],[Ticket]],tickets[Ticket],tickets[Embarked])),"",_xlfn.XLOOKUP(complete_data[[#This Row],[Ticket]],tickets[Ticket],tickets[Embarked]))</f>
        <v>C</v>
      </c>
      <c r="M88" t="str">
        <f>IF(ISNA(complete_data[[#This Row],[Embarked]]),"S",IF(complete_data[[#This Row],[Embarked]]="","S",complete_data[[#This Row],[Embarked]]))</f>
        <v>C</v>
      </c>
      <c r="N88" t="str">
        <f>IF(ISNA(complete_data[[#This Row],[Cabin]]),"Unknown",IF(complete_data[[#This Row],[Cabin]]="","Unknown",TRIM(LEFT(complete_data[[#This Row],[Cabin]],1))))</f>
        <v>C</v>
      </c>
    </row>
    <row r="89" spans="1:14" x14ac:dyDescent="0.2">
      <c r="A89" s="5">
        <v>709</v>
      </c>
      <c r="B89" s="7">
        <v>1</v>
      </c>
      <c r="C89" s="7">
        <v>1</v>
      </c>
      <c r="D89" s="5" t="s">
        <v>291</v>
      </c>
      <c r="E89" s="5" t="s">
        <v>32</v>
      </c>
      <c r="F89" s="4">
        <v>22</v>
      </c>
      <c r="G89" s="3">
        <v>113781</v>
      </c>
      <c r="H89" s="7">
        <f>_xlfn.XLOOKUP(complete_data[[#This Row],[PassengerId]],family_info[PassengerId],family_info[SibSp])</f>
        <v>0</v>
      </c>
      <c r="I89" s="7">
        <f>_xlfn.XLOOKUP(complete_data[[#This Row],[PassengerId]],family_info[PassengerId],family_info[Parch])</f>
        <v>0</v>
      </c>
      <c r="J89" s="18">
        <f>IF(ISBLANK(_xlfn.XLOOKUP(complete_data[[#This Row],[Ticket]],tickets[Ticket],tickets[Fare])),"",_xlfn.XLOOKUP(complete_data[[#This Row],[Ticket]],tickets[Ticket],tickets[Fare]))</f>
        <v>151.55000000000001</v>
      </c>
      <c r="K89" s="18" t="str">
        <f>IF(ISBLANK(_xlfn.XLOOKUP(complete_data[[#This Row],[Ticket]],tickets[Ticket],tickets[Cabin])),"",_xlfn.XLOOKUP(complete_data[[#This Row],[Ticket]],tickets[Ticket],tickets[Cabin]))</f>
        <v>C22 C26</v>
      </c>
      <c r="L89" t="str">
        <f>IF(ISBLANK(_xlfn.XLOOKUP(complete_data[[#This Row],[Ticket]],tickets[Ticket],tickets[Embarked])),"",_xlfn.XLOOKUP(complete_data[[#This Row],[Ticket]],tickets[Ticket],tickets[Embarked]))</f>
        <v>S</v>
      </c>
      <c r="M89" t="str">
        <f>IF(ISNA(complete_data[[#This Row],[Embarked]]),"S",IF(complete_data[[#This Row],[Embarked]]="","S",complete_data[[#This Row],[Embarked]]))</f>
        <v>S</v>
      </c>
      <c r="N89" t="str">
        <f>IF(ISNA(complete_data[[#This Row],[Cabin]]),"Unknown",IF(complete_data[[#This Row],[Cabin]]="","Unknown",TRIM(LEFT(complete_data[[#This Row],[Cabin]],1))))</f>
        <v>C</v>
      </c>
    </row>
    <row r="90" spans="1:14" x14ac:dyDescent="0.2">
      <c r="A90" s="5">
        <v>314</v>
      </c>
      <c r="B90" s="7">
        <v>0</v>
      </c>
      <c r="C90" s="7">
        <v>3</v>
      </c>
      <c r="D90" s="5" t="s">
        <v>292</v>
      </c>
      <c r="E90" s="5" t="s">
        <v>29</v>
      </c>
      <c r="F90" s="4">
        <v>28</v>
      </c>
      <c r="G90" s="3">
        <v>349243</v>
      </c>
      <c r="H90" s="7">
        <f>_xlfn.XLOOKUP(complete_data[[#This Row],[PassengerId]],family_info[PassengerId],family_info[SibSp])</f>
        <v>0</v>
      </c>
      <c r="I90" s="7">
        <f>_xlfn.XLOOKUP(complete_data[[#This Row],[PassengerId]],family_info[PassengerId],family_info[Parch])</f>
        <v>0</v>
      </c>
      <c r="J90" s="18">
        <f>IF(ISBLANK(_xlfn.XLOOKUP(complete_data[[#This Row],[Ticket]],tickets[Ticket],tickets[Fare])),"",_xlfn.XLOOKUP(complete_data[[#This Row],[Ticket]],tickets[Ticket],tickets[Fare]))</f>
        <v>7.8958000000000004</v>
      </c>
      <c r="K90" s="18" t="str">
        <f>IF(ISBLANK(_xlfn.XLOOKUP(complete_data[[#This Row],[Ticket]],tickets[Ticket],tickets[Cabin])),"",_xlfn.XLOOKUP(complete_data[[#This Row],[Ticket]],tickets[Ticket],tickets[Cabin]))</f>
        <v/>
      </c>
      <c r="L90" t="str">
        <f>IF(ISBLANK(_xlfn.XLOOKUP(complete_data[[#This Row],[Ticket]],tickets[Ticket],tickets[Embarked])),"",_xlfn.XLOOKUP(complete_data[[#This Row],[Ticket]],tickets[Ticket],tickets[Embarked]))</f>
        <v>S</v>
      </c>
      <c r="M90" t="str">
        <f>IF(ISNA(complete_data[[#This Row],[Embarked]]),"S",IF(complete_data[[#This Row],[Embarked]]="","S",complete_data[[#This Row],[Embarked]]))</f>
        <v>S</v>
      </c>
      <c r="N90" t="str">
        <f>IF(ISNA(complete_data[[#This Row],[Cabin]]),"Unknown",IF(complete_data[[#This Row],[Cabin]]="","Unknown",TRIM(LEFT(complete_data[[#This Row],[Cabin]],1))))</f>
        <v>Unknown</v>
      </c>
    </row>
    <row r="91" spans="1:14" x14ac:dyDescent="0.2">
      <c r="A91" s="5">
        <v>221</v>
      </c>
      <c r="B91" s="7">
        <v>1</v>
      </c>
      <c r="C91" s="7">
        <v>3</v>
      </c>
      <c r="D91" s="5" t="s">
        <v>293</v>
      </c>
      <c r="E91" s="5" t="s">
        <v>29</v>
      </c>
      <c r="F91" s="4">
        <v>16</v>
      </c>
      <c r="G91" s="3" t="s">
        <v>294</v>
      </c>
      <c r="H91" s="7">
        <f>_xlfn.XLOOKUP(complete_data[[#This Row],[PassengerId]],family_info[PassengerId],family_info[SibSp])</f>
        <v>0</v>
      </c>
      <c r="I91" s="7">
        <f>_xlfn.XLOOKUP(complete_data[[#This Row],[PassengerId]],family_info[PassengerId],family_info[Parch])</f>
        <v>0</v>
      </c>
      <c r="J91" s="18">
        <f>IF(ISBLANK(_xlfn.XLOOKUP(complete_data[[#This Row],[Ticket]],tickets[Ticket],tickets[Fare])),"",_xlfn.XLOOKUP(complete_data[[#This Row],[Ticket]],tickets[Ticket],tickets[Fare]))</f>
        <v>8.0500000000000007</v>
      </c>
      <c r="K91" s="18" t="str">
        <f>IF(ISBLANK(_xlfn.XLOOKUP(complete_data[[#This Row],[Ticket]],tickets[Ticket],tickets[Cabin])),"",_xlfn.XLOOKUP(complete_data[[#This Row],[Ticket]],tickets[Ticket],tickets[Cabin]))</f>
        <v/>
      </c>
      <c r="L91" t="str">
        <f>IF(ISBLANK(_xlfn.XLOOKUP(complete_data[[#This Row],[Ticket]],tickets[Ticket],tickets[Embarked])),"",_xlfn.XLOOKUP(complete_data[[#This Row],[Ticket]],tickets[Ticket],tickets[Embarked]))</f>
        <v>S</v>
      </c>
      <c r="M91" t="str">
        <f>IF(ISNA(complete_data[[#This Row],[Embarked]]),"S",IF(complete_data[[#This Row],[Embarked]]="","S",complete_data[[#This Row],[Embarked]]))</f>
        <v>S</v>
      </c>
      <c r="N91" t="str">
        <f>IF(ISNA(complete_data[[#This Row],[Cabin]]),"Unknown",IF(complete_data[[#This Row],[Cabin]]="","Unknown",TRIM(LEFT(complete_data[[#This Row],[Cabin]],1))))</f>
        <v>Unknown</v>
      </c>
    </row>
    <row r="92" spans="1:14" x14ac:dyDescent="0.2">
      <c r="A92" s="5">
        <v>801</v>
      </c>
      <c r="B92" s="7">
        <v>0</v>
      </c>
      <c r="C92" s="7">
        <v>2</v>
      </c>
      <c r="D92" s="5" t="s">
        <v>295</v>
      </c>
      <c r="E92" s="5" t="s">
        <v>29</v>
      </c>
      <c r="F92" s="4">
        <v>34</v>
      </c>
      <c r="G92" s="3">
        <v>250647</v>
      </c>
      <c r="H92" s="7">
        <f>_xlfn.XLOOKUP(complete_data[[#This Row],[PassengerId]],family_info[PassengerId],family_info[SibSp])</f>
        <v>0</v>
      </c>
      <c r="I92" s="7">
        <f>_xlfn.XLOOKUP(complete_data[[#This Row],[PassengerId]],family_info[PassengerId],family_info[Parch])</f>
        <v>0</v>
      </c>
      <c r="J92" s="18" t="e">
        <f>IF(ISBLANK(_xlfn.XLOOKUP(complete_data[[#This Row],[Ticket]],tickets[Ticket],tickets[Fare])),"",_xlfn.XLOOKUP(complete_data[[#This Row],[Ticket]],tickets[Ticket],tickets[Fare]))</f>
        <v>#N/A</v>
      </c>
      <c r="K92" s="18" t="e">
        <f>IF(ISBLANK(_xlfn.XLOOKUP(complete_data[[#This Row],[Ticket]],tickets[Ticket],tickets[Cabin])),"",_xlfn.XLOOKUP(complete_data[[#This Row],[Ticket]],tickets[Ticket],tickets[Cabin]))</f>
        <v>#N/A</v>
      </c>
      <c r="L92" t="e">
        <f>IF(ISBLANK(_xlfn.XLOOKUP(complete_data[[#This Row],[Ticket]],tickets[Ticket],tickets[Embarked])),"",_xlfn.XLOOKUP(complete_data[[#This Row],[Ticket]],tickets[Ticket],tickets[Embarked]))</f>
        <v>#N/A</v>
      </c>
      <c r="M92" t="str">
        <f>IF(ISNA(complete_data[[#This Row],[Embarked]]),"S",IF(complete_data[[#This Row],[Embarked]]="","S",complete_data[[#This Row],[Embarked]]))</f>
        <v>S</v>
      </c>
      <c r="N92" t="str">
        <f>IF(ISNA(complete_data[[#This Row],[Cabin]]),"Unknown",IF(complete_data[[#This Row],[Cabin]]="","Unknown",TRIM(LEFT(complete_data[[#This Row],[Cabin]],1))))</f>
        <v>Unknown</v>
      </c>
    </row>
    <row r="93" spans="1:14" x14ac:dyDescent="0.2">
      <c r="A93" s="5">
        <v>599</v>
      </c>
      <c r="B93" s="7">
        <v>0</v>
      </c>
      <c r="C93" s="7">
        <v>3</v>
      </c>
      <c r="D93" s="5" t="s">
        <v>296</v>
      </c>
      <c r="E93" s="5" t="s">
        <v>29</v>
      </c>
      <c r="G93" s="3">
        <v>2664</v>
      </c>
      <c r="H93" s="7">
        <f>_xlfn.XLOOKUP(complete_data[[#This Row],[PassengerId]],family_info[PassengerId],family_info[SibSp])</f>
        <v>0</v>
      </c>
      <c r="I93" s="7">
        <f>_xlfn.XLOOKUP(complete_data[[#This Row],[PassengerId]],family_info[PassengerId],family_info[Parch])</f>
        <v>0</v>
      </c>
      <c r="J93" s="18">
        <f>IF(ISBLANK(_xlfn.XLOOKUP(complete_data[[#This Row],[Ticket]],tickets[Ticket],tickets[Fare])),"",_xlfn.XLOOKUP(complete_data[[#This Row],[Ticket]],tickets[Ticket],tickets[Fare]))</f>
        <v>7.2249999999999996</v>
      </c>
      <c r="K93" s="18" t="str">
        <f>IF(ISBLANK(_xlfn.XLOOKUP(complete_data[[#This Row],[Ticket]],tickets[Ticket],tickets[Cabin])),"",_xlfn.XLOOKUP(complete_data[[#This Row],[Ticket]],tickets[Ticket],tickets[Cabin]))</f>
        <v/>
      </c>
      <c r="L93" t="str">
        <f>IF(ISBLANK(_xlfn.XLOOKUP(complete_data[[#This Row],[Ticket]],tickets[Ticket],tickets[Embarked])),"",_xlfn.XLOOKUP(complete_data[[#This Row],[Ticket]],tickets[Ticket],tickets[Embarked]))</f>
        <v>C</v>
      </c>
      <c r="M93" t="str">
        <f>IF(ISNA(complete_data[[#This Row],[Embarked]]),"S",IF(complete_data[[#This Row],[Embarked]]="","S",complete_data[[#This Row],[Embarked]]))</f>
        <v>C</v>
      </c>
      <c r="N93" t="str">
        <f>IF(ISNA(complete_data[[#This Row],[Cabin]]),"Unknown",IF(complete_data[[#This Row],[Cabin]]="","Unknown",TRIM(LEFT(complete_data[[#This Row],[Cabin]],1))))</f>
        <v>Unknown</v>
      </c>
    </row>
    <row r="94" spans="1:14" x14ac:dyDescent="0.2">
      <c r="A94" s="5">
        <v>760</v>
      </c>
      <c r="B94" s="7">
        <v>1</v>
      </c>
      <c r="C94" s="7">
        <v>1</v>
      </c>
      <c r="D94" s="5" t="s">
        <v>297</v>
      </c>
      <c r="E94" s="5" t="s">
        <v>32</v>
      </c>
      <c r="F94" s="4">
        <v>33</v>
      </c>
      <c r="G94" s="3">
        <v>110152</v>
      </c>
      <c r="H94" s="7">
        <f>_xlfn.XLOOKUP(complete_data[[#This Row],[PassengerId]],family_info[PassengerId],family_info[SibSp])</f>
        <v>0</v>
      </c>
      <c r="I94" s="7">
        <f>_xlfn.XLOOKUP(complete_data[[#This Row],[PassengerId]],family_info[PassengerId],family_info[Parch])</f>
        <v>0</v>
      </c>
      <c r="J94" s="18">
        <f>IF(ISBLANK(_xlfn.XLOOKUP(complete_data[[#This Row],[Ticket]],tickets[Ticket],tickets[Fare])),"",_xlfn.XLOOKUP(complete_data[[#This Row],[Ticket]],tickets[Ticket],tickets[Fare]))</f>
        <v>86.5</v>
      </c>
      <c r="K94" s="18" t="str">
        <f>IF(ISBLANK(_xlfn.XLOOKUP(complete_data[[#This Row],[Ticket]],tickets[Ticket],tickets[Cabin])),"",_xlfn.XLOOKUP(complete_data[[#This Row],[Ticket]],tickets[Ticket],tickets[Cabin]))</f>
        <v>B77 B79</v>
      </c>
      <c r="L94" t="str">
        <f>IF(ISBLANK(_xlfn.XLOOKUP(complete_data[[#This Row],[Ticket]],tickets[Ticket],tickets[Embarked])),"",_xlfn.XLOOKUP(complete_data[[#This Row],[Ticket]],tickets[Ticket],tickets[Embarked]))</f>
        <v>S</v>
      </c>
      <c r="M94" t="str">
        <f>IF(ISNA(complete_data[[#This Row],[Embarked]]),"S",IF(complete_data[[#This Row],[Embarked]]="","S",complete_data[[#This Row],[Embarked]]))</f>
        <v>S</v>
      </c>
      <c r="N94" t="str">
        <f>IF(ISNA(complete_data[[#This Row],[Cabin]]),"Unknown",IF(complete_data[[#This Row],[Cabin]]="","Unknown",TRIM(LEFT(complete_data[[#This Row],[Cabin]],1))))</f>
        <v>B</v>
      </c>
    </row>
    <row r="95" spans="1:14" x14ac:dyDescent="0.2">
      <c r="A95" s="5">
        <v>614</v>
      </c>
      <c r="B95" s="7">
        <v>0</v>
      </c>
      <c r="C95" s="7">
        <v>3</v>
      </c>
      <c r="D95" s="5" t="s">
        <v>298</v>
      </c>
      <c r="E95" s="5" t="s">
        <v>29</v>
      </c>
      <c r="G95" s="3">
        <v>370377</v>
      </c>
      <c r="H95" s="7">
        <f>_xlfn.XLOOKUP(complete_data[[#This Row],[PassengerId]],family_info[PassengerId],family_info[SibSp])</f>
        <v>0</v>
      </c>
      <c r="I95" s="7">
        <f>_xlfn.XLOOKUP(complete_data[[#This Row],[PassengerId]],family_info[PassengerId],family_info[Parch])</f>
        <v>0</v>
      </c>
      <c r="J95" s="18">
        <f>IF(ISBLANK(_xlfn.XLOOKUP(complete_data[[#This Row],[Ticket]],tickets[Ticket],tickets[Fare])),"",_xlfn.XLOOKUP(complete_data[[#This Row],[Ticket]],tickets[Ticket],tickets[Fare]))</f>
        <v>7.75</v>
      </c>
      <c r="K95" s="18" t="str">
        <f>IF(ISBLANK(_xlfn.XLOOKUP(complete_data[[#This Row],[Ticket]],tickets[Ticket],tickets[Cabin])),"",_xlfn.XLOOKUP(complete_data[[#This Row],[Ticket]],tickets[Ticket],tickets[Cabin]))</f>
        <v/>
      </c>
      <c r="L95" t="str">
        <f>IF(ISBLANK(_xlfn.XLOOKUP(complete_data[[#This Row],[Ticket]],tickets[Ticket],tickets[Embarked])),"",_xlfn.XLOOKUP(complete_data[[#This Row],[Ticket]],tickets[Ticket],tickets[Embarked]))</f>
        <v>Q</v>
      </c>
      <c r="M95" t="str">
        <f>IF(ISNA(complete_data[[#This Row],[Embarked]]),"S",IF(complete_data[[#This Row],[Embarked]]="","S",complete_data[[#This Row],[Embarked]]))</f>
        <v>Q</v>
      </c>
      <c r="N95" t="str">
        <f>IF(ISNA(complete_data[[#This Row],[Cabin]]),"Unknown",IF(complete_data[[#This Row],[Cabin]]="","Unknown",TRIM(LEFT(complete_data[[#This Row],[Cabin]],1))))</f>
        <v>Unknown</v>
      </c>
    </row>
    <row r="96" spans="1:14" x14ac:dyDescent="0.2">
      <c r="A96" s="5">
        <v>77</v>
      </c>
      <c r="B96" s="7">
        <v>0</v>
      </c>
      <c r="C96" s="7">
        <v>3</v>
      </c>
      <c r="D96" s="5" t="s">
        <v>299</v>
      </c>
      <c r="E96" s="5" t="s">
        <v>29</v>
      </c>
      <c r="G96" s="3">
        <v>349208</v>
      </c>
      <c r="H96" s="7">
        <f>_xlfn.XLOOKUP(complete_data[[#This Row],[PassengerId]],family_info[PassengerId],family_info[SibSp])</f>
        <v>0</v>
      </c>
      <c r="I96" s="7">
        <f>_xlfn.XLOOKUP(complete_data[[#This Row],[PassengerId]],family_info[PassengerId],family_info[Parch])</f>
        <v>0</v>
      </c>
      <c r="J96" s="18">
        <f>IF(ISBLANK(_xlfn.XLOOKUP(complete_data[[#This Row],[Ticket]],tickets[Ticket],tickets[Fare])),"",_xlfn.XLOOKUP(complete_data[[#This Row],[Ticket]],tickets[Ticket],tickets[Fare]))</f>
        <v>7.8958000000000004</v>
      </c>
      <c r="K96" s="18" t="str">
        <f>IF(ISBLANK(_xlfn.XLOOKUP(complete_data[[#This Row],[Ticket]],tickets[Ticket],tickets[Cabin])),"",_xlfn.XLOOKUP(complete_data[[#This Row],[Ticket]],tickets[Ticket],tickets[Cabin]))</f>
        <v/>
      </c>
      <c r="L96" t="str">
        <f>IF(ISBLANK(_xlfn.XLOOKUP(complete_data[[#This Row],[Ticket]],tickets[Ticket],tickets[Embarked])),"",_xlfn.XLOOKUP(complete_data[[#This Row],[Ticket]],tickets[Ticket],tickets[Embarked]))</f>
        <v>S</v>
      </c>
      <c r="M96" t="str">
        <f>IF(ISNA(complete_data[[#This Row],[Embarked]]),"S",IF(complete_data[[#This Row],[Embarked]]="","S",complete_data[[#This Row],[Embarked]]))</f>
        <v>S</v>
      </c>
      <c r="N96" t="str">
        <f>IF(ISNA(complete_data[[#This Row],[Cabin]]),"Unknown",IF(complete_data[[#This Row],[Cabin]]="","Unknown",TRIM(LEFT(complete_data[[#This Row],[Cabin]],1))))</f>
        <v>Unknown</v>
      </c>
    </row>
    <row r="97" spans="1:14" x14ac:dyDescent="0.2">
      <c r="A97" s="5">
        <v>675</v>
      </c>
      <c r="B97" s="7">
        <v>0</v>
      </c>
      <c r="C97" s="7">
        <v>2</v>
      </c>
      <c r="D97" s="5" t="s">
        <v>300</v>
      </c>
      <c r="E97" s="5" t="s">
        <v>29</v>
      </c>
      <c r="G97" s="3">
        <v>239856</v>
      </c>
      <c r="H97" s="7">
        <f>_xlfn.XLOOKUP(complete_data[[#This Row],[PassengerId]],family_info[PassengerId],family_info[SibSp])</f>
        <v>0</v>
      </c>
      <c r="I97" s="7">
        <f>_xlfn.XLOOKUP(complete_data[[#This Row],[PassengerId]],family_info[PassengerId],family_info[Parch])</f>
        <v>0</v>
      </c>
      <c r="J97" s="18">
        <f>IF(ISBLANK(_xlfn.XLOOKUP(complete_data[[#This Row],[Ticket]],tickets[Ticket],tickets[Fare])),"",_xlfn.XLOOKUP(complete_data[[#This Row],[Ticket]],tickets[Ticket],tickets[Fare]))</f>
        <v>0</v>
      </c>
      <c r="K97" s="18" t="str">
        <f>IF(ISBLANK(_xlfn.XLOOKUP(complete_data[[#This Row],[Ticket]],tickets[Ticket],tickets[Cabin])),"",_xlfn.XLOOKUP(complete_data[[#This Row],[Ticket]],tickets[Ticket],tickets[Cabin]))</f>
        <v/>
      </c>
      <c r="L97" t="str">
        <f>IF(ISBLANK(_xlfn.XLOOKUP(complete_data[[#This Row],[Ticket]],tickets[Ticket],tickets[Embarked])),"",_xlfn.XLOOKUP(complete_data[[#This Row],[Ticket]],tickets[Ticket],tickets[Embarked]))</f>
        <v>S</v>
      </c>
      <c r="M97" t="str">
        <f>IF(ISNA(complete_data[[#This Row],[Embarked]]),"S",IF(complete_data[[#This Row],[Embarked]]="","S",complete_data[[#This Row],[Embarked]]))</f>
        <v>S</v>
      </c>
      <c r="N97" t="str">
        <f>IF(ISNA(complete_data[[#This Row],[Cabin]]),"Unknown",IF(complete_data[[#This Row],[Cabin]]="","Unknown",TRIM(LEFT(complete_data[[#This Row],[Cabin]],1))))</f>
        <v>Unknown</v>
      </c>
    </row>
    <row r="98" spans="1:14" x14ac:dyDescent="0.2">
      <c r="A98" s="5">
        <v>521</v>
      </c>
      <c r="B98" s="7">
        <v>1</v>
      </c>
      <c r="C98" s="7">
        <v>1</v>
      </c>
      <c r="D98" s="5" t="s">
        <v>301</v>
      </c>
      <c r="E98" s="5" t="s">
        <v>32</v>
      </c>
      <c r="F98" s="4">
        <v>30</v>
      </c>
      <c r="G98" s="3">
        <v>12749</v>
      </c>
      <c r="H98" s="7">
        <f>_xlfn.XLOOKUP(complete_data[[#This Row],[PassengerId]],family_info[PassengerId],family_info[SibSp])</f>
        <v>0</v>
      </c>
      <c r="I98" s="7">
        <f>_xlfn.XLOOKUP(complete_data[[#This Row],[PassengerId]],family_info[PassengerId],family_info[Parch])</f>
        <v>0</v>
      </c>
      <c r="J98" s="18">
        <f>IF(ISBLANK(_xlfn.XLOOKUP(complete_data[[#This Row],[Ticket]],tickets[Ticket],tickets[Fare])),"",_xlfn.XLOOKUP(complete_data[[#This Row],[Ticket]],tickets[Ticket],tickets[Fare]))</f>
        <v>93.5</v>
      </c>
      <c r="K98" s="18" t="str">
        <f>IF(ISBLANK(_xlfn.XLOOKUP(complete_data[[#This Row],[Ticket]],tickets[Ticket],tickets[Cabin])),"",_xlfn.XLOOKUP(complete_data[[#This Row],[Ticket]],tickets[Ticket],tickets[Cabin]))</f>
        <v>B69 B73</v>
      </c>
      <c r="L98" t="str">
        <f>IF(ISBLANK(_xlfn.XLOOKUP(complete_data[[#This Row],[Ticket]],tickets[Ticket],tickets[Embarked])),"",_xlfn.XLOOKUP(complete_data[[#This Row],[Ticket]],tickets[Ticket],tickets[Embarked]))</f>
        <v>S</v>
      </c>
      <c r="M98" t="str">
        <f>IF(ISNA(complete_data[[#This Row],[Embarked]]),"S",IF(complete_data[[#This Row],[Embarked]]="","S",complete_data[[#This Row],[Embarked]]))</f>
        <v>S</v>
      </c>
      <c r="N98" t="str">
        <f>IF(ISNA(complete_data[[#This Row],[Cabin]]),"Unknown",IF(complete_data[[#This Row],[Cabin]]="","Unknown",TRIM(LEFT(complete_data[[#This Row],[Cabin]],1))))</f>
        <v>B</v>
      </c>
    </row>
    <row r="99" spans="1:14" x14ac:dyDescent="0.2">
      <c r="A99" s="5">
        <v>488</v>
      </c>
      <c r="B99" s="7">
        <v>0</v>
      </c>
      <c r="C99" s="7">
        <v>1</v>
      </c>
      <c r="D99" s="5" t="s">
        <v>302</v>
      </c>
      <c r="E99" s="5" t="s">
        <v>29</v>
      </c>
      <c r="F99" s="4">
        <v>58</v>
      </c>
      <c r="G99" s="3">
        <v>11771</v>
      </c>
      <c r="H99" s="7">
        <f>_xlfn.XLOOKUP(complete_data[[#This Row],[PassengerId]],family_info[PassengerId],family_info[SibSp])</f>
        <v>0</v>
      </c>
      <c r="I99" s="7">
        <f>_xlfn.XLOOKUP(complete_data[[#This Row],[PassengerId]],family_info[PassengerId],family_info[Parch])</f>
        <v>0</v>
      </c>
      <c r="J99" s="18">
        <f>IF(ISBLANK(_xlfn.XLOOKUP(complete_data[[#This Row],[Ticket]],tickets[Ticket],tickets[Fare])),"",_xlfn.XLOOKUP(complete_data[[#This Row],[Ticket]],tickets[Ticket],tickets[Fare]))</f>
        <v>29.7</v>
      </c>
      <c r="K99" s="18" t="str">
        <f>IF(ISBLANK(_xlfn.XLOOKUP(complete_data[[#This Row],[Ticket]],tickets[Ticket],tickets[Cabin])),"",_xlfn.XLOOKUP(complete_data[[#This Row],[Ticket]],tickets[Ticket],tickets[Cabin]))</f>
        <v>B37</v>
      </c>
      <c r="L99" t="str">
        <f>IF(ISBLANK(_xlfn.XLOOKUP(complete_data[[#This Row],[Ticket]],tickets[Ticket],tickets[Embarked])),"",_xlfn.XLOOKUP(complete_data[[#This Row],[Ticket]],tickets[Ticket],tickets[Embarked]))</f>
        <v>C</v>
      </c>
      <c r="M99" t="str">
        <f>IF(ISNA(complete_data[[#This Row],[Embarked]]),"S",IF(complete_data[[#This Row],[Embarked]]="","S",complete_data[[#This Row],[Embarked]]))</f>
        <v>C</v>
      </c>
      <c r="N99" t="str">
        <f>IF(ISNA(complete_data[[#This Row],[Cabin]]),"Unknown",IF(complete_data[[#This Row],[Cabin]]="","Unknown",TRIM(LEFT(complete_data[[#This Row],[Cabin]],1))))</f>
        <v>B</v>
      </c>
    </row>
    <row r="100" spans="1:14" x14ac:dyDescent="0.2">
      <c r="A100" s="5">
        <v>476</v>
      </c>
      <c r="B100" s="7">
        <v>0</v>
      </c>
      <c r="C100" s="7">
        <v>1</v>
      </c>
      <c r="D100" s="5" t="s">
        <v>303</v>
      </c>
      <c r="E100" s="5" t="s">
        <v>29</v>
      </c>
      <c r="G100" s="3">
        <v>110465</v>
      </c>
      <c r="H100" s="7">
        <f>_xlfn.XLOOKUP(complete_data[[#This Row],[PassengerId]],family_info[PassengerId],family_info[SibSp])</f>
        <v>0</v>
      </c>
      <c r="I100" s="7">
        <f>_xlfn.XLOOKUP(complete_data[[#This Row],[PassengerId]],family_info[PassengerId],family_info[Parch])</f>
        <v>0</v>
      </c>
      <c r="J100" s="18">
        <f>IF(ISBLANK(_xlfn.XLOOKUP(complete_data[[#This Row],[Ticket]],tickets[Ticket],tickets[Fare])),"",_xlfn.XLOOKUP(complete_data[[#This Row],[Ticket]],tickets[Ticket],tickets[Fare]))</f>
        <v>52</v>
      </c>
      <c r="K100" s="18" t="str">
        <f>IF(ISBLANK(_xlfn.XLOOKUP(complete_data[[#This Row],[Ticket]],tickets[Ticket],tickets[Cabin])),"",_xlfn.XLOOKUP(complete_data[[#This Row],[Ticket]],tickets[Ticket],tickets[Cabin]))</f>
        <v>A14 C110</v>
      </c>
      <c r="L100" t="str">
        <f>IF(ISBLANK(_xlfn.XLOOKUP(complete_data[[#This Row],[Ticket]],tickets[Ticket],tickets[Embarked])),"",_xlfn.XLOOKUP(complete_data[[#This Row],[Ticket]],tickets[Ticket],tickets[Embarked]))</f>
        <v>S</v>
      </c>
      <c r="M100" t="str">
        <f>IF(ISNA(complete_data[[#This Row],[Embarked]]),"S",IF(complete_data[[#This Row],[Embarked]]="","S",complete_data[[#This Row],[Embarked]]))</f>
        <v>S</v>
      </c>
      <c r="N100" t="str">
        <f>IF(ISNA(complete_data[[#This Row],[Cabin]]),"Unknown",IF(complete_data[[#This Row],[Cabin]]="","Unknown",TRIM(LEFT(complete_data[[#This Row],[Cabin]],1))))</f>
        <v>A</v>
      </c>
    </row>
    <row r="101" spans="1:14" x14ac:dyDescent="0.2">
      <c r="A101" s="5">
        <v>415</v>
      </c>
      <c r="B101" s="7">
        <v>1</v>
      </c>
      <c r="C101" s="7">
        <v>3</v>
      </c>
      <c r="D101" s="5" t="s">
        <v>304</v>
      </c>
      <c r="E101" s="5" t="s">
        <v>29</v>
      </c>
      <c r="F101" s="4">
        <v>44</v>
      </c>
      <c r="G101" s="3" t="s">
        <v>305</v>
      </c>
      <c r="H101" s="7">
        <f>_xlfn.XLOOKUP(complete_data[[#This Row],[PassengerId]],family_info[PassengerId],family_info[SibSp])</f>
        <v>0</v>
      </c>
      <c r="I101" s="7">
        <f>_xlfn.XLOOKUP(complete_data[[#This Row],[PassengerId]],family_info[PassengerId],family_info[Parch])</f>
        <v>0</v>
      </c>
      <c r="J101" s="18">
        <f>IF(ISBLANK(_xlfn.XLOOKUP(complete_data[[#This Row],[Ticket]],tickets[Ticket],tickets[Fare])),"",_xlfn.XLOOKUP(complete_data[[#This Row],[Ticket]],tickets[Ticket],tickets[Fare]))</f>
        <v>7.9249999999999998</v>
      </c>
      <c r="K101" s="18" t="str">
        <f>IF(ISBLANK(_xlfn.XLOOKUP(complete_data[[#This Row],[Ticket]],tickets[Ticket],tickets[Cabin])),"",_xlfn.XLOOKUP(complete_data[[#This Row],[Ticket]],tickets[Ticket],tickets[Cabin]))</f>
        <v/>
      </c>
      <c r="L101" t="str">
        <f>IF(ISBLANK(_xlfn.XLOOKUP(complete_data[[#This Row],[Ticket]],tickets[Ticket],tickets[Embarked])),"",_xlfn.XLOOKUP(complete_data[[#This Row],[Ticket]],tickets[Ticket],tickets[Embarked]))</f>
        <v>S</v>
      </c>
      <c r="M101" t="str">
        <f>IF(ISNA(complete_data[[#This Row],[Embarked]]),"S",IF(complete_data[[#This Row],[Embarked]]="","S",complete_data[[#This Row],[Embarked]]))</f>
        <v>S</v>
      </c>
      <c r="N101" t="str">
        <f>IF(ISNA(complete_data[[#This Row],[Cabin]]),"Unknown",IF(complete_data[[#This Row],[Cabin]]="","Unknown",TRIM(LEFT(complete_data[[#This Row],[Cabin]],1))))</f>
        <v>Unknown</v>
      </c>
    </row>
    <row r="102" spans="1:14" x14ac:dyDescent="0.2">
      <c r="A102" s="5">
        <v>317</v>
      </c>
      <c r="B102" s="7">
        <v>1</v>
      </c>
      <c r="C102" s="7">
        <v>2</v>
      </c>
      <c r="D102" s="5" t="s">
        <v>306</v>
      </c>
      <c r="E102" s="5" t="s">
        <v>32</v>
      </c>
      <c r="F102" s="4">
        <v>24</v>
      </c>
      <c r="G102" s="3">
        <v>244367</v>
      </c>
      <c r="H102" s="7">
        <f>_xlfn.XLOOKUP(complete_data[[#This Row],[PassengerId]],family_info[PassengerId],family_info[SibSp])</f>
        <v>1</v>
      </c>
      <c r="I102" s="7">
        <f>_xlfn.XLOOKUP(complete_data[[#This Row],[PassengerId]],family_info[PassengerId],family_info[Parch])</f>
        <v>0</v>
      </c>
      <c r="J102" s="18">
        <f>IF(ISBLANK(_xlfn.XLOOKUP(complete_data[[#This Row],[Ticket]],tickets[Ticket],tickets[Fare])),"",_xlfn.XLOOKUP(complete_data[[#This Row],[Ticket]],tickets[Ticket],tickets[Fare]))</f>
        <v>26</v>
      </c>
      <c r="K102" s="18" t="str">
        <f>IF(ISBLANK(_xlfn.XLOOKUP(complete_data[[#This Row],[Ticket]],tickets[Ticket],tickets[Cabin])),"",_xlfn.XLOOKUP(complete_data[[#This Row],[Ticket]],tickets[Ticket],tickets[Cabin]))</f>
        <v/>
      </c>
      <c r="L102" t="str">
        <f>IF(ISBLANK(_xlfn.XLOOKUP(complete_data[[#This Row],[Ticket]],tickets[Ticket],tickets[Embarked])),"",_xlfn.XLOOKUP(complete_data[[#This Row],[Ticket]],tickets[Ticket],tickets[Embarked]))</f>
        <v>S</v>
      </c>
      <c r="M102" t="str">
        <f>IF(ISNA(complete_data[[#This Row],[Embarked]]),"S",IF(complete_data[[#This Row],[Embarked]]="","S",complete_data[[#This Row],[Embarked]]))</f>
        <v>S</v>
      </c>
      <c r="N102" t="str">
        <f>IF(ISNA(complete_data[[#This Row],[Cabin]]),"Unknown",IF(complete_data[[#This Row],[Cabin]]="","Unknown",TRIM(LEFT(complete_data[[#This Row],[Cabin]],1))))</f>
        <v>Unknown</v>
      </c>
    </row>
    <row r="103" spans="1:14" x14ac:dyDescent="0.2">
      <c r="A103" s="5">
        <v>115</v>
      </c>
      <c r="B103" s="7">
        <v>0</v>
      </c>
      <c r="C103" s="7">
        <v>3</v>
      </c>
      <c r="D103" s="5" t="s">
        <v>307</v>
      </c>
      <c r="E103" s="5" t="s">
        <v>32</v>
      </c>
      <c r="F103" s="4">
        <v>17</v>
      </c>
      <c r="G103" s="3">
        <v>2627</v>
      </c>
      <c r="H103" s="7">
        <f>_xlfn.XLOOKUP(complete_data[[#This Row],[PassengerId]],family_info[PassengerId],family_info[SibSp])</f>
        <v>0</v>
      </c>
      <c r="I103" s="7">
        <f>_xlfn.XLOOKUP(complete_data[[#This Row],[PassengerId]],family_info[PassengerId],family_info[Parch])</f>
        <v>0</v>
      </c>
      <c r="J103" s="18">
        <f>IF(ISBLANK(_xlfn.XLOOKUP(complete_data[[#This Row],[Ticket]],tickets[Ticket],tickets[Fare])),"",_xlfn.XLOOKUP(complete_data[[#This Row],[Ticket]],tickets[Ticket],tickets[Fare]))</f>
        <v>14.458299999999999</v>
      </c>
      <c r="K103" s="18" t="str">
        <f>IF(ISBLANK(_xlfn.XLOOKUP(complete_data[[#This Row],[Ticket]],tickets[Ticket],tickets[Cabin])),"",_xlfn.XLOOKUP(complete_data[[#This Row],[Ticket]],tickets[Ticket],tickets[Cabin]))</f>
        <v/>
      </c>
      <c r="L103" t="str">
        <f>IF(ISBLANK(_xlfn.XLOOKUP(complete_data[[#This Row],[Ticket]],tickets[Ticket],tickets[Embarked])),"",_xlfn.XLOOKUP(complete_data[[#This Row],[Ticket]],tickets[Ticket],tickets[Embarked]))</f>
        <v>C</v>
      </c>
      <c r="M103" t="str">
        <f>IF(ISNA(complete_data[[#This Row],[Embarked]]),"S",IF(complete_data[[#This Row],[Embarked]]="","S",complete_data[[#This Row],[Embarked]]))</f>
        <v>C</v>
      </c>
      <c r="N103" t="str">
        <f>IF(ISNA(complete_data[[#This Row],[Cabin]]),"Unknown",IF(complete_data[[#This Row],[Cabin]]="","Unknown",TRIM(LEFT(complete_data[[#This Row],[Cabin]],1))))</f>
        <v>Unknown</v>
      </c>
    </row>
    <row r="104" spans="1:14" x14ac:dyDescent="0.2">
      <c r="A104" s="5">
        <v>103</v>
      </c>
      <c r="B104" s="7">
        <v>0</v>
      </c>
      <c r="C104" s="7">
        <v>1</v>
      </c>
      <c r="D104" s="5" t="s">
        <v>308</v>
      </c>
      <c r="E104" s="5" t="s">
        <v>29</v>
      </c>
      <c r="F104" s="4">
        <v>21</v>
      </c>
      <c r="G104" s="3">
        <v>35281</v>
      </c>
      <c r="H104" s="7">
        <f>_xlfn.XLOOKUP(complete_data[[#This Row],[PassengerId]],family_info[PassengerId],family_info[SibSp])</f>
        <v>0</v>
      </c>
      <c r="I104" s="7">
        <f>_xlfn.XLOOKUP(complete_data[[#This Row],[PassengerId]],family_info[PassengerId],family_info[Parch])</f>
        <v>1</v>
      </c>
      <c r="J104" s="18">
        <f>IF(ISBLANK(_xlfn.XLOOKUP(complete_data[[#This Row],[Ticket]],tickets[Ticket],tickets[Fare])),"",_xlfn.XLOOKUP(complete_data[[#This Row],[Ticket]],tickets[Ticket],tickets[Fare]))</f>
        <v>77.287499999999994</v>
      </c>
      <c r="K104" s="18" t="str">
        <f>IF(ISBLANK(_xlfn.XLOOKUP(complete_data[[#This Row],[Ticket]],tickets[Ticket],tickets[Cabin])),"",_xlfn.XLOOKUP(complete_data[[#This Row],[Ticket]],tickets[Ticket],tickets[Cabin]))</f>
        <v>D26</v>
      </c>
      <c r="L104" t="str">
        <f>IF(ISBLANK(_xlfn.XLOOKUP(complete_data[[#This Row],[Ticket]],tickets[Ticket],tickets[Embarked])),"",_xlfn.XLOOKUP(complete_data[[#This Row],[Ticket]],tickets[Ticket],tickets[Embarked]))</f>
        <v>S</v>
      </c>
      <c r="M104" t="str">
        <f>IF(ISNA(complete_data[[#This Row],[Embarked]]),"S",IF(complete_data[[#This Row],[Embarked]]="","S",complete_data[[#This Row],[Embarked]]))</f>
        <v>S</v>
      </c>
      <c r="N104" t="str">
        <f>IF(ISNA(complete_data[[#This Row],[Cabin]]),"Unknown",IF(complete_data[[#This Row],[Cabin]]="","Unknown",TRIM(LEFT(complete_data[[#This Row],[Cabin]],1))))</f>
        <v>D</v>
      </c>
    </row>
    <row r="105" spans="1:14" x14ac:dyDescent="0.2">
      <c r="A105" s="5">
        <v>774</v>
      </c>
      <c r="B105" s="7">
        <v>0</v>
      </c>
      <c r="C105" s="7">
        <v>3</v>
      </c>
      <c r="D105" s="5" t="s">
        <v>309</v>
      </c>
      <c r="E105" s="5" t="s">
        <v>29</v>
      </c>
      <c r="G105" s="3">
        <v>2674</v>
      </c>
      <c r="H105" s="7">
        <f>_xlfn.XLOOKUP(complete_data[[#This Row],[PassengerId]],family_info[PassengerId],family_info[SibSp])</f>
        <v>0</v>
      </c>
      <c r="I105" s="7">
        <f>_xlfn.XLOOKUP(complete_data[[#This Row],[PassengerId]],family_info[PassengerId],family_info[Parch])</f>
        <v>0</v>
      </c>
      <c r="J105" s="18">
        <f>IF(ISBLANK(_xlfn.XLOOKUP(complete_data[[#This Row],[Ticket]],tickets[Ticket],tickets[Fare])),"",_xlfn.XLOOKUP(complete_data[[#This Row],[Ticket]],tickets[Ticket],tickets[Fare]))</f>
        <v>7.2249999999999996</v>
      </c>
      <c r="K105" s="18" t="str">
        <f>IF(ISBLANK(_xlfn.XLOOKUP(complete_data[[#This Row],[Ticket]],tickets[Ticket],tickets[Cabin])),"",_xlfn.XLOOKUP(complete_data[[#This Row],[Ticket]],tickets[Ticket],tickets[Cabin]))</f>
        <v/>
      </c>
      <c r="L105" t="str">
        <f>IF(ISBLANK(_xlfn.XLOOKUP(complete_data[[#This Row],[Ticket]],tickets[Ticket],tickets[Embarked])),"",_xlfn.XLOOKUP(complete_data[[#This Row],[Ticket]],tickets[Ticket],tickets[Embarked]))</f>
        <v>C</v>
      </c>
      <c r="M105" t="str">
        <f>IF(ISNA(complete_data[[#This Row],[Embarked]]),"S",IF(complete_data[[#This Row],[Embarked]]="","S",complete_data[[#This Row],[Embarked]]))</f>
        <v>C</v>
      </c>
      <c r="N105" t="str">
        <f>IF(ISNA(complete_data[[#This Row],[Cabin]]),"Unknown",IF(complete_data[[#This Row],[Cabin]]="","Unknown",TRIM(LEFT(complete_data[[#This Row],[Cabin]],1))))</f>
        <v>Unknown</v>
      </c>
    </row>
    <row r="106" spans="1:14" x14ac:dyDescent="0.2">
      <c r="A106" s="5">
        <v>857</v>
      </c>
      <c r="B106" s="7">
        <v>1</v>
      </c>
      <c r="C106" s="7">
        <v>1</v>
      </c>
      <c r="D106" s="5" t="s">
        <v>310</v>
      </c>
      <c r="E106" s="5" t="s">
        <v>32</v>
      </c>
      <c r="F106" s="4">
        <v>45</v>
      </c>
      <c r="G106" s="3">
        <v>36928</v>
      </c>
      <c r="H106" s="7">
        <f>_xlfn.XLOOKUP(complete_data[[#This Row],[PassengerId]],family_info[PassengerId],family_info[SibSp])</f>
        <v>1</v>
      </c>
      <c r="I106" s="7">
        <f>_xlfn.XLOOKUP(complete_data[[#This Row],[PassengerId]],family_info[PassengerId],family_info[Parch])</f>
        <v>1</v>
      </c>
      <c r="J106" s="18">
        <f>IF(ISBLANK(_xlfn.XLOOKUP(complete_data[[#This Row],[Ticket]],tickets[Ticket],tickets[Fare])),"",_xlfn.XLOOKUP(complete_data[[#This Row],[Ticket]],tickets[Ticket],tickets[Fare]))</f>
        <v>164.86670000000001</v>
      </c>
      <c r="K106" s="18" t="str">
        <f>IF(ISBLANK(_xlfn.XLOOKUP(complete_data[[#This Row],[Ticket]],tickets[Ticket],tickets[Cabin])),"",_xlfn.XLOOKUP(complete_data[[#This Row],[Ticket]],tickets[Ticket],tickets[Cabin]))</f>
        <v>C7</v>
      </c>
      <c r="L106" t="str">
        <f>IF(ISBLANK(_xlfn.XLOOKUP(complete_data[[#This Row],[Ticket]],tickets[Ticket],tickets[Embarked])),"",_xlfn.XLOOKUP(complete_data[[#This Row],[Ticket]],tickets[Ticket],tickets[Embarked]))</f>
        <v>S</v>
      </c>
      <c r="M106" t="str">
        <f>IF(ISNA(complete_data[[#This Row],[Embarked]]),"S",IF(complete_data[[#This Row],[Embarked]]="","S",complete_data[[#This Row],[Embarked]]))</f>
        <v>S</v>
      </c>
      <c r="N106" t="str">
        <f>IF(ISNA(complete_data[[#This Row],[Cabin]]),"Unknown",IF(complete_data[[#This Row],[Cabin]]="","Unknown",TRIM(LEFT(complete_data[[#This Row],[Cabin]],1))))</f>
        <v>C</v>
      </c>
    </row>
    <row r="107" spans="1:14" x14ac:dyDescent="0.2">
      <c r="A107" s="5">
        <v>276</v>
      </c>
      <c r="B107" s="7">
        <v>1</v>
      </c>
      <c r="C107" s="7">
        <v>1</v>
      </c>
      <c r="D107" s="5" t="s">
        <v>311</v>
      </c>
      <c r="E107" s="5" t="s">
        <v>32</v>
      </c>
      <c r="F107" s="4">
        <v>63</v>
      </c>
      <c r="G107" s="3">
        <v>13502</v>
      </c>
      <c r="H107" s="7">
        <f>_xlfn.XLOOKUP(complete_data[[#This Row],[PassengerId]],family_info[PassengerId],family_info[SibSp])</f>
        <v>1</v>
      </c>
      <c r="I107" s="7">
        <f>_xlfn.XLOOKUP(complete_data[[#This Row],[PassengerId]],family_info[PassengerId],family_info[Parch])</f>
        <v>0</v>
      </c>
      <c r="J107" s="18">
        <f>IF(ISBLANK(_xlfn.XLOOKUP(complete_data[[#This Row],[Ticket]],tickets[Ticket],tickets[Fare])),"",_xlfn.XLOOKUP(complete_data[[#This Row],[Ticket]],tickets[Ticket],tickets[Fare]))</f>
        <v>77.958299999999994</v>
      </c>
      <c r="K107" s="18" t="str">
        <f>IF(ISBLANK(_xlfn.XLOOKUP(complete_data[[#This Row],[Ticket]],tickets[Ticket],tickets[Cabin])),"",_xlfn.XLOOKUP(complete_data[[#This Row],[Ticket]],tickets[Ticket],tickets[Cabin]))</f>
        <v>D7 D9 D11</v>
      </c>
      <c r="L107" t="str">
        <f>IF(ISBLANK(_xlfn.XLOOKUP(complete_data[[#This Row],[Ticket]],tickets[Ticket],tickets[Embarked])),"",_xlfn.XLOOKUP(complete_data[[#This Row],[Ticket]],tickets[Ticket],tickets[Embarked]))</f>
        <v>S</v>
      </c>
      <c r="M107" t="str">
        <f>IF(ISNA(complete_data[[#This Row],[Embarked]]),"S",IF(complete_data[[#This Row],[Embarked]]="","S",complete_data[[#This Row],[Embarked]]))</f>
        <v>S</v>
      </c>
      <c r="N107" t="str">
        <f>IF(ISNA(complete_data[[#This Row],[Cabin]]),"Unknown",IF(complete_data[[#This Row],[Cabin]]="","Unknown",TRIM(LEFT(complete_data[[#This Row],[Cabin]],1))))</f>
        <v>D</v>
      </c>
    </row>
    <row r="108" spans="1:14" x14ac:dyDescent="0.2">
      <c r="A108" s="5">
        <v>460</v>
      </c>
      <c r="B108" s="7">
        <v>0</v>
      </c>
      <c r="C108" s="7">
        <v>3</v>
      </c>
      <c r="D108" s="5" t="s">
        <v>312</v>
      </c>
      <c r="E108" s="5" t="s">
        <v>29</v>
      </c>
      <c r="G108" s="3">
        <v>371060</v>
      </c>
      <c r="H108" s="7">
        <f>_xlfn.XLOOKUP(complete_data[[#This Row],[PassengerId]],family_info[PassengerId],family_info[SibSp])</f>
        <v>0</v>
      </c>
      <c r="I108" s="7">
        <f>_xlfn.XLOOKUP(complete_data[[#This Row],[PassengerId]],family_info[PassengerId],family_info[Parch])</f>
        <v>0</v>
      </c>
      <c r="J108" s="18">
        <f>IF(ISBLANK(_xlfn.XLOOKUP(complete_data[[#This Row],[Ticket]],tickets[Ticket],tickets[Fare])),"",_xlfn.XLOOKUP(complete_data[[#This Row],[Ticket]],tickets[Ticket],tickets[Fare]))</f>
        <v>7.75</v>
      </c>
      <c r="K108" s="18" t="str">
        <f>IF(ISBLANK(_xlfn.XLOOKUP(complete_data[[#This Row],[Ticket]],tickets[Ticket],tickets[Cabin])),"",_xlfn.XLOOKUP(complete_data[[#This Row],[Ticket]],tickets[Ticket],tickets[Cabin]))</f>
        <v/>
      </c>
      <c r="L108" t="str">
        <f>IF(ISBLANK(_xlfn.XLOOKUP(complete_data[[#This Row],[Ticket]],tickets[Ticket],tickets[Embarked])),"",_xlfn.XLOOKUP(complete_data[[#This Row],[Ticket]],tickets[Ticket],tickets[Embarked]))</f>
        <v>Q</v>
      </c>
      <c r="M108" t="str">
        <f>IF(ISNA(complete_data[[#This Row],[Embarked]]),"S",IF(complete_data[[#This Row],[Embarked]]="","S",complete_data[[#This Row],[Embarked]]))</f>
        <v>Q</v>
      </c>
      <c r="N108" t="str">
        <f>IF(ISNA(complete_data[[#This Row],[Cabin]]),"Unknown",IF(complete_data[[#This Row],[Cabin]]="","Unknown",TRIM(LEFT(complete_data[[#This Row],[Cabin]],1))))</f>
        <v>Unknown</v>
      </c>
    </row>
    <row r="109" spans="1:14" x14ac:dyDescent="0.2">
      <c r="A109" s="5">
        <v>471</v>
      </c>
      <c r="B109" s="7">
        <v>0</v>
      </c>
      <c r="C109" s="7">
        <v>3</v>
      </c>
      <c r="D109" s="5" t="s">
        <v>313</v>
      </c>
      <c r="E109" s="5" t="s">
        <v>29</v>
      </c>
      <c r="G109" s="3">
        <v>323592</v>
      </c>
      <c r="H109" s="7">
        <f>_xlfn.XLOOKUP(complete_data[[#This Row],[PassengerId]],family_info[PassengerId],family_info[SibSp])</f>
        <v>0</v>
      </c>
      <c r="I109" s="7">
        <f>_xlfn.XLOOKUP(complete_data[[#This Row],[PassengerId]],family_info[PassengerId],family_info[Parch])</f>
        <v>0</v>
      </c>
      <c r="J109" s="18">
        <f>IF(ISBLANK(_xlfn.XLOOKUP(complete_data[[#This Row],[Ticket]],tickets[Ticket],tickets[Fare])),"",_xlfn.XLOOKUP(complete_data[[#This Row],[Ticket]],tickets[Ticket],tickets[Fare]))</f>
        <v>7.25</v>
      </c>
      <c r="K109" s="18" t="str">
        <f>IF(ISBLANK(_xlfn.XLOOKUP(complete_data[[#This Row],[Ticket]],tickets[Ticket],tickets[Cabin])),"",_xlfn.XLOOKUP(complete_data[[#This Row],[Ticket]],tickets[Ticket],tickets[Cabin]))</f>
        <v/>
      </c>
      <c r="L109" t="str">
        <f>IF(ISBLANK(_xlfn.XLOOKUP(complete_data[[#This Row],[Ticket]],tickets[Ticket],tickets[Embarked])),"",_xlfn.XLOOKUP(complete_data[[#This Row],[Ticket]],tickets[Ticket],tickets[Embarked]))</f>
        <v>S</v>
      </c>
      <c r="M109" t="str">
        <f>IF(ISNA(complete_data[[#This Row],[Embarked]]),"S",IF(complete_data[[#This Row],[Embarked]]="","S",complete_data[[#This Row],[Embarked]]))</f>
        <v>S</v>
      </c>
      <c r="N109" t="str">
        <f>IF(ISNA(complete_data[[#This Row],[Cabin]]),"Unknown",IF(complete_data[[#This Row],[Cabin]]="","Unknown",TRIM(LEFT(complete_data[[#This Row],[Cabin]],1))))</f>
        <v>Unknown</v>
      </c>
    </row>
    <row r="110" spans="1:14" x14ac:dyDescent="0.2">
      <c r="A110" s="5">
        <v>553</v>
      </c>
      <c r="B110" s="7">
        <v>0</v>
      </c>
      <c r="C110" s="7">
        <v>3</v>
      </c>
      <c r="D110" s="5" t="s">
        <v>314</v>
      </c>
      <c r="E110" s="5" t="s">
        <v>29</v>
      </c>
      <c r="G110" s="3">
        <v>330979</v>
      </c>
      <c r="H110" s="7">
        <f>_xlfn.XLOOKUP(complete_data[[#This Row],[PassengerId]],family_info[PassengerId],family_info[SibSp])</f>
        <v>0</v>
      </c>
      <c r="I110" s="7">
        <f>_xlfn.XLOOKUP(complete_data[[#This Row],[PassengerId]],family_info[PassengerId],family_info[Parch])</f>
        <v>0</v>
      </c>
      <c r="J110" s="18">
        <f>IF(ISBLANK(_xlfn.XLOOKUP(complete_data[[#This Row],[Ticket]],tickets[Ticket],tickets[Fare])),"",_xlfn.XLOOKUP(complete_data[[#This Row],[Ticket]],tickets[Ticket],tickets[Fare]))</f>
        <v>7.8292000000000002</v>
      </c>
      <c r="K110" s="18" t="str">
        <f>IF(ISBLANK(_xlfn.XLOOKUP(complete_data[[#This Row],[Ticket]],tickets[Ticket],tickets[Cabin])),"",_xlfn.XLOOKUP(complete_data[[#This Row],[Ticket]],tickets[Ticket],tickets[Cabin]))</f>
        <v/>
      </c>
      <c r="L110" t="str">
        <f>IF(ISBLANK(_xlfn.XLOOKUP(complete_data[[#This Row],[Ticket]],tickets[Ticket],tickets[Embarked])),"",_xlfn.XLOOKUP(complete_data[[#This Row],[Ticket]],tickets[Ticket],tickets[Embarked]))</f>
        <v>Q</v>
      </c>
      <c r="M110" t="str">
        <f>IF(ISNA(complete_data[[#This Row],[Embarked]]),"S",IF(complete_data[[#This Row],[Embarked]]="","S",complete_data[[#This Row],[Embarked]]))</f>
        <v>Q</v>
      </c>
      <c r="N110" t="str">
        <f>IF(ISNA(complete_data[[#This Row],[Cabin]]),"Unknown",IF(complete_data[[#This Row],[Cabin]]="","Unknown",TRIM(LEFT(complete_data[[#This Row],[Cabin]],1))))</f>
        <v>Unknown</v>
      </c>
    </row>
    <row r="111" spans="1:14" x14ac:dyDescent="0.2">
      <c r="A111" s="5">
        <v>772</v>
      </c>
      <c r="B111" s="7">
        <v>0</v>
      </c>
      <c r="C111" s="7">
        <v>3</v>
      </c>
      <c r="D111" s="5" t="s">
        <v>315</v>
      </c>
      <c r="E111" s="5" t="s">
        <v>29</v>
      </c>
      <c r="F111" s="4">
        <v>48</v>
      </c>
      <c r="G111" s="3">
        <v>350047</v>
      </c>
      <c r="H111" s="7">
        <f>_xlfn.XLOOKUP(complete_data[[#This Row],[PassengerId]],family_info[PassengerId],family_info[SibSp])</f>
        <v>0</v>
      </c>
      <c r="I111" s="7">
        <f>_xlfn.XLOOKUP(complete_data[[#This Row],[PassengerId]],family_info[PassengerId],family_info[Parch])</f>
        <v>0</v>
      </c>
      <c r="J111" s="18">
        <f>IF(ISBLANK(_xlfn.XLOOKUP(complete_data[[#This Row],[Ticket]],tickets[Ticket],tickets[Fare])),"",_xlfn.XLOOKUP(complete_data[[#This Row],[Ticket]],tickets[Ticket],tickets[Fare]))</f>
        <v>7.8541999999999996</v>
      </c>
      <c r="K111" s="18" t="str">
        <f>IF(ISBLANK(_xlfn.XLOOKUP(complete_data[[#This Row],[Ticket]],tickets[Ticket],tickets[Cabin])),"",_xlfn.XLOOKUP(complete_data[[#This Row],[Ticket]],tickets[Ticket],tickets[Cabin]))</f>
        <v/>
      </c>
      <c r="L111" t="str">
        <f>IF(ISBLANK(_xlfn.XLOOKUP(complete_data[[#This Row],[Ticket]],tickets[Ticket],tickets[Embarked])),"",_xlfn.XLOOKUP(complete_data[[#This Row],[Ticket]],tickets[Ticket],tickets[Embarked]))</f>
        <v>S</v>
      </c>
      <c r="M111" t="str">
        <f>IF(ISNA(complete_data[[#This Row],[Embarked]]),"S",IF(complete_data[[#This Row],[Embarked]]="","S",complete_data[[#This Row],[Embarked]]))</f>
        <v>S</v>
      </c>
      <c r="N111" t="str">
        <f>IF(ISNA(complete_data[[#This Row],[Cabin]]),"Unknown",IF(complete_data[[#This Row],[Cabin]]="","Unknown",TRIM(LEFT(complete_data[[#This Row],[Cabin]],1))))</f>
        <v>Unknown</v>
      </c>
    </row>
    <row r="112" spans="1:14" x14ac:dyDescent="0.2">
      <c r="A112" s="5">
        <v>463</v>
      </c>
      <c r="B112" s="7">
        <v>0</v>
      </c>
      <c r="C112" s="7">
        <v>1</v>
      </c>
      <c r="D112" s="5" t="s">
        <v>316</v>
      </c>
      <c r="E112" s="5" t="s">
        <v>29</v>
      </c>
      <c r="F112" s="4">
        <v>47</v>
      </c>
      <c r="G112" s="3">
        <v>111320</v>
      </c>
      <c r="H112" s="7">
        <f>_xlfn.XLOOKUP(complete_data[[#This Row],[PassengerId]],family_info[PassengerId],family_info[SibSp])</f>
        <v>0</v>
      </c>
      <c r="I112" s="7">
        <f>_xlfn.XLOOKUP(complete_data[[#This Row],[PassengerId]],family_info[PassengerId],family_info[Parch])</f>
        <v>0</v>
      </c>
      <c r="J112" s="18">
        <f>IF(ISBLANK(_xlfn.XLOOKUP(complete_data[[#This Row],[Ticket]],tickets[Ticket],tickets[Fare])),"",_xlfn.XLOOKUP(complete_data[[#This Row],[Ticket]],tickets[Ticket],tickets[Fare]))</f>
        <v>38.5</v>
      </c>
      <c r="K112" s="18" t="str">
        <f>IF(ISBLANK(_xlfn.XLOOKUP(complete_data[[#This Row],[Ticket]],tickets[Ticket],tickets[Cabin])),"",_xlfn.XLOOKUP(complete_data[[#This Row],[Ticket]],tickets[Ticket],tickets[Cabin]))</f>
        <v>E63</v>
      </c>
      <c r="L112" t="str">
        <f>IF(ISBLANK(_xlfn.XLOOKUP(complete_data[[#This Row],[Ticket]],tickets[Ticket],tickets[Embarked])),"",_xlfn.XLOOKUP(complete_data[[#This Row],[Ticket]],tickets[Ticket],tickets[Embarked]))</f>
        <v>S</v>
      </c>
      <c r="M112" t="str">
        <f>IF(ISNA(complete_data[[#This Row],[Embarked]]),"S",IF(complete_data[[#This Row],[Embarked]]="","S",complete_data[[#This Row],[Embarked]]))</f>
        <v>S</v>
      </c>
      <c r="N112" t="str">
        <f>IF(ISNA(complete_data[[#This Row],[Cabin]]),"Unknown",IF(complete_data[[#This Row],[Cabin]]="","Unknown",TRIM(LEFT(complete_data[[#This Row],[Cabin]],1))))</f>
        <v>E</v>
      </c>
    </row>
    <row r="113" spans="1:14" x14ac:dyDescent="0.2">
      <c r="A113" s="5">
        <v>882</v>
      </c>
      <c r="B113" s="7">
        <v>0</v>
      </c>
      <c r="C113" s="7">
        <v>3</v>
      </c>
      <c r="D113" s="5" t="s">
        <v>317</v>
      </c>
      <c r="E113" s="5" t="s">
        <v>29</v>
      </c>
      <c r="F113" s="4">
        <v>33</v>
      </c>
      <c r="G113" s="3">
        <v>349257</v>
      </c>
      <c r="H113" s="7">
        <f>_xlfn.XLOOKUP(complete_data[[#This Row],[PassengerId]],family_info[PassengerId],family_info[SibSp])</f>
        <v>0</v>
      </c>
      <c r="I113" s="7">
        <f>_xlfn.XLOOKUP(complete_data[[#This Row],[PassengerId]],family_info[PassengerId],family_info[Parch])</f>
        <v>0</v>
      </c>
      <c r="J113" s="18">
        <f>IF(ISBLANK(_xlfn.XLOOKUP(complete_data[[#This Row],[Ticket]],tickets[Ticket],tickets[Fare])),"",_xlfn.XLOOKUP(complete_data[[#This Row],[Ticket]],tickets[Ticket],tickets[Fare]))</f>
        <v>7.8958000000000004</v>
      </c>
      <c r="K113" s="18" t="str">
        <f>IF(ISBLANK(_xlfn.XLOOKUP(complete_data[[#This Row],[Ticket]],tickets[Ticket],tickets[Cabin])),"",_xlfn.XLOOKUP(complete_data[[#This Row],[Ticket]],tickets[Ticket],tickets[Cabin]))</f>
        <v/>
      </c>
      <c r="L113" t="str">
        <f>IF(ISBLANK(_xlfn.XLOOKUP(complete_data[[#This Row],[Ticket]],tickets[Ticket],tickets[Embarked])),"",_xlfn.XLOOKUP(complete_data[[#This Row],[Ticket]],tickets[Ticket],tickets[Embarked]))</f>
        <v>S</v>
      </c>
      <c r="M113" t="str">
        <f>IF(ISNA(complete_data[[#This Row],[Embarked]]),"S",IF(complete_data[[#This Row],[Embarked]]="","S",complete_data[[#This Row],[Embarked]]))</f>
        <v>S</v>
      </c>
      <c r="N113" t="str">
        <f>IF(ISNA(complete_data[[#This Row],[Cabin]]),"Unknown",IF(complete_data[[#This Row],[Cabin]]="","Unknown",TRIM(LEFT(complete_data[[#This Row],[Cabin]],1))))</f>
        <v>Unknown</v>
      </c>
    </row>
    <row r="114" spans="1:14" x14ac:dyDescent="0.2">
      <c r="A114" s="5">
        <v>302</v>
      </c>
      <c r="B114" s="7">
        <v>1</v>
      </c>
      <c r="C114" s="7">
        <v>3</v>
      </c>
      <c r="D114" s="5" t="s">
        <v>318</v>
      </c>
      <c r="E114" s="5" t="s">
        <v>29</v>
      </c>
      <c r="G114" s="3">
        <v>367226</v>
      </c>
      <c r="H114" s="7">
        <f>_xlfn.XLOOKUP(complete_data[[#This Row],[PassengerId]],family_info[PassengerId],family_info[SibSp])</f>
        <v>2</v>
      </c>
      <c r="I114" s="7">
        <f>_xlfn.XLOOKUP(complete_data[[#This Row],[PassengerId]],family_info[PassengerId],family_info[Parch])</f>
        <v>0</v>
      </c>
      <c r="J114" s="18">
        <f>IF(ISBLANK(_xlfn.XLOOKUP(complete_data[[#This Row],[Ticket]],tickets[Ticket],tickets[Fare])),"",_xlfn.XLOOKUP(complete_data[[#This Row],[Ticket]],tickets[Ticket],tickets[Fare]))</f>
        <v>23.25</v>
      </c>
      <c r="K114" s="18" t="str">
        <f>IF(ISBLANK(_xlfn.XLOOKUP(complete_data[[#This Row],[Ticket]],tickets[Ticket],tickets[Cabin])),"",_xlfn.XLOOKUP(complete_data[[#This Row],[Ticket]],tickets[Ticket],tickets[Cabin]))</f>
        <v/>
      </c>
      <c r="L114" t="str">
        <f>IF(ISBLANK(_xlfn.XLOOKUP(complete_data[[#This Row],[Ticket]],tickets[Ticket],tickets[Embarked])),"",_xlfn.XLOOKUP(complete_data[[#This Row],[Ticket]],tickets[Ticket],tickets[Embarked]))</f>
        <v>Q</v>
      </c>
      <c r="M114" t="str">
        <f>IF(ISNA(complete_data[[#This Row],[Embarked]]),"S",IF(complete_data[[#This Row],[Embarked]]="","S",complete_data[[#This Row],[Embarked]]))</f>
        <v>Q</v>
      </c>
      <c r="N114" t="str">
        <f>IF(ISNA(complete_data[[#This Row],[Cabin]]),"Unknown",IF(complete_data[[#This Row],[Cabin]]="","Unknown",TRIM(LEFT(complete_data[[#This Row],[Cabin]],1))))</f>
        <v>Unknown</v>
      </c>
    </row>
    <row r="115" spans="1:14" x14ac:dyDescent="0.2">
      <c r="A115" s="5">
        <v>795</v>
      </c>
      <c r="B115" s="7">
        <v>0</v>
      </c>
      <c r="C115" s="7">
        <v>3</v>
      </c>
      <c r="D115" s="5" t="s">
        <v>319</v>
      </c>
      <c r="E115" s="5" t="s">
        <v>29</v>
      </c>
      <c r="F115" s="4">
        <v>25</v>
      </c>
      <c r="G115" s="3">
        <v>349203</v>
      </c>
      <c r="H115" s="7">
        <f>_xlfn.XLOOKUP(complete_data[[#This Row],[PassengerId]],family_info[PassengerId],family_info[SibSp])</f>
        <v>0</v>
      </c>
      <c r="I115" s="7">
        <f>_xlfn.XLOOKUP(complete_data[[#This Row],[PassengerId]],family_info[PassengerId],family_info[Parch])</f>
        <v>0</v>
      </c>
      <c r="J115" s="18">
        <f>IF(ISBLANK(_xlfn.XLOOKUP(complete_data[[#This Row],[Ticket]],tickets[Ticket],tickets[Fare])),"",_xlfn.XLOOKUP(complete_data[[#This Row],[Ticket]],tickets[Ticket],tickets[Fare]))</f>
        <v>7.8958000000000004</v>
      </c>
      <c r="K115" s="18" t="str">
        <f>IF(ISBLANK(_xlfn.XLOOKUP(complete_data[[#This Row],[Ticket]],tickets[Ticket],tickets[Cabin])),"",_xlfn.XLOOKUP(complete_data[[#This Row],[Ticket]],tickets[Ticket],tickets[Cabin]))</f>
        <v/>
      </c>
      <c r="L115" t="str">
        <f>IF(ISBLANK(_xlfn.XLOOKUP(complete_data[[#This Row],[Ticket]],tickets[Ticket],tickets[Embarked])),"",_xlfn.XLOOKUP(complete_data[[#This Row],[Ticket]],tickets[Ticket],tickets[Embarked]))</f>
        <v>S</v>
      </c>
      <c r="M115" t="str">
        <f>IF(ISNA(complete_data[[#This Row],[Embarked]]),"S",IF(complete_data[[#This Row],[Embarked]]="","S",complete_data[[#This Row],[Embarked]]))</f>
        <v>S</v>
      </c>
      <c r="N115" t="str">
        <f>IF(ISNA(complete_data[[#This Row],[Cabin]]),"Unknown",IF(complete_data[[#This Row],[Cabin]]="","Unknown",TRIM(LEFT(complete_data[[#This Row],[Cabin]],1))))</f>
        <v>Unknown</v>
      </c>
    </row>
    <row r="116" spans="1:14" x14ac:dyDescent="0.2">
      <c r="A116" s="5">
        <v>807</v>
      </c>
      <c r="B116" s="7">
        <v>0</v>
      </c>
      <c r="C116" s="7">
        <v>1</v>
      </c>
      <c r="D116" s="5" t="s">
        <v>320</v>
      </c>
      <c r="E116" s="5" t="s">
        <v>29</v>
      </c>
      <c r="F116" s="4">
        <v>39</v>
      </c>
      <c r="G116" s="3">
        <v>112050</v>
      </c>
      <c r="H116" s="7">
        <f>_xlfn.XLOOKUP(complete_data[[#This Row],[PassengerId]],family_info[PassengerId],family_info[SibSp])</f>
        <v>0</v>
      </c>
      <c r="I116" s="7">
        <f>_xlfn.XLOOKUP(complete_data[[#This Row],[PassengerId]],family_info[PassengerId],family_info[Parch])</f>
        <v>0</v>
      </c>
      <c r="J116" s="18">
        <f>IF(ISBLANK(_xlfn.XLOOKUP(complete_data[[#This Row],[Ticket]],tickets[Ticket],tickets[Fare])),"",_xlfn.XLOOKUP(complete_data[[#This Row],[Ticket]],tickets[Ticket],tickets[Fare]))</f>
        <v>0</v>
      </c>
      <c r="K116" s="18" t="str">
        <f>IF(ISBLANK(_xlfn.XLOOKUP(complete_data[[#This Row],[Ticket]],tickets[Ticket],tickets[Cabin])),"",_xlfn.XLOOKUP(complete_data[[#This Row],[Ticket]],tickets[Ticket],tickets[Cabin]))</f>
        <v>A36</v>
      </c>
      <c r="L116" t="str">
        <f>IF(ISBLANK(_xlfn.XLOOKUP(complete_data[[#This Row],[Ticket]],tickets[Ticket],tickets[Embarked])),"",_xlfn.XLOOKUP(complete_data[[#This Row],[Ticket]],tickets[Ticket],tickets[Embarked]))</f>
        <v>S</v>
      </c>
      <c r="M116" t="str">
        <f>IF(ISNA(complete_data[[#This Row],[Embarked]]),"S",IF(complete_data[[#This Row],[Embarked]]="","S",complete_data[[#This Row],[Embarked]]))</f>
        <v>S</v>
      </c>
      <c r="N116" t="str">
        <f>IF(ISNA(complete_data[[#This Row],[Cabin]]),"Unknown",IF(complete_data[[#This Row],[Cabin]]="","Unknown",TRIM(LEFT(complete_data[[#This Row],[Cabin]],1))))</f>
        <v>A</v>
      </c>
    </row>
    <row r="117" spans="1:14" x14ac:dyDescent="0.2">
      <c r="A117" s="5">
        <v>777</v>
      </c>
      <c r="B117" s="7">
        <v>0</v>
      </c>
      <c r="C117" s="7">
        <v>3</v>
      </c>
      <c r="D117" s="5" t="s">
        <v>321</v>
      </c>
      <c r="E117" s="5" t="s">
        <v>29</v>
      </c>
      <c r="G117" s="3">
        <v>383121</v>
      </c>
      <c r="H117" s="7">
        <f>_xlfn.XLOOKUP(complete_data[[#This Row],[PassengerId]],family_info[PassengerId],family_info[SibSp])</f>
        <v>0</v>
      </c>
      <c r="I117" s="7">
        <f>_xlfn.XLOOKUP(complete_data[[#This Row],[PassengerId]],family_info[PassengerId],family_info[Parch])</f>
        <v>0</v>
      </c>
      <c r="J117" s="18">
        <f>IF(ISBLANK(_xlfn.XLOOKUP(complete_data[[#This Row],[Ticket]],tickets[Ticket],tickets[Fare])),"",_xlfn.XLOOKUP(complete_data[[#This Row],[Ticket]],tickets[Ticket],tickets[Fare]))</f>
        <v>7.75</v>
      </c>
      <c r="K117" s="18" t="str">
        <f>IF(ISBLANK(_xlfn.XLOOKUP(complete_data[[#This Row],[Ticket]],tickets[Ticket],tickets[Cabin])),"",_xlfn.XLOOKUP(complete_data[[#This Row],[Ticket]],tickets[Ticket],tickets[Cabin]))</f>
        <v>F38</v>
      </c>
      <c r="L117" t="str">
        <f>IF(ISBLANK(_xlfn.XLOOKUP(complete_data[[#This Row],[Ticket]],tickets[Ticket],tickets[Embarked])),"",_xlfn.XLOOKUP(complete_data[[#This Row],[Ticket]],tickets[Ticket],tickets[Embarked]))</f>
        <v>Q</v>
      </c>
      <c r="M117" t="str">
        <f>IF(ISNA(complete_data[[#This Row],[Embarked]]),"S",IF(complete_data[[#This Row],[Embarked]]="","S",complete_data[[#This Row],[Embarked]]))</f>
        <v>Q</v>
      </c>
      <c r="N117" t="str">
        <f>IF(ISNA(complete_data[[#This Row],[Cabin]]),"Unknown",IF(complete_data[[#This Row],[Cabin]]="","Unknown",TRIM(LEFT(complete_data[[#This Row],[Cabin]],1))))</f>
        <v>F</v>
      </c>
    </row>
    <row r="118" spans="1:14" x14ac:dyDescent="0.2">
      <c r="A118" s="5">
        <v>814</v>
      </c>
      <c r="B118" s="7">
        <v>0</v>
      </c>
      <c r="C118" s="7">
        <v>3</v>
      </c>
      <c r="D118" s="5" t="s">
        <v>322</v>
      </c>
      <c r="E118" s="5" t="s">
        <v>32</v>
      </c>
      <c r="F118" s="4">
        <v>6</v>
      </c>
      <c r="G118" s="3">
        <v>347082</v>
      </c>
      <c r="H118" s="7">
        <f>_xlfn.XLOOKUP(complete_data[[#This Row],[PassengerId]],family_info[PassengerId],family_info[SibSp])</f>
        <v>4</v>
      </c>
      <c r="I118" s="7">
        <f>_xlfn.XLOOKUP(complete_data[[#This Row],[PassengerId]],family_info[PassengerId],family_info[Parch])</f>
        <v>2</v>
      </c>
      <c r="J118" s="18">
        <f>IF(ISBLANK(_xlfn.XLOOKUP(complete_data[[#This Row],[Ticket]],tickets[Ticket],tickets[Fare])),"",_xlfn.XLOOKUP(complete_data[[#This Row],[Ticket]],tickets[Ticket],tickets[Fare]))</f>
        <v>31.274999999999999</v>
      </c>
      <c r="K118" s="18" t="str">
        <f>IF(ISBLANK(_xlfn.XLOOKUP(complete_data[[#This Row],[Ticket]],tickets[Ticket],tickets[Cabin])),"",_xlfn.XLOOKUP(complete_data[[#This Row],[Ticket]],tickets[Ticket],tickets[Cabin]))</f>
        <v/>
      </c>
      <c r="L118" t="str">
        <f>IF(ISBLANK(_xlfn.XLOOKUP(complete_data[[#This Row],[Ticket]],tickets[Ticket],tickets[Embarked])),"",_xlfn.XLOOKUP(complete_data[[#This Row],[Ticket]],tickets[Ticket],tickets[Embarked]))</f>
        <v>S</v>
      </c>
      <c r="M118" t="str">
        <f>IF(ISNA(complete_data[[#This Row],[Embarked]]),"S",IF(complete_data[[#This Row],[Embarked]]="","S",complete_data[[#This Row],[Embarked]]))</f>
        <v>S</v>
      </c>
      <c r="N118" t="str">
        <f>IF(ISNA(complete_data[[#This Row],[Cabin]]),"Unknown",IF(complete_data[[#This Row],[Cabin]]="","Unknown",TRIM(LEFT(complete_data[[#This Row],[Cabin]],1))))</f>
        <v>Unknown</v>
      </c>
    </row>
    <row r="119" spans="1:14" x14ac:dyDescent="0.2">
      <c r="A119" s="5">
        <v>763</v>
      </c>
      <c r="B119" s="7">
        <v>1</v>
      </c>
      <c r="C119" s="7">
        <v>3</v>
      </c>
      <c r="D119" s="5" t="s">
        <v>323</v>
      </c>
      <c r="E119" s="5" t="s">
        <v>29</v>
      </c>
      <c r="F119" s="4">
        <v>20</v>
      </c>
      <c r="G119" s="3">
        <v>2663</v>
      </c>
      <c r="H119" s="7">
        <f>_xlfn.XLOOKUP(complete_data[[#This Row],[PassengerId]],family_info[PassengerId],family_info[SibSp])</f>
        <v>0</v>
      </c>
      <c r="I119" s="7">
        <f>_xlfn.XLOOKUP(complete_data[[#This Row],[PassengerId]],family_info[PassengerId],family_info[Parch])</f>
        <v>0</v>
      </c>
      <c r="J119" s="18">
        <f>IF(ISBLANK(_xlfn.XLOOKUP(complete_data[[#This Row],[Ticket]],tickets[Ticket],tickets[Fare])),"",_xlfn.XLOOKUP(complete_data[[#This Row],[Ticket]],tickets[Ticket],tickets[Fare]))</f>
        <v>7.2291999999999996</v>
      </c>
      <c r="K119" s="18" t="str">
        <f>IF(ISBLANK(_xlfn.XLOOKUP(complete_data[[#This Row],[Ticket]],tickets[Ticket],tickets[Cabin])),"",_xlfn.XLOOKUP(complete_data[[#This Row],[Ticket]],tickets[Ticket],tickets[Cabin]))</f>
        <v/>
      </c>
      <c r="L119" t="str">
        <f>IF(ISBLANK(_xlfn.XLOOKUP(complete_data[[#This Row],[Ticket]],tickets[Ticket],tickets[Embarked])),"",_xlfn.XLOOKUP(complete_data[[#This Row],[Ticket]],tickets[Ticket],tickets[Embarked]))</f>
        <v>C</v>
      </c>
      <c r="M119" t="str">
        <f>IF(ISNA(complete_data[[#This Row],[Embarked]]),"S",IF(complete_data[[#This Row],[Embarked]]="","S",complete_data[[#This Row],[Embarked]]))</f>
        <v>C</v>
      </c>
      <c r="N119" t="str">
        <f>IF(ISNA(complete_data[[#This Row],[Cabin]]),"Unknown",IF(complete_data[[#This Row],[Cabin]]="","Unknown",TRIM(LEFT(complete_data[[#This Row],[Cabin]],1))))</f>
        <v>Unknown</v>
      </c>
    </row>
    <row r="120" spans="1:14" x14ac:dyDescent="0.2">
      <c r="A120" s="5">
        <v>248</v>
      </c>
      <c r="B120" s="7">
        <v>1</v>
      </c>
      <c r="C120" s="7">
        <v>2</v>
      </c>
      <c r="D120" s="5" t="s">
        <v>324</v>
      </c>
      <c r="E120" s="5" t="s">
        <v>32</v>
      </c>
      <c r="F120" s="4">
        <v>24</v>
      </c>
      <c r="G120" s="3">
        <v>250649</v>
      </c>
      <c r="H120" s="7">
        <f>_xlfn.XLOOKUP(complete_data[[#This Row],[PassengerId]],family_info[PassengerId],family_info[SibSp])</f>
        <v>0</v>
      </c>
      <c r="I120" s="7">
        <f>_xlfn.XLOOKUP(complete_data[[#This Row],[PassengerId]],family_info[PassengerId],family_info[Parch])</f>
        <v>2</v>
      </c>
      <c r="J120" s="18">
        <f>IF(ISBLANK(_xlfn.XLOOKUP(complete_data[[#This Row],[Ticket]],tickets[Ticket],tickets[Fare])),"",_xlfn.XLOOKUP(complete_data[[#This Row],[Ticket]],tickets[Ticket],tickets[Fare]))</f>
        <v>14.5</v>
      </c>
      <c r="K120" s="18" t="str">
        <f>IF(ISBLANK(_xlfn.XLOOKUP(complete_data[[#This Row],[Ticket]],tickets[Ticket],tickets[Cabin])),"",_xlfn.XLOOKUP(complete_data[[#This Row],[Ticket]],tickets[Ticket],tickets[Cabin]))</f>
        <v/>
      </c>
      <c r="L120" t="str">
        <f>IF(ISBLANK(_xlfn.XLOOKUP(complete_data[[#This Row],[Ticket]],tickets[Ticket],tickets[Embarked])),"",_xlfn.XLOOKUP(complete_data[[#This Row],[Ticket]],tickets[Ticket],tickets[Embarked]))</f>
        <v>S</v>
      </c>
      <c r="M120" t="str">
        <f>IF(ISNA(complete_data[[#This Row],[Embarked]]),"S",IF(complete_data[[#This Row],[Embarked]]="","S",complete_data[[#This Row],[Embarked]]))</f>
        <v>S</v>
      </c>
      <c r="N120" t="str">
        <f>IF(ISNA(complete_data[[#This Row],[Cabin]]),"Unknown",IF(complete_data[[#This Row],[Cabin]]="","Unknown",TRIM(LEFT(complete_data[[#This Row],[Cabin]],1))))</f>
        <v>Unknown</v>
      </c>
    </row>
    <row r="121" spans="1:14" x14ac:dyDescent="0.2">
      <c r="A121" s="5">
        <v>80</v>
      </c>
      <c r="B121" s="7">
        <v>1</v>
      </c>
      <c r="C121" s="7">
        <v>3</v>
      </c>
      <c r="D121" s="5" t="s">
        <v>325</v>
      </c>
      <c r="E121" s="5" t="s">
        <v>32</v>
      </c>
      <c r="F121" s="4">
        <v>30</v>
      </c>
      <c r="G121" s="3">
        <v>364516</v>
      </c>
      <c r="H121" s="7">
        <f>_xlfn.XLOOKUP(complete_data[[#This Row],[PassengerId]],family_info[PassengerId],family_info[SibSp])</f>
        <v>0</v>
      </c>
      <c r="I121" s="7">
        <f>_xlfn.XLOOKUP(complete_data[[#This Row],[PassengerId]],family_info[PassengerId],family_info[Parch])</f>
        <v>0</v>
      </c>
      <c r="J121" s="18">
        <f>IF(ISBLANK(_xlfn.XLOOKUP(complete_data[[#This Row],[Ticket]],tickets[Ticket],tickets[Fare])),"",_xlfn.XLOOKUP(complete_data[[#This Row],[Ticket]],tickets[Ticket],tickets[Fare]))</f>
        <v>12.475</v>
      </c>
      <c r="K121" s="18" t="str">
        <f>IF(ISBLANK(_xlfn.XLOOKUP(complete_data[[#This Row],[Ticket]],tickets[Ticket],tickets[Cabin])),"",_xlfn.XLOOKUP(complete_data[[#This Row],[Ticket]],tickets[Ticket],tickets[Cabin]))</f>
        <v/>
      </c>
      <c r="L121" t="str">
        <f>IF(ISBLANK(_xlfn.XLOOKUP(complete_data[[#This Row],[Ticket]],tickets[Ticket],tickets[Embarked])),"",_xlfn.XLOOKUP(complete_data[[#This Row],[Ticket]],tickets[Ticket],tickets[Embarked]))</f>
        <v>S</v>
      </c>
      <c r="M121" t="str">
        <f>IF(ISNA(complete_data[[#This Row],[Embarked]]),"S",IF(complete_data[[#This Row],[Embarked]]="","S",complete_data[[#This Row],[Embarked]]))</f>
        <v>S</v>
      </c>
      <c r="N121" t="str">
        <f>IF(ISNA(complete_data[[#This Row],[Cabin]]),"Unknown",IF(complete_data[[#This Row],[Cabin]]="","Unknown",TRIM(LEFT(complete_data[[#This Row],[Cabin]],1))))</f>
        <v>Unknown</v>
      </c>
    </row>
    <row r="122" spans="1:14" x14ac:dyDescent="0.2">
      <c r="A122" s="5">
        <v>584</v>
      </c>
      <c r="B122" s="7">
        <v>0</v>
      </c>
      <c r="C122" s="7">
        <v>1</v>
      </c>
      <c r="D122" s="5" t="s">
        <v>326</v>
      </c>
      <c r="E122" s="5" t="s">
        <v>29</v>
      </c>
      <c r="F122" s="4">
        <v>36</v>
      </c>
      <c r="G122" s="3">
        <v>13049</v>
      </c>
      <c r="H122" s="7">
        <f>_xlfn.XLOOKUP(complete_data[[#This Row],[PassengerId]],family_info[PassengerId],family_info[SibSp])</f>
        <v>0</v>
      </c>
      <c r="I122" s="7">
        <f>_xlfn.XLOOKUP(complete_data[[#This Row],[PassengerId]],family_info[PassengerId],family_info[Parch])</f>
        <v>0</v>
      </c>
      <c r="J122" s="18">
        <f>IF(ISBLANK(_xlfn.XLOOKUP(complete_data[[#This Row],[Ticket]],tickets[Ticket],tickets[Fare])),"",_xlfn.XLOOKUP(complete_data[[#This Row],[Ticket]],tickets[Ticket],tickets[Fare]))</f>
        <v>40.125</v>
      </c>
      <c r="K122" s="18" t="str">
        <f>IF(ISBLANK(_xlfn.XLOOKUP(complete_data[[#This Row],[Ticket]],tickets[Ticket],tickets[Cabin])),"",_xlfn.XLOOKUP(complete_data[[#This Row],[Ticket]],tickets[Ticket],tickets[Cabin]))</f>
        <v>A10</v>
      </c>
      <c r="L122" t="str">
        <f>IF(ISBLANK(_xlfn.XLOOKUP(complete_data[[#This Row],[Ticket]],tickets[Ticket],tickets[Embarked])),"",_xlfn.XLOOKUP(complete_data[[#This Row],[Ticket]],tickets[Ticket],tickets[Embarked]))</f>
        <v>C</v>
      </c>
      <c r="M122" t="str">
        <f>IF(ISNA(complete_data[[#This Row],[Embarked]]),"S",IF(complete_data[[#This Row],[Embarked]]="","S",complete_data[[#This Row],[Embarked]]))</f>
        <v>C</v>
      </c>
      <c r="N122" t="str">
        <f>IF(ISNA(complete_data[[#This Row],[Cabin]]),"Unknown",IF(complete_data[[#This Row],[Cabin]]="","Unknown",TRIM(LEFT(complete_data[[#This Row],[Cabin]],1))))</f>
        <v>A</v>
      </c>
    </row>
    <row r="123" spans="1:14" x14ac:dyDescent="0.2">
      <c r="A123" s="5">
        <v>147</v>
      </c>
      <c r="B123" s="7">
        <v>1</v>
      </c>
      <c r="C123" s="7">
        <v>3</v>
      </c>
      <c r="D123" s="5" t="s">
        <v>327</v>
      </c>
      <c r="E123" s="5" t="s">
        <v>29</v>
      </c>
      <c r="F123" s="4">
        <v>27</v>
      </c>
      <c r="G123" s="3">
        <v>350043</v>
      </c>
      <c r="H123" s="7">
        <f>_xlfn.XLOOKUP(complete_data[[#This Row],[PassengerId]],family_info[PassengerId],family_info[SibSp])</f>
        <v>0</v>
      </c>
      <c r="I123" s="7">
        <f>_xlfn.XLOOKUP(complete_data[[#This Row],[PassengerId]],family_info[PassengerId],family_info[Parch])</f>
        <v>0</v>
      </c>
      <c r="J123" s="18">
        <f>IF(ISBLANK(_xlfn.XLOOKUP(complete_data[[#This Row],[Ticket]],tickets[Ticket],tickets[Fare])),"",_xlfn.XLOOKUP(complete_data[[#This Row],[Ticket]],tickets[Ticket],tickets[Fare]))</f>
        <v>7.7957999999999998</v>
      </c>
      <c r="K123" s="18" t="str">
        <f>IF(ISBLANK(_xlfn.XLOOKUP(complete_data[[#This Row],[Ticket]],tickets[Ticket],tickets[Cabin])),"",_xlfn.XLOOKUP(complete_data[[#This Row],[Ticket]],tickets[Ticket],tickets[Cabin]))</f>
        <v/>
      </c>
      <c r="L123" t="str">
        <f>IF(ISBLANK(_xlfn.XLOOKUP(complete_data[[#This Row],[Ticket]],tickets[Ticket],tickets[Embarked])),"",_xlfn.XLOOKUP(complete_data[[#This Row],[Ticket]],tickets[Ticket],tickets[Embarked]))</f>
        <v>S</v>
      </c>
      <c r="M123" t="str">
        <f>IF(ISNA(complete_data[[#This Row],[Embarked]]),"S",IF(complete_data[[#This Row],[Embarked]]="","S",complete_data[[#This Row],[Embarked]]))</f>
        <v>S</v>
      </c>
      <c r="N123" t="str">
        <f>IF(ISNA(complete_data[[#This Row],[Cabin]]),"Unknown",IF(complete_data[[#This Row],[Cabin]]="","Unknown",TRIM(LEFT(complete_data[[#This Row],[Cabin]],1))))</f>
        <v>Unknown</v>
      </c>
    </row>
    <row r="124" spans="1:14" x14ac:dyDescent="0.2">
      <c r="A124" s="5">
        <v>251</v>
      </c>
      <c r="B124" s="7">
        <v>0</v>
      </c>
      <c r="C124" s="7">
        <v>3</v>
      </c>
      <c r="D124" s="5" t="s">
        <v>328</v>
      </c>
      <c r="E124" s="5" t="s">
        <v>29</v>
      </c>
      <c r="G124" s="3">
        <v>362316</v>
      </c>
      <c r="H124" s="7">
        <f>_xlfn.XLOOKUP(complete_data[[#This Row],[PassengerId]],family_info[PassengerId],family_info[SibSp])</f>
        <v>0</v>
      </c>
      <c r="I124" s="7">
        <f>_xlfn.XLOOKUP(complete_data[[#This Row],[PassengerId]],family_info[PassengerId],family_info[Parch])</f>
        <v>0</v>
      </c>
      <c r="J124" s="18">
        <f>IF(ISBLANK(_xlfn.XLOOKUP(complete_data[[#This Row],[Ticket]],tickets[Ticket],tickets[Fare])),"",_xlfn.XLOOKUP(complete_data[[#This Row],[Ticket]],tickets[Ticket],tickets[Fare]))</f>
        <v>7.25</v>
      </c>
      <c r="K124" s="18" t="str">
        <f>IF(ISBLANK(_xlfn.XLOOKUP(complete_data[[#This Row],[Ticket]],tickets[Ticket],tickets[Cabin])),"",_xlfn.XLOOKUP(complete_data[[#This Row],[Ticket]],tickets[Ticket],tickets[Cabin]))</f>
        <v/>
      </c>
      <c r="L124" t="str">
        <f>IF(ISBLANK(_xlfn.XLOOKUP(complete_data[[#This Row],[Ticket]],tickets[Ticket],tickets[Embarked])),"",_xlfn.XLOOKUP(complete_data[[#This Row],[Ticket]],tickets[Ticket],tickets[Embarked]))</f>
        <v>S</v>
      </c>
      <c r="M124" t="str">
        <f>IF(ISNA(complete_data[[#This Row],[Embarked]]),"S",IF(complete_data[[#This Row],[Embarked]]="","S",complete_data[[#This Row],[Embarked]]))</f>
        <v>S</v>
      </c>
      <c r="N124" t="str">
        <f>IF(ISNA(complete_data[[#This Row],[Cabin]]),"Unknown",IF(complete_data[[#This Row],[Cabin]]="","Unknown",TRIM(LEFT(complete_data[[#This Row],[Cabin]],1))))</f>
        <v>Unknown</v>
      </c>
    </row>
    <row r="125" spans="1:14" x14ac:dyDescent="0.2">
      <c r="A125" s="5">
        <v>280</v>
      </c>
      <c r="B125" s="7">
        <v>1</v>
      </c>
      <c r="C125" s="7">
        <v>3</v>
      </c>
      <c r="D125" s="5" t="s">
        <v>329</v>
      </c>
      <c r="E125" s="5" t="s">
        <v>32</v>
      </c>
      <c r="F125" s="4">
        <v>35</v>
      </c>
      <c r="G125" s="3" t="s">
        <v>330</v>
      </c>
      <c r="H125" s="7">
        <f>_xlfn.XLOOKUP(complete_data[[#This Row],[PassengerId]],family_info[PassengerId],family_info[SibSp])</f>
        <v>1</v>
      </c>
      <c r="I125" s="7">
        <f>_xlfn.XLOOKUP(complete_data[[#This Row],[PassengerId]],family_info[PassengerId],family_info[Parch])</f>
        <v>1</v>
      </c>
      <c r="J125" s="18">
        <f>IF(ISBLANK(_xlfn.XLOOKUP(complete_data[[#This Row],[Ticket]],tickets[Ticket],tickets[Fare])),"",_xlfn.XLOOKUP(complete_data[[#This Row],[Ticket]],tickets[Ticket],tickets[Fare]))</f>
        <v>20.25</v>
      </c>
      <c r="K125" s="18" t="str">
        <f>IF(ISBLANK(_xlfn.XLOOKUP(complete_data[[#This Row],[Ticket]],tickets[Ticket],tickets[Cabin])),"",_xlfn.XLOOKUP(complete_data[[#This Row],[Ticket]],tickets[Ticket],tickets[Cabin]))</f>
        <v/>
      </c>
      <c r="L125" t="str">
        <f>IF(ISBLANK(_xlfn.XLOOKUP(complete_data[[#This Row],[Ticket]],tickets[Ticket],tickets[Embarked])),"",_xlfn.XLOOKUP(complete_data[[#This Row],[Ticket]],tickets[Ticket],tickets[Embarked]))</f>
        <v>S</v>
      </c>
      <c r="M125" t="str">
        <f>IF(ISNA(complete_data[[#This Row],[Embarked]]),"S",IF(complete_data[[#This Row],[Embarked]]="","S",complete_data[[#This Row],[Embarked]]))</f>
        <v>S</v>
      </c>
      <c r="N125" t="str">
        <f>IF(ISNA(complete_data[[#This Row],[Cabin]]),"Unknown",IF(complete_data[[#This Row],[Cabin]]="","Unknown",TRIM(LEFT(complete_data[[#This Row],[Cabin]],1))))</f>
        <v>Unknown</v>
      </c>
    </row>
    <row r="126" spans="1:14" x14ac:dyDescent="0.2">
      <c r="A126" s="5">
        <v>454</v>
      </c>
      <c r="B126" s="7">
        <v>1</v>
      </c>
      <c r="C126" s="7">
        <v>1</v>
      </c>
      <c r="D126" s="5" t="s">
        <v>331</v>
      </c>
      <c r="E126" s="5" t="s">
        <v>29</v>
      </c>
      <c r="F126" s="4">
        <v>49</v>
      </c>
      <c r="G126" s="3">
        <v>17453</v>
      </c>
      <c r="H126" s="7">
        <f>_xlfn.XLOOKUP(complete_data[[#This Row],[PassengerId]],family_info[PassengerId],family_info[SibSp])</f>
        <v>1</v>
      </c>
      <c r="I126" s="7">
        <f>_xlfn.XLOOKUP(complete_data[[#This Row],[PassengerId]],family_info[PassengerId],family_info[Parch])</f>
        <v>0</v>
      </c>
      <c r="J126" s="18">
        <f>IF(ISBLANK(_xlfn.XLOOKUP(complete_data[[#This Row],[Ticket]],tickets[Ticket],tickets[Fare])),"",_xlfn.XLOOKUP(complete_data[[#This Row],[Ticket]],tickets[Ticket],tickets[Fare]))</f>
        <v>89.104200000000006</v>
      </c>
      <c r="K126" s="18" t="str">
        <f>IF(ISBLANK(_xlfn.XLOOKUP(complete_data[[#This Row],[Ticket]],tickets[Ticket],tickets[Cabin])),"",_xlfn.XLOOKUP(complete_data[[#This Row],[Ticket]],tickets[Ticket],tickets[Cabin]))</f>
        <v>C92</v>
      </c>
      <c r="L126" t="str">
        <f>IF(ISBLANK(_xlfn.XLOOKUP(complete_data[[#This Row],[Ticket]],tickets[Ticket],tickets[Embarked])),"",_xlfn.XLOOKUP(complete_data[[#This Row],[Ticket]],tickets[Ticket],tickets[Embarked]))</f>
        <v>C</v>
      </c>
      <c r="M126" t="str">
        <f>IF(ISNA(complete_data[[#This Row],[Embarked]]),"S",IF(complete_data[[#This Row],[Embarked]]="","S",complete_data[[#This Row],[Embarked]]))</f>
        <v>C</v>
      </c>
      <c r="N126" t="str">
        <f>IF(ISNA(complete_data[[#This Row],[Cabin]]),"Unknown",IF(complete_data[[#This Row],[Cabin]]="","Unknown",TRIM(LEFT(complete_data[[#This Row],[Cabin]],1))))</f>
        <v>C</v>
      </c>
    </row>
    <row r="127" spans="1:14" x14ac:dyDescent="0.2">
      <c r="A127" s="5">
        <v>574</v>
      </c>
      <c r="B127" s="7">
        <v>1</v>
      </c>
      <c r="C127" s="7">
        <v>3</v>
      </c>
      <c r="D127" s="5" t="s">
        <v>332</v>
      </c>
      <c r="E127" s="5" t="s">
        <v>32</v>
      </c>
      <c r="G127" s="3">
        <v>14312</v>
      </c>
      <c r="H127" s="7">
        <f>_xlfn.XLOOKUP(complete_data[[#This Row],[PassengerId]],family_info[PassengerId],family_info[SibSp])</f>
        <v>0</v>
      </c>
      <c r="I127" s="7">
        <f>_xlfn.XLOOKUP(complete_data[[#This Row],[PassengerId]],family_info[PassengerId],family_info[Parch])</f>
        <v>0</v>
      </c>
      <c r="J127" s="18">
        <f>IF(ISBLANK(_xlfn.XLOOKUP(complete_data[[#This Row],[Ticket]],tickets[Ticket],tickets[Fare])),"",_xlfn.XLOOKUP(complete_data[[#This Row],[Ticket]],tickets[Ticket],tickets[Fare]))</f>
        <v>7.75</v>
      </c>
      <c r="K127" s="18" t="str">
        <f>IF(ISBLANK(_xlfn.XLOOKUP(complete_data[[#This Row],[Ticket]],tickets[Ticket],tickets[Cabin])),"",_xlfn.XLOOKUP(complete_data[[#This Row],[Ticket]],tickets[Ticket],tickets[Cabin]))</f>
        <v/>
      </c>
      <c r="L127" t="str">
        <f>IF(ISBLANK(_xlfn.XLOOKUP(complete_data[[#This Row],[Ticket]],tickets[Ticket],tickets[Embarked])),"",_xlfn.XLOOKUP(complete_data[[#This Row],[Ticket]],tickets[Ticket],tickets[Embarked]))</f>
        <v>Q</v>
      </c>
      <c r="M127" t="str">
        <f>IF(ISNA(complete_data[[#This Row],[Embarked]]),"S",IF(complete_data[[#This Row],[Embarked]]="","S",complete_data[[#This Row],[Embarked]]))</f>
        <v>Q</v>
      </c>
      <c r="N127" t="str">
        <f>IF(ISNA(complete_data[[#This Row],[Cabin]]),"Unknown",IF(complete_data[[#This Row],[Cabin]]="","Unknown",TRIM(LEFT(complete_data[[#This Row],[Cabin]],1))))</f>
        <v>Unknown</v>
      </c>
    </row>
    <row r="128" spans="1:14" x14ac:dyDescent="0.2">
      <c r="A128" s="5">
        <v>4</v>
      </c>
      <c r="B128" s="7">
        <v>1</v>
      </c>
      <c r="C128" s="7">
        <v>1</v>
      </c>
      <c r="D128" s="5" t="s">
        <v>333</v>
      </c>
      <c r="E128" s="5" t="s">
        <v>32</v>
      </c>
      <c r="F128" s="4">
        <v>35</v>
      </c>
      <c r="G128" s="3">
        <v>113803</v>
      </c>
      <c r="H128" s="7">
        <f>_xlfn.XLOOKUP(complete_data[[#This Row],[PassengerId]],family_info[PassengerId],family_info[SibSp])</f>
        <v>1</v>
      </c>
      <c r="I128" s="7">
        <f>_xlfn.XLOOKUP(complete_data[[#This Row],[PassengerId]],family_info[PassengerId],family_info[Parch])</f>
        <v>0</v>
      </c>
      <c r="J128" s="18">
        <f>IF(ISBLANK(_xlfn.XLOOKUP(complete_data[[#This Row],[Ticket]],tickets[Ticket],tickets[Fare])),"",_xlfn.XLOOKUP(complete_data[[#This Row],[Ticket]],tickets[Ticket],tickets[Fare]))</f>
        <v>53.1</v>
      </c>
      <c r="K128" s="18" t="str">
        <f>IF(ISBLANK(_xlfn.XLOOKUP(complete_data[[#This Row],[Ticket]],tickets[Ticket],tickets[Cabin])),"",_xlfn.XLOOKUP(complete_data[[#This Row],[Ticket]],tickets[Ticket],tickets[Cabin]))</f>
        <v>C123</v>
      </c>
      <c r="L128" t="str">
        <f>IF(ISBLANK(_xlfn.XLOOKUP(complete_data[[#This Row],[Ticket]],tickets[Ticket],tickets[Embarked])),"",_xlfn.XLOOKUP(complete_data[[#This Row],[Ticket]],tickets[Ticket],tickets[Embarked]))</f>
        <v>S</v>
      </c>
      <c r="M128" t="str">
        <f>IF(ISNA(complete_data[[#This Row],[Embarked]]),"S",IF(complete_data[[#This Row],[Embarked]]="","S",complete_data[[#This Row],[Embarked]]))</f>
        <v>S</v>
      </c>
      <c r="N128" t="str">
        <f>IF(ISNA(complete_data[[#This Row],[Cabin]]),"Unknown",IF(complete_data[[#This Row],[Cabin]]="","Unknown",TRIM(LEFT(complete_data[[#This Row],[Cabin]],1))))</f>
        <v>C</v>
      </c>
    </row>
    <row r="129" spans="1:14" x14ac:dyDescent="0.2">
      <c r="A129" s="5">
        <v>514</v>
      </c>
      <c r="B129" s="7">
        <v>1</v>
      </c>
      <c r="C129" s="7">
        <v>1</v>
      </c>
      <c r="D129" s="5" t="s">
        <v>334</v>
      </c>
      <c r="E129" s="5" t="s">
        <v>32</v>
      </c>
      <c r="F129" s="4">
        <v>54</v>
      </c>
      <c r="G129" s="3" t="s">
        <v>335</v>
      </c>
      <c r="H129" s="7">
        <f>_xlfn.XLOOKUP(complete_data[[#This Row],[PassengerId]],family_info[PassengerId],family_info[SibSp])</f>
        <v>1</v>
      </c>
      <c r="I129" s="7">
        <f>_xlfn.XLOOKUP(complete_data[[#This Row],[PassengerId]],family_info[PassengerId],family_info[Parch])</f>
        <v>0</v>
      </c>
      <c r="J129" s="18">
        <f>IF(ISBLANK(_xlfn.XLOOKUP(complete_data[[#This Row],[Ticket]],tickets[Ticket],tickets[Fare])),"",_xlfn.XLOOKUP(complete_data[[#This Row],[Ticket]],tickets[Ticket],tickets[Fare]))</f>
        <v>59.4</v>
      </c>
      <c r="K129" s="18" t="str">
        <f>IF(ISBLANK(_xlfn.XLOOKUP(complete_data[[#This Row],[Ticket]],tickets[Ticket],tickets[Cabin])),"",_xlfn.XLOOKUP(complete_data[[#This Row],[Ticket]],tickets[Ticket],tickets[Cabin]))</f>
        <v/>
      </c>
      <c r="L129" t="str">
        <f>IF(ISBLANK(_xlfn.XLOOKUP(complete_data[[#This Row],[Ticket]],tickets[Ticket],tickets[Embarked])),"",_xlfn.XLOOKUP(complete_data[[#This Row],[Ticket]],tickets[Ticket],tickets[Embarked]))</f>
        <v>C</v>
      </c>
      <c r="M129" t="str">
        <f>IF(ISNA(complete_data[[#This Row],[Embarked]]),"S",IF(complete_data[[#This Row],[Embarked]]="","S",complete_data[[#This Row],[Embarked]]))</f>
        <v>C</v>
      </c>
      <c r="N129" t="str">
        <f>IF(ISNA(complete_data[[#This Row],[Cabin]]),"Unknown",IF(complete_data[[#This Row],[Cabin]]="","Unknown",TRIM(LEFT(complete_data[[#This Row],[Cabin]],1))))</f>
        <v>Unknown</v>
      </c>
    </row>
    <row r="130" spans="1:14" x14ac:dyDescent="0.2">
      <c r="A130" s="5">
        <v>743</v>
      </c>
      <c r="B130" s="7">
        <v>1</v>
      </c>
      <c r="C130" s="7">
        <v>1</v>
      </c>
      <c r="D130" s="5" t="s">
        <v>336</v>
      </c>
      <c r="E130" s="5" t="s">
        <v>32</v>
      </c>
      <c r="F130" s="4">
        <v>21</v>
      </c>
      <c r="G130" s="3" t="s">
        <v>337</v>
      </c>
      <c r="H130" s="7">
        <f>_xlfn.XLOOKUP(complete_data[[#This Row],[PassengerId]],family_info[PassengerId],family_info[SibSp])</f>
        <v>2</v>
      </c>
      <c r="I130" s="7">
        <f>_xlfn.XLOOKUP(complete_data[[#This Row],[PassengerId]],family_info[PassengerId],family_info[Parch])</f>
        <v>2</v>
      </c>
      <c r="J130" s="18">
        <f>IF(ISBLANK(_xlfn.XLOOKUP(complete_data[[#This Row],[Ticket]],tickets[Ticket],tickets[Fare])),"",_xlfn.XLOOKUP(complete_data[[#This Row],[Ticket]],tickets[Ticket],tickets[Fare]))</f>
        <v>262.375</v>
      </c>
      <c r="K130" s="18" t="str">
        <f>IF(ISBLANK(_xlfn.XLOOKUP(complete_data[[#This Row],[Ticket]],tickets[Ticket],tickets[Cabin])),"",_xlfn.XLOOKUP(complete_data[[#This Row],[Ticket]],tickets[Ticket],tickets[Cabin]))</f>
        <v>B57 B59 B63 B66</v>
      </c>
      <c r="L130" t="str">
        <f>IF(ISBLANK(_xlfn.XLOOKUP(complete_data[[#This Row],[Ticket]],tickets[Ticket],tickets[Embarked])),"",_xlfn.XLOOKUP(complete_data[[#This Row],[Ticket]],tickets[Ticket],tickets[Embarked]))</f>
        <v>C</v>
      </c>
      <c r="M130" t="str">
        <f>IF(ISNA(complete_data[[#This Row],[Embarked]]),"S",IF(complete_data[[#This Row],[Embarked]]="","S",complete_data[[#This Row],[Embarked]]))</f>
        <v>C</v>
      </c>
      <c r="N130" t="str">
        <f>IF(ISNA(complete_data[[#This Row],[Cabin]]),"Unknown",IF(complete_data[[#This Row],[Cabin]]="","Unknown",TRIM(LEFT(complete_data[[#This Row],[Cabin]],1))))</f>
        <v>B</v>
      </c>
    </row>
    <row r="131" spans="1:14" x14ac:dyDescent="0.2">
      <c r="A131" s="5">
        <v>62</v>
      </c>
      <c r="B131" s="7">
        <v>1</v>
      </c>
      <c r="C131" s="7">
        <v>1</v>
      </c>
      <c r="D131" s="5" t="s">
        <v>338</v>
      </c>
      <c r="E131" s="5" t="s">
        <v>32</v>
      </c>
      <c r="F131" s="4">
        <v>38</v>
      </c>
      <c r="G131" s="3">
        <v>113572</v>
      </c>
      <c r="H131" s="7">
        <f>_xlfn.XLOOKUP(complete_data[[#This Row],[PassengerId]],family_info[PassengerId],family_info[SibSp])</f>
        <v>0</v>
      </c>
      <c r="I131" s="7">
        <f>_xlfn.XLOOKUP(complete_data[[#This Row],[PassengerId]],family_info[PassengerId],family_info[Parch])</f>
        <v>0</v>
      </c>
      <c r="J131" s="18">
        <f>IF(ISBLANK(_xlfn.XLOOKUP(complete_data[[#This Row],[Ticket]],tickets[Ticket],tickets[Fare])),"",_xlfn.XLOOKUP(complete_data[[#This Row],[Ticket]],tickets[Ticket],tickets[Fare]))</f>
        <v>80</v>
      </c>
      <c r="K131" s="18" t="str">
        <f>IF(ISBLANK(_xlfn.XLOOKUP(complete_data[[#This Row],[Ticket]],tickets[Ticket],tickets[Cabin])),"",_xlfn.XLOOKUP(complete_data[[#This Row],[Ticket]],tickets[Ticket],tickets[Cabin]))</f>
        <v>B28</v>
      </c>
      <c r="L131" t="str">
        <f>IF(ISBLANK(_xlfn.XLOOKUP(complete_data[[#This Row],[Ticket]],tickets[Ticket],tickets[Embarked])),"",_xlfn.XLOOKUP(complete_data[[#This Row],[Ticket]],tickets[Ticket],tickets[Embarked]))</f>
        <v/>
      </c>
      <c r="M131" t="str">
        <f>IF(ISNA(complete_data[[#This Row],[Embarked]]),"S",IF(complete_data[[#This Row],[Embarked]]="","S",complete_data[[#This Row],[Embarked]]))</f>
        <v>S</v>
      </c>
      <c r="N131" t="str">
        <f>IF(ISNA(complete_data[[#This Row],[Cabin]]),"Unknown",IF(complete_data[[#This Row],[Cabin]]="","Unknown",TRIM(LEFT(complete_data[[#This Row],[Cabin]],1))))</f>
        <v>B</v>
      </c>
    </row>
    <row r="132" spans="1:14" x14ac:dyDescent="0.2">
      <c r="A132" s="5">
        <v>527</v>
      </c>
      <c r="B132" s="7">
        <v>1</v>
      </c>
      <c r="C132" s="7">
        <v>2</v>
      </c>
      <c r="D132" s="5" t="s">
        <v>339</v>
      </c>
      <c r="E132" s="5" t="s">
        <v>32</v>
      </c>
      <c r="F132" s="4">
        <v>50</v>
      </c>
      <c r="G132" s="3" t="s">
        <v>340</v>
      </c>
      <c r="H132" s="7">
        <f>_xlfn.XLOOKUP(complete_data[[#This Row],[PassengerId]],family_info[PassengerId],family_info[SibSp])</f>
        <v>0</v>
      </c>
      <c r="I132" s="7">
        <f>_xlfn.XLOOKUP(complete_data[[#This Row],[PassengerId]],family_info[PassengerId],family_info[Parch])</f>
        <v>0</v>
      </c>
      <c r="J132" s="18">
        <f>IF(ISBLANK(_xlfn.XLOOKUP(complete_data[[#This Row],[Ticket]],tickets[Ticket],tickets[Fare])),"",_xlfn.XLOOKUP(complete_data[[#This Row],[Ticket]],tickets[Ticket],tickets[Fare]))</f>
        <v>10.5</v>
      </c>
      <c r="K132" s="18" t="str">
        <f>IF(ISBLANK(_xlfn.XLOOKUP(complete_data[[#This Row],[Ticket]],tickets[Ticket],tickets[Cabin])),"",_xlfn.XLOOKUP(complete_data[[#This Row],[Ticket]],tickets[Ticket],tickets[Cabin]))</f>
        <v/>
      </c>
      <c r="L132" t="str">
        <f>IF(ISBLANK(_xlfn.XLOOKUP(complete_data[[#This Row],[Ticket]],tickets[Ticket],tickets[Embarked])),"",_xlfn.XLOOKUP(complete_data[[#This Row],[Ticket]],tickets[Ticket],tickets[Embarked]))</f>
        <v>S</v>
      </c>
      <c r="M132" t="str">
        <f>IF(ISNA(complete_data[[#This Row],[Embarked]]),"S",IF(complete_data[[#This Row],[Embarked]]="","S",complete_data[[#This Row],[Embarked]]))</f>
        <v>S</v>
      </c>
      <c r="N132" t="str">
        <f>IF(ISNA(complete_data[[#This Row],[Cabin]]),"Unknown",IF(complete_data[[#This Row],[Cabin]]="","Unknown",TRIM(LEFT(complete_data[[#This Row],[Cabin]],1))))</f>
        <v>Unknown</v>
      </c>
    </row>
    <row r="133" spans="1:14" x14ac:dyDescent="0.2">
      <c r="A133" s="5">
        <v>139</v>
      </c>
      <c r="B133" s="7">
        <v>0</v>
      </c>
      <c r="C133" s="7">
        <v>3</v>
      </c>
      <c r="D133" s="5" t="s">
        <v>341</v>
      </c>
      <c r="E133" s="5" t="s">
        <v>29</v>
      </c>
      <c r="F133" s="4">
        <v>16</v>
      </c>
      <c r="G133" s="3">
        <v>7534</v>
      </c>
      <c r="H133" s="7">
        <f>_xlfn.XLOOKUP(complete_data[[#This Row],[PassengerId]],family_info[PassengerId],family_info[SibSp])</f>
        <v>0</v>
      </c>
      <c r="I133" s="7">
        <f>_xlfn.XLOOKUP(complete_data[[#This Row],[PassengerId]],family_info[PassengerId],family_info[Parch])</f>
        <v>0</v>
      </c>
      <c r="J133" s="18" t="e">
        <f>IF(ISBLANK(_xlfn.XLOOKUP(complete_data[[#This Row],[Ticket]],tickets[Ticket],tickets[Fare])),"",_xlfn.XLOOKUP(complete_data[[#This Row],[Ticket]],tickets[Ticket],tickets[Fare]))</f>
        <v>#N/A</v>
      </c>
      <c r="K133" s="18" t="e">
        <f>IF(ISBLANK(_xlfn.XLOOKUP(complete_data[[#This Row],[Ticket]],tickets[Ticket],tickets[Cabin])),"",_xlfn.XLOOKUP(complete_data[[#This Row],[Ticket]],tickets[Ticket],tickets[Cabin]))</f>
        <v>#N/A</v>
      </c>
      <c r="L133" t="e">
        <f>IF(ISBLANK(_xlfn.XLOOKUP(complete_data[[#This Row],[Ticket]],tickets[Ticket],tickets[Embarked])),"",_xlfn.XLOOKUP(complete_data[[#This Row],[Ticket]],tickets[Ticket],tickets[Embarked]))</f>
        <v>#N/A</v>
      </c>
      <c r="M133" t="str">
        <f>IF(ISNA(complete_data[[#This Row],[Embarked]]),"S",IF(complete_data[[#This Row],[Embarked]]="","S",complete_data[[#This Row],[Embarked]]))</f>
        <v>S</v>
      </c>
      <c r="N133" t="str">
        <f>IF(ISNA(complete_data[[#This Row],[Cabin]]),"Unknown",IF(complete_data[[#This Row],[Cabin]]="","Unknown",TRIM(LEFT(complete_data[[#This Row],[Cabin]],1))))</f>
        <v>Unknown</v>
      </c>
    </row>
    <row r="134" spans="1:14" x14ac:dyDescent="0.2">
      <c r="A134" s="5">
        <v>101</v>
      </c>
      <c r="B134" s="7">
        <v>0</v>
      </c>
      <c r="C134" s="7">
        <v>3</v>
      </c>
      <c r="D134" s="5" t="s">
        <v>342</v>
      </c>
      <c r="E134" s="5" t="s">
        <v>32</v>
      </c>
      <c r="F134" s="4">
        <v>28</v>
      </c>
      <c r="G134" s="3">
        <v>349245</v>
      </c>
      <c r="H134" s="7">
        <f>_xlfn.XLOOKUP(complete_data[[#This Row],[PassengerId]],family_info[PassengerId],family_info[SibSp])</f>
        <v>0</v>
      </c>
      <c r="I134" s="7">
        <f>_xlfn.XLOOKUP(complete_data[[#This Row],[PassengerId]],family_info[PassengerId],family_info[Parch])</f>
        <v>0</v>
      </c>
      <c r="J134" s="18">
        <f>IF(ISBLANK(_xlfn.XLOOKUP(complete_data[[#This Row],[Ticket]],tickets[Ticket],tickets[Fare])),"",_xlfn.XLOOKUP(complete_data[[#This Row],[Ticket]],tickets[Ticket],tickets[Fare]))</f>
        <v>7.8958000000000004</v>
      </c>
      <c r="K134" s="18" t="str">
        <f>IF(ISBLANK(_xlfn.XLOOKUP(complete_data[[#This Row],[Ticket]],tickets[Ticket],tickets[Cabin])),"",_xlfn.XLOOKUP(complete_data[[#This Row],[Ticket]],tickets[Ticket],tickets[Cabin]))</f>
        <v/>
      </c>
      <c r="L134" t="str">
        <f>IF(ISBLANK(_xlfn.XLOOKUP(complete_data[[#This Row],[Ticket]],tickets[Ticket],tickets[Embarked])),"",_xlfn.XLOOKUP(complete_data[[#This Row],[Ticket]],tickets[Ticket],tickets[Embarked]))</f>
        <v>S</v>
      </c>
      <c r="M134" t="str">
        <f>IF(ISNA(complete_data[[#This Row],[Embarked]]),"S",IF(complete_data[[#This Row],[Embarked]]="","S",complete_data[[#This Row],[Embarked]]))</f>
        <v>S</v>
      </c>
      <c r="N134" t="str">
        <f>IF(ISNA(complete_data[[#This Row],[Cabin]]),"Unknown",IF(complete_data[[#This Row],[Cabin]]="","Unknown",TRIM(LEFT(complete_data[[#This Row],[Cabin]],1))))</f>
        <v>Unknown</v>
      </c>
    </row>
    <row r="135" spans="1:14" x14ac:dyDescent="0.2">
      <c r="A135" s="5">
        <v>775</v>
      </c>
      <c r="B135" s="7">
        <v>1</v>
      </c>
      <c r="C135" s="7">
        <v>2</v>
      </c>
      <c r="D135" s="5" t="s">
        <v>343</v>
      </c>
      <c r="E135" s="5" t="s">
        <v>32</v>
      </c>
      <c r="F135" s="4">
        <v>54</v>
      </c>
      <c r="G135" s="3">
        <v>29105</v>
      </c>
      <c r="H135" s="7">
        <f>_xlfn.XLOOKUP(complete_data[[#This Row],[PassengerId]],family_info[PassengerId],family_info[SibSp])</f>
        <v>1</v>
      </c>
      <c r="I135" s="7">
        <f>_xlfn.XLOOKUP(complete_data[[#This Row],[PassengerId]],family_info[PassengerId],family_info[Parch])</f>
        <v>3</v>
      </c>
      <c r="J135" s="18">
        <f>IF(ISBLANK(_xlfn.XLOOKUP(complete_data[[#This Row],[Ticket]],tickets[Ticket],tickets[Fare])),"",_xlfn.XLOOKUP(complete_data[[#This Row],[Ticket]],tickets[Ticket],tickets[Fare]))</f>
        <v>23</v>
      </c>
      <c r="K135" s="18" t="str">
        <f>IF(ISBLANK(_xlfn.XLOOKUP(complete_data[[#This Row],[Ticket]],tickets[Ticket],tickets[Cabin])),"",_xlfn.XLOOKUP(complete_data[[#This Row],[Ticket]],tickets[Ticket],tickets[Cabin]))</f>
        <v/>
      </c>
      <c r="L135" t="str">
        <f>IF(ISBLANK(_xlfn.XLOOKUP(complete_data[[#This Row],[Ticket]],tickets[Ticket],tickets[Embarked])),"",_xlfn.XLOOKUP(complete_data[[#This Row],[Ticket]],tickets[Ticket],tickets[Embarked]))</f>
        <v>S</v>
      </c>
      <c r="M135" t="str">
        <f>IF(ISNA(complete_data[[#This Row],[Embarked]]),"S",IF(complete_data[[#This Row],[Embarked]]="","S",complete_data[[#This Row],[Embarked]]))</f>
        <v>S</v>
      </c>
      <c r="N135" t="str">
        <f>IF(ISNA(complete_data[[#This Row],[Cabin]]),"Unknown",IF(complete_data[[#This Row],[Cabin]]="","Unknown",TRIM(LEFT(complete_data[[#This Row],[Cabin]],1))))</f>
        <v>Unknown</v>
      </c>
    </row>
    <row r="136" spans="1:14" x14ac:dyDescent="0.2">
      <c r="A136" s="5">
        <v>695</v>
      </c>
      <c r="B136" s="7">
        <v>0</v>
      </c>
      <c r="C136" s="7">
        <v>1</v>
      </c>
      <c r="D136" s="5" t="s">
        <v>344</v>
      </c>
      <c r="E136" s="5" t="s">
        <v>29</v>
      </c>
      <c r="F136" s="4">
        <v>60</v>
      </c>
      <c r="G136" s="3">
        <v>113800</v>
      </c>
      <c r="H136" s="7">
        <f>_xlfn.XLOOKUP(complete_data[[#This Row],[PassengerId]],family_info[PassengerId],family_info[SibSp])</f>
        <v>0</v>
      </c>
      <c r="I136" s="7">
        <f>_xlfn.XLOOKUP(complete_data[[#This Row],[PassengerId]],family_info[PassengerId],family_info[Parch])</f>
        <v>0</v>
      </c>
      <c r="J136" s="18">
        <f>IF(ISBLANK(_xlfn.XLOOKUP(complete_data[[#This Row],[Ticket]],tickets[Ticket],tickets[Fare])),"",_xlfn.XLOOKUP(complete_data[[#This Row],[Ticket]],tickets[Ticket],tickets[Fare]))</f>
        <v>26.55</v>
      </c>
      <c r="K136" s="18" t="str">
        <f>IF(ISBLANK(_xlfn.XLOOKUP(complete_data[[#This Row],[Ticket]],tickets[Ticket],tickets[Cabin])),"",_xlfn.XLOOKUP(complete_data[[#This Row],[Ticket]],tickets[Ticket],tickets[Cabin]))</f>
        <v/>
      </c>
      <c r="L136" t="str">
        <f>IF(ISBLANK(_xlfn.XLOOKUP(complete_data[[#This Row],[Ticket]],tickets[Ticket],tickets[Embarked])),"",_xlfn.XLOOKUP(complete_data[[#This Row],[Ticket]],tickets[Ticket],tickets[Embarked]))</f>
        <v>S</v>
      </c>
      <c r="M136" t="str">
        <f>IF(ISNA(complete_data[[#This Row],[Embarked]]),"S",IF(complete_data[[#This Row],[Embarked]]="","S",complete_data[[#This Row],[Embarked]]))</f>
        <v>S</v>
      </c>
      <c r="N136" t="str">
        <f>IF(ISNA(complete_data[[#This Row],[Cabin]]),"Unknown",IF(complete_data[[#This Row],[Cabin]]="","Unknown",TRIM(LEFT(complete_data[[#This Row],[Cabin]],1))))</f>
        <v>Unknown</v>
      </c>
    </row>
    <row r="137" spans="1:14" x14ac:dyDescent="0.2">
      <c r="A137" s="5">
        <v>515</v>
      </c>
      <c r="B137" s="7">
        <v>0</v>
      </c>
      <c r="C137" s="7">
        <v>3</v>
      </c>
      <c r="D137" s="5" t="s">
        <v>345</v>
      </c>
      <c r="E137" s="5" t="s">
        <v>29</v>
      </c>
      <c r="F137" s="4">
        <v>24</v>
      </c>
      <c r="G137" s="3">
        <v>349209</v>
      </c>
      <c r="H137" s="7">
        <f>_xlfn.XLOOKUP(complete_data[[#This Row],[PassengerId]],family_info[PassengerId],family_info[SibSp])</f>
        <v>0</v>
      </c>
      <c r="I137" s="7">
        <f>_xlfn.XLOOKUP(complete_data[[#This Row],[PassengerId]],family_info[PassengerId],family_info[Parch])</f>
        <v>0</v>
      </c>
      <c r="J137" s="18">
        <f>IF(ISBLANK(_xlfn.XLOOKUP(complete_data[[#This Row],[Ticket]],tickets[Ticket],tickets[Fare])),"",_xlfn.XLOOKUP(complete_data[[#This Row],[Ticket]],tickets[Ticket],tickets[Fare]))</f>
        <v>7.4958</v>
      </c>
      <c r="K137" s="18" t="str">
        <f>IF(ISBLANK(_xlfn.XLOOKUP(complete_data[[#This Row],[Ticket]],tickets[Ticket],tickets[Cabin])),"",_xlfn.XLOOKUP(complete_data[[#This Row],[Ticket]],tickets[Ticket],tickets[Cabin]))</f>
        <v/>
      </c>
      <c r="L137" t="str">
        <f>IF(ISBLANK(_xlfn.XLOOKUP(complete_data[[#This Row],[Ticket]],tickets[Ticket],tickets[Embarked])),"",_xlfn.XLOOKUP(complete_data[[#This Row],[Ticket]],tickets[Ticket],tickets[Embarked]))</f>
        <v>S</v>
      </c>
      <c r="M137" t="str">
        <f>IF(ISNA(complete_data[[#This Row],[Embarked]]),"S",IF(complete_data[[#This Row],[Embarked]]="","S",complete_data[[#This Row],[Embarked]]))</f>
        <v>S</v>
      </c>
      <c r="N137" t="str">
        <f>IF(ISNA(complete_data[[#This Row],[Cabin]]),"Unknown",IF(complete_data[[#This Row],[Cabin]]="","Unknown",TRIM(LEFT(complete_data[[#This Row],[Cabin]],1))))</f>
        <v>Unknown</v>
      </c>
    </row>
    <row r="138" spans="1:14" x14ac:dyDescent="0.2">
      <c r="A138" s="5">
        <v>558</v>
      </c>
      <c r="B138" s="7">
        <v>0</v>
      </c>
      <c r="C138" s="7">
        <v>1</v>
      </c>
      <c r="D138" s="5" t="s">
        <v>346</v>
      </c>
      <c r="E138" s="5" t="s">
        <v>29</v>
      </c>
      <c r="G138" s="3" t="s">
        <v>347</v>
      </c>
      <c r="H138" s="7">
        <f>_xlfn.XLOOKUP(complete_data[[#This Row],[PassengerId]],family_info[PassengerId],family_info[SibSp])</f>
        <v>0</v>
      </c>
      <c r="I138" s="7">
        <f>_xlfn.XLOOKUP(complete_data[[#This Row],[PassengerId]],family_info[PassengerId],family_info[Parch])</f>
        <v>0</v>
      </c>
      <c r="J138" s="18">
        <f>IF(ISBLANK(_xlfn.XLOOKUP(complete_data[[#This Row],[Ticket]],tickets[Ticket],tickets[Fare])),"",_xlfn.XLOOKUP(complete_data[[#This Row],[Ticket]],tickets[Ticket],tickets[Fare]))</f>
        <v>227.52500000000001</v>
      </c>
      <c r="K138" s="18" t="str">
        <f>IF(ISBLANK(_xlfn.XLOOKUP(complete_data[[#This Row],[Ticket]],tickets[Ticket],tickets[Cabin])),"",_xlfn.XLOOKUP(complete_data[[#This Row],[Ticket]],tickets[Ticket],tickets[Cabin]))</f>
        <v>C62 C64</v>
      </c>
      <c r="L138" t="str">
        <f>IF(ISBLANK(_xlfn.XLOOKUP(complete_data[[#This Row],[Ticket]],tickets[Ticket],tickets[Embarked])),"",_xlfn.XLOOKUP(complete_data[[#This Row],[Ticket]],tickets[Ticket],tickets[Embarked]))</f>
        <v>C</v>
      </c>
      <c r="M138" t="str">
        <f>IF(ISNA(complete_data[[#This Row],[Embarked]]),"S",IF(complete_data[[#This Row],[Embarked]]="","S",complete_data[[#This Row],[Embarked]]))</f>
        <v>C</v>
      </c>
      <c r="N138" t="str">
        <f>IF(ISNA(complete_data[[#This Row],[Cabin]]),"Unknown",IF(complete_data[[#This Row],[Cabin]]="","Unknown",TRIM(LEFT(complete_data[[#This Row],[Cabin]],1))))</f>
        <v>C</v>
      </c>
    </row>
    <row r="139" spans="1:14" x14ac:dyDescent="0.2">
      <c r="A139" s="5">
        <v>630</v>
      </c>
      <c r="B139" s="7">
        <v>0</v>
      </c>
      <c r="C139" s="7">
        <v>3</v>
      </c>
      <c r="D139" s="5" t="s">
        <v>348</v>
      </c>
      <c r="E139" s="5" t="s">
        <v>29</v>
      </c>
      <c r="G139" s="3">
        <v>334912</v>
      </c>
      <c r="H139" s="7">
        <f>_xlfn.XLOOKUP(complete_data[[#This Row],[PassengerId]],family_info[PassengerId],family_info[SibSp])</f>
        <v>0</v>
      </c>
      <c r="I139" s="7">
        <f>_xlfn.XLOOKUP(complete_data[[#This Row],[PassengerId]],family_info[PassengerId],family_info[Parch])</f>
        <v>0</v>
      </c>
      <c r="J139" s="18">
        <f>IF(ISBLANK(_xlfn.XLOOKUP(complete_data[[#This Row],[Ticket]],tickets[Ticket],tickets[Fare])),"",_xlfn.XLOOKUP(complete_data[[#This Row],[Ticket]],tickets[Ticket],tickets[Fare]))</f>
        <v>7.7332999999999998</v>
      </c>
      <c r="K139" s="18" t="str">
        <f>IF(ISBLANK(_xlfn.XLOOKUP(complete_data[[#This Row],[Ticket]],tickets[Ticket],tickets[Cabin])),"",_xlfn.XLOOKUP(complete_data[[#This Row],[Ticket]],tickets[Ticket],tickets[Cabin]))</f>
        <v/>
      </c>
      <c r="L139" t="str">
        <f>IF(ISBLANK(_xlfn.XLOOKUP(complete_data[[#This Row],[Ticket]],tickets[Ticket],tickets[Embarked])),"",_xlfn.XLOOKUP(complete_data[[#This Row],[Ticket]],tickets[Ticket],tickets[Embarked]))</f>
        <v>Q</v>
      </c>
      <c r="M139" t="str">
        <f>IF(ISNA(complete_data[[#This Row],[Embarked]]),"S",IF(complete_data[[#This Row],[Embarked]]="","S",complete_data[[#This Row],[Embarked]]))</f>
        <v>Q</v>
      </c>
      <c r="N139" t="str">
        <f>IF(ISNA(complete_data[[#This Row],[Cabin]]),"Unknown",IF(complete_data[[#This Row],[Cabin]]="","Unknown",TRIM(LEFT(complete_data[[#This Row],[Cabin]],1))))</f>
        <v>Unknown</v>
      </c>
    </row>
    <row r="140" spans="1:14" x14ac:dyDescent="0.2">
      <c r="A140" s="5">
        <v>766</v>
      </c>
      <c r="B140" s="7">
        <v>1</v>
      </c>
      <c r="C140" s="7">
        <v>1</v>
      </c>
      <c r="D140" s="5" t="s">
        <v>349</v>
      </c>
      <c r="E140" s="5" t="s">
        <v>32</v>
      </c>
      <c r="F140" s="4">
        <v>51</v>
      </c>
      <c r="G140" s="3">
        <v>13502</v>
      </c>
      <c r="H140" s="7">
        <f>_xlfn.XLOOKUP(complete_data[[#This Row],[PassengerId]],family_info[PassengerId],family_info[SibSp])</f>
        <v>1</v>
      </c>
      <c r="I140" s="7">
        <f>_xlfn.XLOOKUP(complete_data[[#This Row],[PassengerId]],family_info[PassengerId],family_info[Parch])</f>
        <v>0</v>
      </c>
      <c r="J140" s="18">
        <f>IF(ISBLANK(_xlfn.XLOOKUP(complete_data[[#This Row],[Ticket]],tickets[Ticket],tickets[Fare])),"",_xlfn.XLOOKUP(complete_data[[#This Row],[Ticket]],tickets[Ticket],tickets[Fare]))</f>
        <v>77.958299999999994</v>
      </c>
      <c r="K140" s="18" t="str">
        <f>IF(ISBLANK(_xlfn.XLOOKUP(complete_data[[#This Row],[Ticket]],tickets[Ticket],tickets[Cabin])),"",_xlfn.XLOOKUP(complete_data[[#This Row],[Ticket]],tickets[Ticket],tickets[Cabin]))</f>
        <v>D7 D9 D11</v>
      </c>
      <c r="L140" t="str">
        <f>IF(ISBLANK(_xlfn.XLOOKUP(complete_data[[#This Row],[Ticket]],tickets[Ticket],tickets[Embarked])),"",_xlfn.XLOOKUP(complete_data[[#This Row],[Ticket]],tickets[Ticket],tickets[Embarked]))</f>
        <v>S</v>
      </c>
      <c r="M140" t="str">
        <f>IF(ISNA(complete_data[[#This Row],[Embarked]]),"S",IF(complete_data[[#This Row],[Embarked]]="","S",complete_data[[#This Row],[Embarked]]))</f>
        <v>S</v>
      </c>
      <c r="N140" t="str">
        <f>IF(ISNA(complete_data[[#This Row],[Cabin]]),"Unknown",IF(complete_data[[#This Row],[Cabin]]="","Unknown",TRIM(LEFT(complete_data[[#This Row],[Cabin]],1))))</f>
        <v>D</v>
      </c>
    </row>
    <row r="141" spans="1:14" x14ac:dyDescent="0.2">
      <c r="A141" s="5">
        <v>740</v>
      </c>
      <c r="B141" s="7">
        <v>0</v>
      </c>
      <c r="C141" s="7">
        <v>3</v>
      </c>
      <c r="D141" s="5" t="s">
        <v>350</v>
      </c>
      <c r="E141" s="5" t="s">
        <v>29</v>
      </c>
      <c r="G141" s="3">
        <v>349218</v>
      </c>
      <c r="H141" s="7">
        <f>_xlfn.XLOOKUP(complete_data[[#This Row],[PassengerId]],family_info[PassengerId],family_info[SibSp])</f>
        <v>0</v>
      </c>
      <c r="I141" s="7">
        <f>_xlfn.XLOOKUP(complete_data[[#This Row],[PassengerId]],family_info[PassengerId],family_info[Parch])</f>
        <v>0</v>
      </c>
      <c r="J141" s="18">
        <f>IF(ISBLANK(_xlfn.XLOOKUP(complete_data[[#This Row],[Ticket]],tickets[Ticket],tickets[Fare])),"",_xlfn.XLOOKUP(complete_data[[#This Row],[Ticket]],tickets[Ticket],tickets[Fare]))</f>
        <v>7.8958000000000004</v>
      </c>
      <c r="K141" s="18" t="str">
        <f>IF(ISBLANK(_xlfn.XLOOKUP(complete_data[[#This Row],[Ticket]],tickets[Ticket],tickets[Cabin])),"",_xlfn.XLOOKUP(complete_data[[#This Row],[Ticket]],tickets[Ticket],tickets[Cabin]))</f>
        <v/>
      </c>
      <c r="L141" t="str">
        <f>IF(ISBLANK(_xlfn.XLOOKUP(complete_data[[#This Row],[Ticket]],tickets[Ticket],tickets[Embarked])),"",_xlfn.XLOOKUP(complete_data[[#This Row],[Ticket]],tickets[Ticket],tickets[Embarked]))</f>
        <v>S</v>
      </c>
      <c r="M141" t="str">
        <f>IF(ISNA(complete_data[[#This Row],[Embarked]]),"S",IF(complete_data[[#This Row],[Embarked]]="","S",complete_data[[#This Row],[Embarked]]))</f>
        <v>S</v>
      </c>
      <c r="N141" t="str">
        <f>IF(ISNA(complete_data[[#This Row],[Cabin]]),"Unknown",IF(complete_data[[#This Row],[Cabin]]="","Unknown",TRIM(LEFT(complete_data[[#This Row],[Cabin]],1))))</f>
        <v>Unknown</v>
      </c>
    </row>
    <row r="142" spans="1:14" x14ac:dyDescent="0.2">
      <c r="A142" s="5">
        <v>761</v>
      </c>
      <c r="B142" s="7">
        <v>0</v>
      </c>
      <c r="C142" s="7">
        <v>3</v>
      </c>
      <c r="D142" s="5" t="s">
        <v>351</v>
      </c>
      <c r="E142" s="5" t="s">
        <v>29</v>
      </c>
      <c r="G142" s="3">
        <v>358585</v>
      </c>
      <c r="H142" s="7">
        <f>_xlfn.XLOOKUP(complete_data[[#This Row],[PassengerId]],family_info[PassengerId],family_info[SibSp])</f>
        <v>0</v>
      </c>
      <c r="I142" s="7">
        <f>_xlfn.XLOOKUP(complete_data[[#This Row],[PassengerId]],family_info[PassengerId],family_info[Parch])</f>
        <v>0</v>
      </c>
      <c r="J142" s="18">
        <f>IF(ISBLANK(_xlfn.XLOOKUP(complete_data[[#This Row],[Ticket]],tickets[Ticket],tickets[Fare])),"",_xlfn.XLOOKUP(complete_data[[#This Row],[Ticket]],tickets[Ticket],tickets[Fare]))</f>
        <v>14.5</v>
      </c>
      <c r="K142" s="18" t="str">
        <f>IF(ISBLANK(_xlfn.XLOOKUP(complete_data[[#This Row],[Ticket]],tickets[Ticket],tickets[Cabin])),"",_xlfn.XLOOKUP(complete_data[[#This Row],[Ticket]],tickets[Ticket],tickets[Cabin]))</f>
        <v/>
      </c>
      <c r="L142" t="str">
        <f>IF(ISBLANK(_xlfn.XLOOKUP(complete_data[[#This Row],[Ticket]],tickets[Ticket],tickets[Embarked])),"",_xlfn.XLOOKUP(complete_data[[#This Row],[Ticket]],tickets[Ticket],tickets[Embarked]))</f>
        <v>S</v>
      </c>
      <c r="M142" t="str">
        <f>IF(ISNA(complete_data[[#This Row],[Embarked]]),"S",IF(complete_data[[#This Row],[Embarked]]="","S",complete_data[[#This Row],[Embarked]]))</f>
        <v>S</v>
      </c>
      <c r="N142" t="str">
        <f>IF(ISNA(complete_data[[#This Row],[Cabin]]),"Unknown",IF(complete_data[[#This Row],[Cabin]]="","Unknown",TRIM(LEFT(complete_data[[#This Row],[Cabin]],1))))</f>
        <v>Unknown</v>
      </c>
    </row>
    <row r="143" spans="1:14" x14ac:dyDescent="0.2">
      <c r="A143" s="5">
        <v>364</v>
      </c>
      <c r="B143" s="7">
        <v>0</v>
      </c>
      <c r="C143" s="7">
        <v>3</v>
      </c>
      <c r="D143" s="5" t="s">
        <v>352</v>
      </c>
      <c r="E143" s="5" t="s">
        <v>29</v>
      </c>
      <c r="F143" s="4">
        <v>35</v>
      </c>
      <c r="G143" s="3" t="s">
        <v>353</v>
      </c>
      <c r="H143" s="7">
        <f>_xlfn.XLOOKUP(complete_data[[#This Row],[PassengerId]],family_info[PassengerId],family_info[SibSp])</f>
        <v>0</v>
      </c>
      <c r="I143" s="7">
        <f>_xlfn.XLOOKUP(complete_data[[#This Row],[PassengerId]],family_info[PassengerId],family_info[Parch])</f>
        <v>0</v>
      </c>
      <c r="J143" s="18">
        <f>IF(ISBLANK(_xlfn.XLOOKUP(complete_data[[#This Row],[Ticket]],tickets[Ticket],tickets[Fare])),"",_xlfn.XLOOKUP(complete_data[[#This Row],[Ticket]],tickets[Ticket],tickets[Fare]))</f>
        <v>7.05</v>
      </c>
      <c r="K143" s="18" t="str">
        <f>IF(ISBLANK(_xlfn.XLOOKUP(complete_data[[#This Row],[Ticket]],tickets[Ticket],tickets[Cabin])),"",_xlfn.XLOOKUP(complete_data[[#This Row],[Ticket]],tickets[Ticket],tickets[Cabin]))</f>
        <v/>
      </c>
      <c r="L143" t="str">
        <f>IF(ISBLANK(_xlfn.XLOOKUP(complete_data[[#This Row],[Ticket]],tickets[Ticket],tickets[Embarked])),"",_xlfn.XLOOKUP(complete_data[[#This Row],[Ticket]],tickets[Ticket],tickets[Embarked]))</f>
        <v>S</v>
      </c>
      <c r="M143" t="str">
        <f>IF(ISNA(complete_data[[#This Row],[Embarked]]),"S",IF(complete_data[[#This Row],[Embarked]]="","S",complete_data[[#This Row],[Embarked]]))</f>
        <v>S</v>
      </c>
      <c r="N143" t="str">
        <f>IF(ISNA(complete_data[[#This Row],[Cabin]]),"Unknown",IF(complete_data[[#This Row],[Cabin]]="","Unknown",TRIM(LEFT(complete_data[[#This Row],[Cabin]],1))))</f>
        <v>Unknown</v>
      </c>
    </row>
    <row r="144" spans="1:14" x14ac:dyDescent="0.2">
      <c r="A144" s="5">
        <v>845</v>
      </c>
      <c r="B144" s="7">
        <v>0</v>
      </c>
      <c r="C144" s="7">
        <v>3</v>
      </c>
      <c r="D144" s="5" t="s">
        <v>354</v>
      </c>
      <c r="E144" s="5" t="s">
        <v>29</v>
      </c>
      <c r="F144" s="4">
        <v>17</v>
      </c>
      <c r="G144" s="3">
        <v>315090</v>
      </c>
      <c r="H144" s="7">
        <f>_xlfn.XLOOKUP(complete_data[[#This Row],[PassengerId]],family_info[PassengerId],family_info[SibSp])</f>
        <v>0</v>
      </c>
      <c r="I144" s="7">
        <f>_xlfn.XLOOKUP(complete_data[[#This Row],[PassengerId]],family_info[PassengerId],family_info[Parch])</f>
        <v>0</v>
      </c>
      <c r="J144" s="18">
        <f>IF(ISBLANK(_xlfn.XLOOKUP(complete_data[[#This Row],[Ticket]],tickets[Ticket],tickets[Fare])),"",_xlfn.XLOOKUP(complete_data[[#This Row],[Ticket]],tickets[Ticket],tickets[Fare]))</f>
        <v>8.6624999999999996</v>
      </c>
      <c r="K144" s="18" t="str">
        <f>IF(ISBLANK(_xlfn.XLOOKUP(complete_data[[#This Row],[Ticket]],tickets[Ticket],tickets[Cabin])),"",_xlfn.XLOOKUP(complete_data[[#This Row],[Ticket]],tickets[Ticket],tickets[Cabin]))</f>
        <v/>
      </c>
      <c r="L144" t="str">
        <f>IF(ISBLANK(_xlfn.XLOOKUP(complete_data[[#This Row],[Ticket]],tickets[Ticket],tickets[Embarked])),"",_xlfn.XLOOKUP(complete_data[[#This Row],[Ticket]],tickets[Ticket],tickets[Embarked]))</f>
        <v>S</v>
      </c>
      <c r="M144" t="str">
        <f>IF(ISNA(complete_data[[#This Row],[Embarked]]),"S",IF(complete_data[[#This Row],[Embarked]]="","S",complete_data[[#This Row],[Embarked]]))</f>
        <v>S</v>
      </c>
      <c r="N144" t="str">
        <f>IF(ISNA(complete_data[[#This Row],[Cabin]]),"Unknown",IF(complete_data[[#This Row],[Cabin]]="","Unknown",TRIM(LEFT(complete_data[[#This Row],[Cabin]],1))))</f>
        <v>Unknown</v>
      </c>
    </row>
    <row r="145" spans="1:14" x14ac:dyDescent="0.2">
      <c r="A145" s="5">
        <v>411</v>
      </c>
      <c r="B145" s="7">
        <v>0</v>
      </c>
      <c r="C145" s="7">
        <v>3</v>
      </c>
      <c r="D145" s="5" t="s">
        <v>355</v>
      </c>
      <c r="E145" s="5" t="s">
        <v>29</v>
      </c>
      <c r="G145" s="3">
        <v>349222</v>
      </c>
      <c r="H145" s="7">
        <f>_xlfn.XLOOKUP(complete_data[[#This Row],[PassengerId]],family_info[PassengerId],family_info[SibSp])</f>
        <v>0</v>
      </c>
      <c r="I145" s="7">
        <f>_xlfn.XLOOKUP(complete_data[[#This Row],[PassengerId]],family_info[PassengerId],family_info[Parch])</f>
        <v>0</v>
      </c>
      <c r="J145" s="18">
        <f>IF(ISBLANK(_xlfn.XLOOKUP(complete_data[[#This Row],[Ticket]],tickets[Ticket],tickets[Fare])),"",_xlfn.XLOOKUP(complete_data[[#This Row],[Ticket]],tickets[Ticket],tickets[Fare]))</f>
        <v>7.8958000000000004</v>
      </c>
      <c r="K145" s="18" t="str">
        <f>IF(ISBLANK(_xlfn.XLOOKUP(complete_data[[#This Row],[Ticket]],tickets[Ticket],tickets[Cabin])),"",_xlfn.XLOOKUP(complete_data[[#This Row],[Ticket]],tickets[Ticket],tickets[Cabin]))</f>
        <v/>
      </c>
      <c r="L145" t="str">
        <f>IF(ISBLANK(_xlfn.XLOOKUP(complete_data[[#This Row],[Ticket]],tickets[Ticket],tickets[Embarked])),"",_xlfn.XLOOKUP(complete_data[[#This Row],[Ticket]],tickets[Ticket],tickets[Embarked]))</f>
        <v>S</v>
      </c>
      <c r="M145" t="str">
        <f>IF(ISNA(complete_data[[#This Row],[Embarked]]),"S",IF(complete_data[[#This Row],[Embarked]]="","S",complete_data[[#This Row],[Embarked]]))</f>
        <v>S</v>
      </c>
      <c r="N145" t="str">
        <f>IF(ISNA(complete_data[[#This Row],[Cabin]]),"Unknown",IF(complete_data[[#This Row],[Cabin]]="","Unknown",TRIM(LEFT(complete_data[[#This Row],[Cabin]],1))))</f>
        <v>Unknown</v>
      </c>
    </row>
    <row r="146" spans="1:14" x14ac:dyDescent="0.2">
      <c r="A146" s="5">
        <v>76</v>
      </c>
      <c r="B146" s="7">
        <v>0</v>
      </c>
      <c r="C146" s="7">
        <v>3</v>
      </c>
      <c r="D146" s="5" t="s">
        <v>356</v>
      </c>
      <c r="E146" s="5" t="s">
        <v>29</v>
      </c>
      <c r="F146" s="4">
        <v>25</v>
      </c>
      <c r="G146" s="3">
        <v>348123</v>
      </c>
      <c r="H146" s="7">
        <f>_xlfn.XLOOKUP(complete_data[[#This Row],[PassengerId]],family_info[PassengerId],family_info[SibSp])</f>
        <v>0</v>
      </c>
      <c r="I146" s="7">
        <f>_xlfn.XLOOKUP(complete_data[[#This Row],[PassengerId]],family_info[PassengerId],family_info[Parch])</f>
        <v>0</v>
      </c>
      <c r="J146" s="18">
        <f>IF(ISBLANK(_xlfn.XLOOKUP(complete_data[[#This Row],[Ticket]],tickets[Ticket],tickets[Fare])),"",_xlfn.XLOOKUP(complete_data[[#This Row],[Ticket]],tickets[Ticket],tickets[Fare]))</f>
        <v>7.65</v>
      </c>
      <c r="K146" s="18" t="str">
        <f>IF(ISBLANK(_xlfn.XLOOKUP(complete_data[[#This Row],[Ticket]],tickets[Ticket],tickets[Cabin])),"",_xlfn.XLOOKUP(complete_data[[#This Row],[Ticket]],tickets[Ticket],tickets[Cabin]))</f>
        <v>F G73</v>
      </c>
      <c r="L146" t="str">
        <f>IF(ISBLANK(_xlfn.XLOOKUP(complete_data[[#This Row],[Ticket]],tickets[Ticket],tickets[Embarked])),"",_xlfn.XLOOKUP(complete_data[[#This Row],[Ticket]],tickets[Ticket],tickets[Embarked]))</f>
        <v>S</v>
      </c>
      <c r="M146" t="str">
        <f>IF(ISNA(complete_data[[#This Row],[Embarked]]),"S",IF(complete_data[[#This Row],[Embarked]]="","S",complete_data[[#This Row],[Embarked]]))</f>
        <v>S</v>
      </c>
      <c r="N146" t="str">
        <f>IF(ISNA(complete_data[[#This Row],[Cabin]]),"Unknown",IF(complete_data[[#This Row],[Cabin]]="","Unknown",TRIM(LEFT(complete_data[[#This Row],[Cabin]],1))))</f>
        <v>F</v>
      </c>
    </row>
    <row r="147" spans="1:14" x14ac:dyDescent="0.2">
      <c r="A147" s="5">
        <v>219</v>
      </c>
      <c r="B147" s="7">
        <v>1</v>
      </c>
      <c r="C147" s="7">
        <v>1</v>
      </c>
      <c r="D147" s="5" t="s">
        <v>357</v>
      </c>
      <c r="E147" s="5" t="s">
        <v>32</v>
      </c>
      <c r="F147" s="4">
        <v>32</v>
      </c>
      <c r="G147" s="3">
        <v>11813</v>
      </c>
      <c r="H147" s="7">
        <f>_xlfn.XLOOKUP(complete_data[[#This Row],[PassengerId]],family_info[PassengerId],family_info[SibSp])</f>
        <v>0</v>
      </c>
      <c r="I147" s="7">
        <f>_xlfn.XLOOKUP(complete_data[[#This Row],[PassengerId]],family_info[PassengerId],family_info[Parch])</f>
        <v>0</v>
      </c>
      <c r="J147" s="18">
        <f>IF(ISBLANK(_xlfn.XLOOKUP(complete_data[[#This Row],[Ticket]],tickets[Ticket],tickets[Fare])),"",_xlfn.XLOOKUP(complete_data[[#This Row],[Ticket]],tickets[Ticket],tickets[Fare]))</f>
        <v>76.291700000000006</v>
      </c>
      <c r="K147" s="18" t="str">
        <f>IF(ISBLANK(_xlfn.XLOOKUP(complete_data[[#This Row],[Ticket]],tickets[Ticket],tickets[Cabin])),"",_xlfn.XLOOKUP(complete_data[[#This Row],[Ticket]],tickets[Ticket],tickets[Cabin]))</f>
        <v>D15</v>
      </c>
      <c r="L147" t="str">
        <f>IF(ISBLANK(_xlfn.XLOOKUP(complete_data[[#This Row],[Ticket]],tickets[Ticket],tickets[Embarked])),"",_xlfn.XLOOKUP(complete_data[[#This Row],[Ticket]],tickets[Ticket],tickets[Embarked]))</f>
        <v>C</v>
      </c>
      <c r="M147" t="str">
        <f>IF(ISNA(complete_data[[#This Row],[Embarked]]),"S",IF(complete_data[[#This Row],[Embarked]]="","S",complete_data[[#This Row],[Embarked]]))</f>
        <v>C</v>
      </c>
      <c r="N147" t="str">
        <f>IF(ISNA(complete_data[[#This Row],[Cabin]]),"Unknown",IF(complete_data[[#This Row],[Cabin]]="","Unknown",TRIM(LEFT(complete_data[[#This Row],[Cabin]],1))))</f>
        <v>D</v>
      </c>
    </row>
    <row r="148" spans="1:14" x14ac:dyDescent="0.2">
      <c r="A148" s="5">
        <v>501</v>
      </c>
      <c r="B148" s="7">
        <v>0</v>
      </c>
      <c r="C148" s="7">
        <v>3</v>
      </c>
      <c r="D148" s="5" t="s">
        <v>358</v>
      </c>
      <c r="E148" s="5" t="s">
        <v>29</v>
      </c>
      <c r="F148" s="4">
        <v>17</v>
      </c>
      <c r="G148" s="3">
        <v>315086</v>
      </c>
      <c r="H148" s="7">
        <f>_xlfn.XLOOKUP(complete_data[[#This Row],[PassengerId]],family_info[PassengerId],family_info[SibSp])</f>
        <v>0</v>
      </c>
      <c r="I148" s="7">
        <f>_xlfn.XLOOKUP(complete_data[[#This Row],[PassengerId]],family_info[PassengerId],family_info[Parch])</f>
        <v>0</v>
      </c>
      <c r="J148" s="18">
        <f>IF(ISBLANK(_xlfn.XLOOKUP(complete_data[[#This Row],[Ticket]],tickets[Ticket],tickets[Fare])),"",_xlfn.XLOOKUP(complete_data[[#This Row],[Ticket]],tickets[Ticket],tickets[Fare]))</f>
        <v>8.6624999999999996</v>
      </c>
      <c r="K148" s="18" t="str">
        <f>IF(ISBLANK(_xlfn.XLOOKUP(complete_data[[#This Row],[Ticket]],tickets[Ticket],tickets[Cabin])),"",_xlfn.XLOOKUP(complete_data[[#This Row],[Ticket]],tickets[Ticket],tickets[Cabin]))</f>
        <v/>
      </c>
      <c r="L148" t="str">
        <f>IF(ISBLANK(_xlfn.XLOOKUP(complete_data[[#This Row],[Ticket]],tickets[Ticket],tickets[Embarked])),"",_xlfn.XLOOKUP(complete_data[[#This Row],[Ticket]],tickets[Ticket],tickets[Embarked]))</f>
        <v>S</v>
      </c>
      <c r="M148" t="str">
        <f>IF(ISNA(complete_data[[#This Row],[Embarked]]),"S",IF(complete_data[[#This Row],[Embarked]]="","S",complete_data[[#This Row],[Embarked]]))</f>
        <v>S</v>
      </c>
      <c r="N148" t="str">
        <f>IF(ISNA(complete_data[[#This Row],[Cabin]]),"Unknown",IF(complete_data[[#This Row],[Cabin]]="","Unknown",TRIM(LEFT(complete_data[[#This Row],[Cabin]],1))))</f>
        <v>Unknown</v>
      </c>
    </row>
    <row r="149" spans="1:14" x14ac:dyDescent="0.2">
      <c r="A149" s="5">
        <v>26</v>
      </c>
      <c r="B149" s="7">
        <v>1</v>
      </c>
      <c r="C149" s="7">
        <v>3</v>
      </c>
      <c r="D149" s="5" t="s">
        <v>359</v>
      </c>
      <c r="E149" s="5" t="s">
        <v>32</v>
      </c>
      <c r="F149" s="4">
        <v>38</v>
      </c>
      <c r="G149" s="3">
        <v>347077</v>
      </c>
      <c r="H149" s="7">
        <f>_xlfn.XLOOKUP(complete_data[[#This Row],[PassengerId]],family_info[PassengerId],family_info[SibSp])</f>
        <v>1</v>
      </c>
      <c r="I149" s="7">
        <f>_xlfn.XLOOKUP(complete_data[[#This Row],[PassengerId]],family_info[PassengerId],family_info[Parch])</f>
        <v>5</v>
      </c>
      <c r="J149" s="18">
        <f>IF(ISBLANK(_xlfn.XLOOKUP(complete_data[[#This Row],[Ticket]],tickets[Ticket],tickets[Fare])),"",_xlfn.XLOOKUP(complete_data[[#This Row],[Ticket]],tickets[Ticket],tickets[Fare]))</f>
        <v>31.387499999999999</v>
      </c>
      <c r="K149" s="18" t="str">
        <f>IF(ISBLANK(_xlfn.XLOOKUP(complete_data[[#This Row],[Ticket]],tickets[Ticket],tickets[Cabin])),"",_xlfn.XLOOKUP(complete_data[[#This Row],[Ticket]],tickets[Ticket],tickets[Cabin]))</f>
        <v/>
      </c>
      <c r="L149" t="str">
        <f>IF(ISBLANK(_xlfn.XLOOKUP(complete_data[[#This Row],[Ticket]],tickets[Ticket],tickets[Embarked])),"",_xlfn.XLOOKUP(complete_data[[#This Row],[Ticket]],tickets[Ticket],tickets[Embarked]))</f>
        <v>S</v>
      </c>
      <c r="M149" t="str">
        <f>IF(ISNA(complete_data[[#This Row],[Embarked]]),"S",IF(complete_data[[#This Row],[Embarked]]="","S",complete_data[[#This Row],[Embarked]]))</f>
        <v>S</v>
      </c>
      <c r="N149" t="str">
        <f>IF(ISNA(complete_data[[#This Row],[Cabin]]),"Unknown",IF(complete_data[[#This Row],[Cabin]]="","Unknown",TRIM(LEFT(complete_data[[#This Row],[Cabin]],1))))</f>
        <v>Unknown</v>
      </c>
    </row>
    <row r="150" spans="1:14" x14ac:dyDescent="0.2">
      <c r="A150" s="5">
        <v>546</v>
      </c>
      <c r="B150" s="7">
        <v>0</v>
      </c>
      <c r="C150" s="7">
        <v>1</v>
      </c>
      <c r="D150" s="5" t="s">
        <v>360</v>
      </c>
      <c r="E150" s="5" t="s">
        <v>29</v>
      </c>
      <c r="F150" s="4">
        <v>64</v>
      </c>
      <c r="G150" s="3">
        <v>693</v>
      </c>
      <c r="H150" s="7">
        <f>_xlfn.XLOOKUP(complete_data[[#This Row],[PassengerId]],family_info[PassengerId],family_info[SibSp])</f>
        <v>0</v>
      </c>
      <c r="I150" s="7">
        <f>_xlfn.XLOOKUP(complete_data[[#This Row],[PassengerId]],family_info[PassengerId],family_info[Parch])</f>
        <v>0</v>
      </c>
      <c r="J150" s="18">
        <f>IF(ISBLANK(_xlfn.XLOOKUP(complete_data[[#This Row],[Ticket]],tickets[Ticket],tickets[Fare])),"",_xlfn.XLOOKUP(complete_data[[#This Row],[Ticket]],tickets[Ticket],tickets[Fare]))</f>
        <v>26</v>
      </c>
      <c r="K150" s="18" t="str">
        <f>IF(ISBLANK(_xlfn.XLOOKUP(complete_data[[#This Row],[Ticket]],tickets[Ticket],tickets[Cabin])),"",_xlfn.XLOOKUP(complete_data[[#This Row],[Ticket]],tickets[Ticket],tickets[Cabin]))</f>
        <v/>
      </c>
      <c r="L150" t="str">
        <f>IF(ISBLANK(_xlfn.XLOOKUP(complete_data[[#This Row],[Ticket]],tickets[Ticket],tickets[Embarked])),"",_xlfn.XLOOKUP(complete_data[[#This Row],[Ticket]],tickets[Ticket],tickets[Embarked]))</f>
        <v>S</v>
      </c>
      <c r="M150" t="str">
        <f>IF(ISNA(complete_data[[#This Row],[Embarked]]),"S",IF(complete_data[[#This Row],[Embarked]]="","S",complete_data[[#This Row],[Embarked]]))</f>
        <v>S</v>
      </c>
      <c r="N150" t="str">
        <f>IF(ISNA(complete_data[[#This Row],[Cabin]]),"Unknown",IF(complete_data[[#This Row],[Cabin]]="","Unknown",TRIM(LEFT(complete_data[[#This Row],[Cabin]],1))))</f>
        <v>Unknown</v>
      </c>
    </row>
    <row r="151" spans="1:14" x14ac:dyDescent="0.2">
      <c r="A151" s="5">
        <v>698</v>
      </c>
      <c r="B151" s="7">
        <v>1</v>
      </c>
      <c r="C151" s="7">
        <v>3</v>
      </c>
      <c r="D151" s="5" t="s">
        <v>361</v>
      </c>
      <c r="E151" s="5" t="s">
        <v>32</v>
      </c>
      <c r="G151" s="3">
        <v>35852</v>
      </c>
      <c r="H151" s="7">
        <f>_xlfn.XLOOKUP(complete_data[[#This Row],[PassengerId]],family_info[PassengerId],family_info[SibSp])</f>
        <v>0</v>
      </c>
      <c r="I151" s="7">
        <f>_xlfn.XLOOKUP(complete_data[[#This Row],[PassengerId]],family_info[PassengerId],family_info[Parch])</f>
        <v>0</v>
      </c>
      <c r="J151" s="18">
        <f>IF(ISBLANK(_xlfn.XLOOKUP(complete_data[[#This Row],[Ticket]],tickets[Ticket],tickets[Fare])),"",_xlfn.XLOOKUP(complete_data[[#This Row],[Ticket]],tickets[Ticket],tickets[Fare]))</f>
        <v>7.7332999999999998</v>
      </c>
      <c r="K151" s="18" t="str">
        <f>IF(ISBLANK(_xlfn.XLOOKUP(complete_data[[#This Row],[Ticket]],tickets[Ticket],tickets[Cabin])),"",_xlfn.XLOOKUP(complete_data[[#This Row],[Ticket]],tickets[Ticket],tickets[Cabin]))</f>
        <v/>
      </c>
      <c r="L151" t="str">
        <f>IF(ISBLANK(_xlfn.XLOOKUP(complete_data[[#This Row],[Ticket]],tickets[Ticket],tickets[Embarked])),"",_xlfn.XLOOKUP(complete_data[[#This Row],[Ticket]],tickets[Ticket],tickets[Embarked]))</f>
        <v>Q</v>
      </c>
      <c r="M151" t="str">
        <f>IF(ISNA(complete_data[[#This Row],[Embarked]]),"S",IF(complete_data[[#This Row],[Embarked]]="","S",complete_data[[#This Row],[Embarked]]))</f>
        <v>Q</v>
      </c>
      <c r="N151" t="str">
        <f>IF(ISNA(complete_data[[#This Row],[Cabin]]),"Unknown",IF(complete_data[[#This Row],[Cabin]]="","Unknown",TRIM(LEFT(complete_data[[#This Row],[Cabin]],1))))</f>
        <v>Unknown</v>
      </c>
    </row>
    <row r="152" spans="1:14" x14ac:dyDescent="0.2">
      <c r="A152" s="5">
        <v>91</v>
      </c>
      <c r="B152" s="7">
        <v>0</v>
      </c>
      <c r="C152" s="7">
        <v>3</v>
      </c>
      <c r="D152" s="5" t="s">
        <v>362</v>
      </c>
      <c r="E152" s="5" t="s">
        <v>29</v>
      </c>
      <c r="F152" s="4">
        <v>29</v>
      </c>
      <c r="G152" s="3">
        <v>343276</v>
      </c>
      <c r="H152" s="7">
        <f>_xlfn.XLOOKUP(complete_data[[#This Row],[PassengerId]],family_info[PassengerId],family_info[SibSp])</f>
        <v>0</v>
      </c>
      <c r="I152" s="7">
        <f>_xlfn.XLOOKUP(complete_data[[#This Row],[PassengerId]],family_info[PassengerId],family_info[Parch])</f>
        <v>0</v>
      </c>
      <c r="J152" s="18">
        <f>IF(ISBLANK(_xlfn.XLOOKUP(complete_data[[#This Row],[Ticket]],tickets[Ticket],tickets[Fare])),"",_xlfn.XLOOKUP(complete_data[[#This Row],[Ticket]],tickets[Ticket],tickets[Fare]))</f>
        <v>8.0500000000000007</v>
      </c>
      <c r="K152" s="18" t="str">
        <f>IF(ISBLANK(_xlfn.XLOOKUP(complete_data[[#This Row],[Ticket]],tickets[Ticket],tickets[Cabin])),"",_xlfn.XLOOKUP(complete_data[[#This Row],[Ticket]],tickets[Ticket],tickets[Cabin]))</f>
        <v/>
      </c>
      <c r="L152" t="str">
        <f>IF(ISBLANK(_xlfn.XLOOKUP(complete_data[[#This Row],[Ticket]],tickets[Ticket],tickets[Embarked])),"",_xlfn.XLOOKUP(complete_data[[#This Row],[Ticket]],tickets[Ticket],tickets[Embarked]))</f>
        <v>S</v>
      </c>
      <c r="M152" t="str">
        <f>IF(ISNA(complete_data[[#This Row],[Embarked]]),"S",IF(complete_data[[#This Row],[Embarked]]="","S",complete_data[[#This Row],[Embarked]]))</f>
        <v>S</v>
      </c>
      <c r="N152" t="str">
        <f>IF(ISNA(complete_data[[#This Row],[Cabin]]),"Unknown",IF(complete_data[[#This Row],[Cabin]]="","Unknown",TRIM(LEFT(complete_data[[#This Row],[Cabin]],1))))</f>
        <v>Unknown</v>
      </c>
    </row>
    <row r="153" spans="1:14" x14ac:dyDescent="0.2">
      <c r="A153" s="5">
        <v>821</v>
      </c>
      <c r="B153" s="7">
        <v>1</v>
      </c>
      <c r="C153" s="7">
        <v>1</v>
      </c>
      <c r="D153" s="5" t="s">
        <v>363</v>
      </c>
      <c r="E153" s="5" t="s">
        <v>32</v>
      </c>
      <c r="F153" s="4">
        <v>52</v>
      </c>
      <c r="G153" s="3">
        <v>12749</v>
      </c>
      <c r="H153" s="7">
        <f>_xlfn.XLOOKUP(complete_data[[#This Row],[PassengerId]],family_info[PassengerId],family_info[SibSp])</f>
        <v>1</v>
      </c>
      <c r="I153" s="7">
        <f>_xlfn.XLOOKUP(complete_data[[#This Row],[PassengerId]],family_info[PassengerId],family_info[Parch])</f>
        <v>1</v>
      </c>
      <c r="J153" s="18">
        <f>IF(ISBLANK(_xlfn.XLOOKUP(complete_data[[#This Row],[Ticket]],tickets[Ticket],tickets[Fare])),"",_xlfn.XLOOKUP(complete_data[[#This Row],[Ticket]],tickets[Ticket],tickets[Fare]))</f>
        <v>93.5</v>
      </c>
      <c r="K153" s="18" t="str">
        <f>IF(ISBLANK(_xlfn.XLOOKUP(complete_data[[#This Row],[Ticket]],tickets[Ticket],tickets[Cabin])),"",_xlfn.XLOOKUP(complete_data[[#This Row],[Ticket]],tickets[Ticket],tickets[Cabin]))</f>
        <v>B69 B73</v>
      </c>
      <c r="L153" t="str">
        <f>IF(ISBLANK(_xlfn.XLOOKUP(complete_data[[#This Row],[Ticket]],tickets[Ticket],tickets[Embarked])),"",_xlfn.XLOOKUP(complete_data[[#This Row],[Ticket]],tickets[Ticket],tickets[Embarked]))</f>
        <v>S</v>
      </c>
      <c r="M153" t="str">
        <f>IF(ISNA(complete_data[[#This Row],[Embarked]]),"S",IF(complete_data[[#This Row],[Embarked]]="","S",complete_data[[#This Row],[Embarked]]))</f>
        <v>S</v>
      </c>
      <c r="N153" t="str">
        <f>IF(ISNA(complete_data[[#This Row],[Cabin]]),"Unknown",IF(complete_data[[#This Row],[Cabin]]="","Unknown",TRIM(LEFT(complete_data[[#This Row],[Cabin]],1))))</f>
        <v>B</v>
      </c>
    </row>
    <row r="154" spans="1:14" x14ac:dyDescent="0.2">
      <c r="A154" s="5">
        <v>667</v>
      </c>
      <c r="B154" s="7">
        <v>0</v>
      </c>
      <c r="C154" s="7">
        <v>2</v>
      </c>
      <c r="D154" s="5" t="s">
        <v>364</v>
      </c>
      <c r="E154" s="5" t="s">
        <v>29</v>
      </c>
      <c r="F154" s="4">
        <v>25</v>
      </c>
      <c r="G154" s="3">
        <v>234686</v>
      </c>
      <c r="H154" s="7">
        <f>_xlfn.XLOOKUP(complete_data[[#This Row],[PassengerId]],family_info[PassengerId],family_info[SibSp])</f>
        <v>0</v>
      </c>
      <c r="I154" s="7">
        <f>_xlfn.XLOOKUP(complete_data[[#This Row],[PassengerId]],family_info[PassengerId],family_info[Parch])</f>
        <v>0</v>
      </c>
      <c r="J154" s="18">
        <f>IF(ISBLANK(_xlfn.XLOOKUP(complete_data[[#This Row],[Ticket]],tickets[Ticket],tickets[Fare])),"",_xlfn.XLOOKUP(complete_data[[#This Row],[Ticket]],tickets[Ticket],tickets[Fare]))</f>
        <v>13</v>
      </c>
      <c r="K154" s="18" t="str">
        <f>IF(ISBLANK(_xlfn.XLOOKUP(complete_data[[#This Row],[Ticket]],tickets[Ticket],tickets[Cabin])),"",_xlfn.XLOOKUP(complete_data[[#This Row],[Ticket]],tickets[Ticket],tickets[Cabin]))</f>
        <v/>
      </c>
      <c r="L154" t="str">
        <f>IF(ISBLANK(_xlfn.XLOOKUP(complete_data[[#This Row],[Ticket]],tickets[Ticket],tickets[Embarked])),"",_xlfn.XLOOKUP(complete_data[[#This Row],[Ticket]],tickets[Ticket],tickets[Embarked]))</f>
        <v>S</v>
      </c>
      <c r="M154" t="str">
        <f>IF(ISNA(complete_data[[#This Row],[Embarked]]),"S",IF(complete_data[[#This Row],[Embarked]]="","S",complete_data[[#This Row],[Embarked]]))</f>
        <v>S</v>
      </c>
      <c r="N154" t="str">
        <f>IF(ISNA(complete_data[[#This Row],[Cabin]]),"Unknown",IF(complete_data[[#This Row],[Cabin]]="","Unknown",TRIM(LEFT(complete_data[[#This Row],[Cabin]],1))))</f>
        <v>Unknown</v>
      </c>
    </row>
    <row r="155" spans="1:14" x14ac:dyDescent="0.2">
      <c r="A155" s="5">
        <v>158</v>
      </c>
      <c r="B155" s="7">
        <v>0</v>
      </c>
      <c r="C155" s="7">
        <v>3</v>
      </c>
      <c r="D155" s="5" t="s">
        <v>365</v>
      </c>
      <c r="E155" s="5" t="s">
        <v>29</v>
      </c>
      <c r="F155" s="4">
        <v>30</v>
      </c>
      <c r="G155" s="3" t="s">
        <v>366</v>
      </c>
      <c r="H155" s="7">
        <f>_xlfn.XLOOKUP(complete_data[[#This Row],[PassengerId]],family_info[PassengerId],family_info[SibSp])</f>
        <v>0</v>
      </c>
      <c r="I155" s="7">
        <f>_xlfn.XLOOKUP(complete_data[[#This Row],[PassengerId]],family_info[PassengerId],family_info[Parch])</f>
        <v>0</v>
      </c>
      <c r="J155" s="18">
        <f>IF(ISBLANK(_xlfn.XLOOKUP(complete_data[[#This Row],[Ticket]],tickets[Ticket],tickets[Fare])),"",_xlfn.XLOOKUP(complete_data[[#This Row],[Ticket]],tickets[Ticket],tickets[Fare]))</f>
        <v>8.0500000000000007</v>
      </c>
      <c r="K155" s="18" t="str">
        <f>IF(ISBLANK(_xlfn.XLOOKUP(complete_data[[#This Row],[Ticket]],tickets[Ticket],tickets[Cabin])),"",_xlfn.XLOOKUP(complete_data[[#This Row],[Ticket]],tickets[Ticket],tickets[Cabin]))</f>
        <v/>
      </c>
      <c r="L155" t="str">
        <f>IF(ISBLANK(_xlfn.XLOOKUP(complete_data[[#This Row],[Ticket]],tickets[Ticket],tickets[Embarked])),"",_xlfn.XLOOKUP(complete_data[[#This Row],[Ticket]],tickets[Ticket],tickets[Embarked]))</f>
        <v>S</v>
      </c>
      <c r="M155" t="str">
        <f>IF(ISNA(complete_data[[#This Row],[Embarked]]),"S",IF(complete_data[[#This Row],[Embarked]]="","S",complete_data[[#This Row],[Embarked]]))</f>
        <v>S</v>
      </c>
      <c r="N155" t="str">
        <f>IF(ISNA(complete_data[[#This Row],[Cabin]]),"Unknown",IF(complete_data[[#This Row],[Cabin]]="","Unknown",TRIM(LEFT(complete_data[[#This Row],[Cabin]],1))))</f>
        <v>Unknown</v>
      </c>
    </row>
    <row r="156" spans="1:14" x14ac:dyDescent="0.2">
      <c r="A156" s="5">
        <v>713</v>
      </c>
      <c r="B156" s="7">
        <v>1</v>
      </c>
      <c r="C156" s="7">
        <v>1</v>
      </c>
      <c r="D156" s="5" t="s">
        <v>367</v>
      </c>
      <c r="E156" s="5" t="s">
        <v>29</v>
      </c>
      <c r="F156" s="4">
        <v>48</v>
      </c>
      <c r="G156" s="3">
        <v>19996</v>
      </c>
      <c r="H156" s="7">
        <f>_xlfn.XLOOKUP(complete_data[[#This Row],[PassengerId]],family_info[PassengerId],family_info[SibSp])</f>
        <v>1</v>
      </c>
      <c r="I156" s="7">
        <f>_xlfn.XLOOKUP(complete_data[[#This Row],[PassengerId]],family_info[PassengerId],family_info[Parch])</f>
        <v>0</v>
      </c>
      <c r="J156" s="18">
        <f>IF(ISBLANK(_xlfn.XLOOKUP(complete_data[[#This Row],[Ticket]],tickets[Ticket],tickets[Fare])),"",_xlfn.XLOOKUP(complete_data[[#This Row],[Ticket]],tickets[Ticket],tickets[Fare]))</f>
        <v>52</v>
      </c>
      <c r="K156" s="18" t="str">
        <f>IF(ISBLANK(_xlfn.XLOOKUP(complete_data[[#This Row],[Ticket]],tickets[Ticket],tickets[Cabin])),"",_xlfn.XLOOKUP(complete_data[[#This Row],[Ticket]],tickets[Ticket],tickets[Cabin]))</f>
        <v>C126</v>
      </c>
      <c r="L156" t="str">
        <f>IF(ISBLANK(_xlfn.XLOOKUP(complete_data[[#This Row],[Ticket]],tickets[Ticket],tickets[Embarked])),"",_xlfn.XLOOKUP(complete_data[[#This Row],[Ticket]],tickets[Ticket],tickets[Embarked]))</f>
        <v>S</v>
      </c>
      <c r="M156" t="str">
        <f>IF(ISNA(complete_data[[#This Row],[Embarked]]),"S",IF(complete_data[[#This Row],[Embarked]]="","S",complete_data[[#This Row],[Embarked]]))</f>
        <v>S</v>
      </c>
      <c r="N156" t="str">
        <f>IF(ISNA(complete_data[[#This Row],[Cabin]]),"Unknown",IF(complete_data[[#This Row],[Cabin]]="","Unknown",TRIM(LEFT(complete_data[[#This Row],[Cabin]],1))))</f>
        <v>C</v>
      </c>
    </row>
    <row r="157" spans="1:14" x14ac:dyDescent="0.2">
      <c r="A157" s="5">
        <v>430</v>
      </c>
      <c r="B157" s="7">
        <v>1</v>
      </c>
      <c r="C157" s="7">
        <v>3</v>
      </c>
      <c r="D157" s="5" t="s">
        <v>368</v>
      </c>
      <c r="E157" s="5" t="s">
        <v>29</v>
      </c>
      <c r="F157" s="4">
        <v>32</v>
      </c>
      <c r="G157" s="3" t="s">
        <v>369</v>
      </c>
      <c r="H157" s="7">
        <f>_xlfn.XLOOKUP(complete_data[[#This Row],[PassengerId]],family_info[PassengerId],family_info[SibSp])</f>
        <v>0</v>
      </c>
      <c r="I157" s="7">
        <f>_xlfn.XLOOKUP(complete_data[[#This Row],[PassengerId]],family_info[PassengerId],family_info[Parch])</f>
        <v>0</v>
      </c>
      <c r="J157" s="18">
        <f>IF(ISBLANK(_xlfn.XLOOKUP(complete_data[[#This Row],[Ticket]],tickets[Ticket],tickets[Fare])),"",_xlfn.XLOOKUP(complete_data[[#This Row],[Ticket]],tickets[Ticket],tickets[Fare]))</f>
        <v>8.0500000000000007</v>
      </c>
      <c r="K157" s="18" t="str">
        <f>IF(ISBLANK(_xlfn.XLOOKUP(complete_data[[#This Row],[Ticket]],tickets[Ticket],tickets[Cabin])),"",_xlfn.XLOOKUP(complete_data[[#This Row],[Ticket]],tickets[Ticket],tickets[Cabin]))</f>
        <v>E10</v>
      </c>
      <c r="L157" t="str">
        <f>IF(ISBLANK(_xlfn.XLOOKUP(complete_data[[#This Row],[Ticket]],tickets[Ticket],tickets[Embarked])),"",_xlfn.XLOOKUP(complete_data[[#This Row],[Ticket]],tickets[Ticket],tickets[Embarked]))</f>
        <v>S</v>
      </c>
      <c r="M157" t="str">
        <f>IF(ISNA(complete_data[[#This Row],[Embarked]]),"S",IF(complete_data[[#This Row],[Embarked]]="","S",complete_data[[#This Row],[Embarked]]))</f>
        <v>S</v>
      </c>
      <c r="N157" t="str">
        <f>IF(ISNA(complete_data[[#This Row],[Cabin]]),"Unknown",IF(complete_data[[#This Row],[Cabin]]="","Unknown",TRIM(LEFT(complete_data[[#This Row],[Cabin]],1))))</f>
        <v>E</v>
      </c>
    </row>
    <row r="158" spans="1:14" x14ac:dyDescent="0.2">
      <c r="A158" s="5">
        <v>492</v>
      </c>
      <c r="B158" s="7">
        <v>0</v>
      </c>
      <c r="C158" s="7">
        <v>3</v>
      </c>
      <c r="D158" s="5" t="s">
        <v>370</v>
      </c>
      <c r="E158" s="5" t="s">
        <v>29</v>
      </c>
      <c r="F158" s="4">
        <v>21</v>
      </c>
      <c r="G158" s="3" t="s">
        <v>371</v>
      </c>
      <c r="H158" s="7">
        <f>_xlfn.XLOOKUP(complete_data[[#This Row],[PassengerId]],family_info[PassengerId],family_info[SibSp])</f>
        <v>0</v>
      </c>
      <c r="I158" s="7">
        <f>_xlfn.XLOOKUP(complete_data[[#This Row],[PassengerId]],family_info[PassengerId],family_info[Parch])</f>
        <v>0</v>
      </c>
      <c r="J158" s="18">
        <f>IF(ISBLANK(_xlfn.XLOOKUP(complete_data[[#This Row],[Ticket]],tickets[Ticket],tickets[Fare])),"",_xlfn.XLOOKUP(complete_data[[#This Row],[Ticket]],tickets[Ticket],tickets[Fare]))</f>
        <v>7.25</v>
      </c>
      <c r="K158" s="18" t="str">
        <f>IF(ISBLANK(_xlfn.XLOOKUP(complete_data[[#This Row],[Ticket]],tickets[Ticket],tickets[Cabin])),"",_xlfn.XLOOKUP(complete_data[[#This Row],[Ticket]],tickets[Ticket],tickets[Cabin]))</f>
        <v/>
      </c>
      <c r="L158" t="str">
        <f>IF(ISBLANK(_xlfn.XLOOKUP(complete_data[[#This Row],[Ticket]],tickets[Ticket],tickets[Embarked])),"",_xlfn.XLOOKUP(complete_data[[#This Row],[Ticket]],tickets[Ticket],tickets[Embarked]))</f>
        <v>S</v>
      </c>
      <c r="M158" t="str">
        <f>IF(ISNA(complete_data[[#This Row],[Embarked]]),"S",IF(complete_data[[#This Row],[Embarked]]="","S",complete_data[[#This Row],[Embarked]]))</f>
        <v>S</v>
      </c>
      <c r="N158" t="str">
        <f>IF(ISNA(complete_data[[#This Row],[Cabin]]),"Unknown",IF(complete_data[[#This Row],[Cabin]]="","Unknown",TRIM(LEFT(complete_data[[#This Row],[Cabin]],1))))</f>
        <v>Unknown</v>
      </c>
    </row>
    <row r="159" spans="1:14" x14ac:dyDescent="0.2">
      <c r="A159" s="5">
        <v>516</v>
      </c>
      <c r="B159" s="7">
        <v>0</v>
      </c>
      <c r="C159" s="7">
        <v>1</v>
      </c>
      <c r="D159" s="5" t="s">
        <v>372</v>
      </c>
      <c r="E159" s="5" t="s">
        <v>29</v>
      </c>
      <c r="F159" s="4">
        <v>47</v>
      </c>
      <c r="G159" s="3">
        <v>36967</v>
      </c>
      <c r="H159" s="7">
        <f>_xlfn.XLOOKUP(complete_data[[#This Row],[PassengerId]],family_info[PassengerId],family_info[SibSp])</f>
        <v>0</v>
      </c>
      <c r="I159" s="7">
        <f>_xlfn.XLOOKUP(complete_data[[#This Row],[PassengerId]],family_info[PassengerId],family_info[Parch])</f>
        <v>0</v>
      </c>
      <c r="J159" s="18">
        <f>IF(ISBLANK(_xlfn.XLOOKUP(complete_data[[#This Row],[Ticket]],tickets[Ticket],tickets[Fare])),"",_xlfn.XLOOKUP(complete_data[[#This Row],[Ticket]],tickets[Ticket],tickets[Fare]))</f>
        <v>34.020800000000001</v>
      </c>
      <c r="K159" s="18" t="str">
        <f>IF(ISBLANK(_xlfn.XLOOKUP(complete_data[[#This Row],[Ticket]],tickets[Ticket],tickets[Cabin])),"",_xlfn.XLOOKUP(complete_data[[#This Row],[Ticket]],tickets[Ticket],tickets[Cabin]))</f>
        <v>D46</v>
      </c>
      <c r="L159" t="str">
        <f>IF(ISBLANK(_xlfn.XLOOKUP(complete_data[[#This Row],[Ticket]],tickets[Ticket],tickets[Embarked])),"",_xlfn.XLOOKUP(complete_data[[#This Row],[Ticket]],tickets[Ticket],tickets[Embarked]))</f>
        <v>S</v>
      </c>
      <c r="M159" t="str">
        <f>IF(ISNA(complete_data[[#This Row],[Embarked]]),"S",IF(complete_data[[#This Row],[Embarked]]="","S",complete_data[[#This Row],[Embarked]]))</f>
        <v>S</v>
      </c>
      <c r="N159" t="str">
        <f>IF(ISNA(complete_data[[#This Row],[Cabin]]),"Unknown",IF(complete_data[[#This Row],[Cabin]]="","Unknown",TRIM(LEFT(complete_data[[#This Row],[Cabin]],1))))</f>
        <v>D</v>
      </c>
    </row>
    <row r="160" spans="1:14" x14ac:dyDescent="0.2">
      <c r="A160" s="5">
        <v>831</v>
      </c>
      <c r="B160" s="7">
        <v>1</v>
      </c>
      <c r="C160" s="7">
        <v>3</v>
      </c>
      <c r="D160" s="5" t="s">
        <v>373</v>
      </c>
      <c r="E160" s="5" t="s">
        <v>32</v>
      </c>
      <c r="F160" s="4">
        <v>15</v>
      </c>
      <c r="G160" s="3">
        <v>2659</v>
      </c>
      <c r="H160" s="7">
        <f>_xlfn.XLOOKUP(complete_data[[#This Row],[PassengerId]],family_info[PassengerId],family_info[SibSp])</f>
        <v>1</v>
      </c>
      <c r="I160" s="7">
        <f>_xlfn.XLOOKUP(complete_data[[#This Row],[PassengerId]],family_info[PassengerId],family_info[Parch])</f>
        <v>0</v>
      </c>
      <c r="J160" s="18">
        <f>IF(ISBLANK(_xlfn.XLOOKUP(complete_data[[#This Row],[Ticket]],tickets[Ticket],tickets[Fare])),"",_xlfn.XLOOKUP(complete_data[[#This Row],[Ticket]],tickets[Ticket],tickets[Fare]))</f>
        <v>14.4542</v>
      </c>
      <c r="K160" s="18" t="str">
        <f>IF(ISBLANK(_xlfn.XLOOKUP(complete_data[[#This Row],[Ticket]],tickets[Ticket],tickets[Cabin])),"",_xlfn.XLOOKUP(complete_data[[#This Row],[Ticket]],tickets[Ticket],tickets[Cabin]))</f>
        <v/>
      </c>
      <c r="L160" t="str">
        <f>IF(ISBLANK(_xlfn.XLOOKUP(complete_data[[#This Row],[Ticket]],tickets[Ticket],tickets[Embarked])),"",_xlfn.XLOOKUP(complete_data[[#This Row],[Ticket]],tickets[Ticket],tickets[Embarked]))</f>
        <v>C</v>
      </c>
      <c r="M160" t="str">
        <f>IF(ISNA(complete_data[[#This Row],[Embarked]]),"S",IF(complete_data[[#This Row],[Embarked]]="","S",complete_data[[#This Row],[Embarked]]))</f>
        <v>C</v>
      </c>
      <c r="N160" t="str">
        <f>IF(ISNA(complete_data[[#This Row],[Cabin]]),"Unknown",IF(complete_data[[#This Row],[Cabin]]="","Unknown",TRIM(LEFT(complete_data[[#This Row],[Cabin]],1))))</f>
        <v>Unknown</v>
      </c>
    </row>
    <row r="161" spans="1:14" x14ac:dyDescent="0.2">
      <c r="A161" s="5">
        <v>438</v>
      </c>
      <c r="B161" s="7">
        <v>1</v>
      </c>
      <c r="C161" s="7">
        <v>2</v>
      </c>
      <c r="D161" s="5" t="s">
        <v>374</v>
      </c>
      <c r="E161" s="5" t="s">
        <v>32</v>
      </c>
      <c r="F161" s="4">
        <v>24</v>
      </c>
      <c r="G161" s="3">
        <v>29106</v>
      </c>
      <c r="H161" s="7">
        <f>_xlfn.XLOOKUP(complete_data[[#This Row],[PassengerId]],family_info[PassengerId],family_info[SibSp])</f>
        <v>2</v>
      </c>
      <c r="I161" s="7">
        <f>_xlfn.XLOOKUP(complete_data[[#This Row],[PassengerId]],family_info[PassengerId],family_info[Parch])</f>
        <v>3</v>
      </c>
      <c r="J161" s="18" t="e">
        <f>IF(ISBLANK(_xlfn.XLOOKUP(complete_data[[#This Row],[Ticket]],tickets[Ticket],tickets[Fare])),"",_xlfn.XLOOKUP(complete_data[[#This Row],[Ticket]],tickets[Ticket],tickets[Fare]))</f>
        <v>#N/A</v>
      </c>
      <c r="K161" s="18" t="e">
        <f>IF(ISBLANK(_xlfn.XLOOKUP(complete_data[[#This Row],[Ticket]],tickets[Ticket],tickets[Cabin])),"",_xlfn.XLOOKUP(complete_data[[#This Row],[Ticket]],tickets[Ticket],tickets[Cabin]))</f>
        <v>#N/A</v>
      </c>
      <c r="L161" t="e">
        <f>IF(ISBLANK(_xlfn.XLOOKUP(complete_data[[#This Row],[Ticket]],tickets[Ticket],tickets[Embarked])),"",_xlfn.XLOOKUP(complete_data[[#This Row],[Ticket]],tickets[Ticket],tickets[Embarked]))</f>
        <v>#N/A</v>
      </c>
      <c r="M161" t="str">
        <f>IF(ISNA(complete_data[[#This Row],[Embarked]]),"S",IF(complete_data[[#This Row],[Embarked]]="","S",complete_data[[#This Row],[Embarked]]))</f>
        <v>S</v>
      </c>
      <c r="N161" t="str">
        <f>IF(ISNA(complete_data[[#This Row],[Cabin]]),"Unknown",IF(complete_data[[#This Row],[Cabin]]="","Unknown",TRIM(LEFT(complete_data[[#This Row],[Cabin]],1))))</f>
        <v>Unknown</v>
      </c>
    </row>
    <row r="162" spans="1:14" x14ac:dyDescent="0.2">
      <c r="A162" s="5">
        <v>217</v>
      </c>
      <c r="B162" s="7">
        <v>1</v>
      </c>
      <c r="C162" s="7">
        <v>3</v>
      </c>
      <c r="D162" s="5" t="s">
        <v>375</v>
      </c>
      <c r="E162" s="5" t="s">
        <v>32</v>
      </c>
      <c r="F162" s="4">
        <v>27</v>
      </c>
      <c r="G162" s="3" t="s">
        <v>376</v>
      </c>
      <c r="H162" s="7">
        <f>_xlfn.XLOOKUP(complete_data[[#This Row],[PassengerId]],family_info[PassengerId],family_info[SibSp])</f>
        <v>0</v>
      </c>
      <c r="I162" s="7">
        <f>_xlfn.XLOOKUP(complete_data[[#This Row],[PassengerId]],family_info[PassengerId],family_info[Parch])</f>
        <v>0</v>
      </c>
      <c r="J162" s="18">
        <f>IF(ISBLANK(_xlfn.XLOOKUP(complete_data[[#This Row],[Ticket]],tickets[Ticket],tickets[Fare])),"",_xlfn.XLOOKUP(complete_data[[#This Row],[Ticket]],tickets[Ticket],tickets[Fare]))</f>
        <v>7.9249999999999998</v>
      </c>
      <c r="K162" s="18" t="str">
        <f>IF(ISBLANK(_xlfn.XLOOKUP(complete_data[[#This Row],[Ticket]],tickets[Ticket],tickets[Cabin])),"",_xlfn.XLOOKUP(complete_data[[#This Row],[Ticket]],tickets[Ticket],tickets[Cabin]))</f>
        <v/>
      </c>
      <c r="L162" t="str">
        <f>IF(ISBLANK(_xlfn.XLOOKUP(complete_data[[#This Row],[Ticket]],tickets[Ticket],tickets[Embarked])),"",_xlfn.XLOOKUP(complete_data[[#This Row],[Ticket]],tickets[Ticket],tickets[Embarked]))</f>
        <v>S</v>
      </c>
      <c r="M162" t="str">
        <f>IF(ISNA(complete_data[[#This Row],[Embarked]]),"S",IF(complete_data[[#This Row],[Embarked]]="","S",complete_data[[#This Row],[Embarked]]))</f>
        <v>S</v>
      </c>
      <c r="N162" t="str">
        <f>IF(ISNA(complete_data[[#This Row],[Cabin]]),"Unknown",IF(complete_data[[#This Row],[Cabin]]="","Unknown",TRIM(LEFT(complete_data[[#This Row],[Cabin]],1))))</f>
        <v>Unknown</v>
      </c>
    </row>
    <row r="163" spans="1:14" x14ac:dyDescent="0.2">
      <c r="A163" s="5">
        <v>506</v>
      </c>
      <c r="B163" s="7">
        <v>0</v>
      </c>
      <c r="C163" s="7">
        <v>1</v>
      </c>
      <c r="D163" s="5" t="s">
        <v>377</v>
      </c>
      <c r="E163" s="5" t="s">
        <v>29</v>
      </c>
      <c r="F163" s="4">
        <v>18</v>
      </c>
      <c r="G163" s="3" t="s">
        <v>231</v>
      </c>
      <c r="H163" s="7">
        <f>_xlfn.XLOOKUP(complete_data[[#This Row],[PassengerId]],family_info[PassengerId],family_info[SibSp])</f>
        <v>1</v>
      </c>
      <c r="I163" s="7">
        <f>_xlfn.XLOOKUP(complete_data[[#This Row],[PassengerId]],family_info[PassengerId],family_info[Parch])</f>
        <v>0</v>
      </c>
      <c r="J163" s="18">
        <f>IF(ISBLANK(_xlfn.XLOOKUP(complete_data[[#This Row],[Ticket]],tickets[Ticket],tickets[Fare])),"",_xlfn.XLOOKUP(complete_data[[#This Row],[Ticket]],tickets[Ticket],tickets[Fare]))</f>
        <v>108.9</v>
      </c>
      <c r="K163" s="18" t="str">
        <f>IF(ISBLANK(_xlfn.XLOOKUP(complete_data[[#This Row],[Ticket]],tickets[Ticket],tickets[Cabin])),"",_xlfn.XLOOKUP(complete_data[[#This Row],[Ticket]],tickets[Ticket],tickets[Cabin]))</f>
        <v>C65</v>
      </c>
      <c r="L163" t="str">
        <f>IF(ISBLANK(_xlfn.XLOOKUP(complete_data[[#This Row],[Ticket]],tickets[Ticket],tickets[Embarked])),"",_xlfn.XLOOKUP(complete_data[[#This Row],[Ticket]],tickets[Ticket],tickets[Embarked]))</f>
        <v>C</v>
      </c>
      <c r="M163" t="str">
        <f>IF(ISNA(complete_data[[#This Row],[Embarked]]),"S",IF(complete_data[[#This Row],[Embarked]]="","S",complete_data[[#This Row],[Embarked]]))</f>
        <v>C</v>
      </c>
      <c r="N163" t="str">
        <f>IF(ISNA(complete_data[[#This Row],[Cabin]]),"Unknown",IF(complete_data[[#This Row],[Cabin]]="","Unknown",TRIM(LEFT(complete_data[[#This Row],[Cabin]],1))))</f>
        <v>C</v>
      </c>
    </row>
    <row r="164" spans="1:14" x14ac:dyDescent="0.2">
      <c r="A164" s="5">
        <v>673</v>
      </c>
      <c r="B164" s="7">
        <v>0</v>
      </c>
      <c r="C164" s="7">
        <v>2</v>
      </c>
      <c r="D164" s="5" t="s">
        <v>378</v>
      </c>
      <c r="E164" s="5" t="s">
        <v>29</v>
      </c>
      <c r="F164" s="4">
        <v>70</v>
      </c>
      <c r="G164" s="3" t="s">
        <v>379</v>
      </c>
      <c r="H164" s="7">
        <f>_xlfn.XLOOKUP(complete_data[[#This Row],[PassengerId]],family_info[PassengerId],family_info[SibSp])</f>
        <v>0</v>
      </c>
      <c r="I164" s="7">
        <f>_xlfn.XLOOKUP(complete_data[[#This Row],[PassengerId]],family_info[PassengerId],family_info[Parch])</f>
        <v>0</v>
      </c>
      <c r="J164" s="18">
        <f>IF(ISBLANK(_xlfn.XLOOKUP(complete_data[[#This Row],[Ticket]],tickets[Ticket],tickets[Fare])),"",_xlfn.XLOOKUP(complete_data[[#This Row],[Ticket]],tickets[Ticket],tickets[Fare]))</f>
        <v>10.5</v>
      </c>
      <c r="K164" s="18" t="str">
        <f>IF(ISBLANK(_xlfn.XLOOKUP(complete_data[[#This Row],[Ticket]],tickets[Ticket],tickets[Cabin])),"",_xlfn.XLOOKUP(complete_data[[#This Row],[Ticket]],tickets[Ticket],tickets[Cabin]))</f>
        <v/>
      </c>
      <c r="L164" t="str">
        <f>IF(ISBLANK(_xlfn.XLOOKUP(complete_data[[#This Row],[Ticket]],tickets[Ticket],tickets[Embarked])),"",_xlfn.XLOOKUP(complete_data[[#This Row],[Ticket]],tickets[Ticket],tickets[Embarked]))</f>
        <v>S</v>
      </c>
      <c r="M164" t="str">
        <f>IF(ISNA(complete_data[[#This Row],[Embarked]]),"S",IF(complete_data[[#This Row],[Embarked]]="","S",complete_data[[#This Row],[Embarked]]))</f>
        <v>S</v>
      </c>
      <c r="N164" t="str">
        <f>IF(ISNA(complete_data[[#This Row],[Cabin]]),"Unknown",IF(complete_data[[#This Row],[Cabin]]="","Unknown",TRIM(LEFT(complete_data[[#This Row],[Cabin]],1))))</f>
        <v>Unknown</v>
      </c>
    </row>
    <row r="165" spans="1:14" x14ac:dyDescent="0.2">
      <c r="A165" s="5">
        <v>29</v>
      </c>
      <c r="B165" s="7">
        <v>1</v>
      </c>
      <c r="C165" s="7">
        <v>3</v>
      </c>
      <c r="D165" s="5" t="s">
        <v>380</v>
      </c>
      <c r="E165" s="5" t="s">
        <v>32</v>
      </c>
      <c r="G165" s="3">
        <v>330959</v>
      </c>
      <c r="H165" s="7">
        <f>_xlfn.XLOOKUP(complete_data[[#This Row],[PassengerId]],family_info[PassengerId],family_info[SibSp])</f>
        <v>0</v>
      </c>
      <c r="I165" s="7">
        <f>_xlfn.XLOOKUP(complete_data[[#This Row],[PassengerId]],family_info[PassengerId],family_info[Parch])</f>
        <v>0</v>
      </c>
      <c r="J165" s="18">
        <f>IF(ISBLANK(_xlfn.XLOOKUP(complete_data[[#This Row],[Ticket]],tickets[Ticket],tickets[Fare])),"",_xlfn.XLOOKUP(complete_data[[#This Row],[Ticket]],tickets[Ticket],tickets[Fare]))</f>
        <v>7.8792</v>
      </c>
      <c r="K165" s="18" t="str">
        <f>IF(ISBLANK(_xlfn.XLOOKUP(complete_data[[#This Row],[Ticket]],tickets[Ticket],tickets[Cabin])),"",_xlfn.XLOOKUP(complete_data[[#This Row],[Ticket]],tickets[Ticket],tickets[Cabin]))</f>
        <v/>
      </c>
      <c r="L165" t="str">
        <f>IF(ISBLANK(_xlfn.XLOOKUP(complete_data[[#This Row],[Ticket]],tickets[Ticket],tickets[Embarked])),"",_xlfn.XLOOKUP(complete_data[[#This Row],[Ticket]],tickets[Ticket],tickets[Embarked]))</f>
        <v>Q</v>
      </c>
      <c r="M165" t="str">
        <f>IF(ISNA(complete_data[[#This Row],[Embarked]]),"S",IF(complete_data[[#This Row],[Embarked]]="","S",complete_data[[#This Row],[Embarked]]))</f>
        <v>Q</v>
      </c>
      <c r="N165" t="str">
        <f>IF(ISNA(complete_data[[#This Row],[Cabin]]),"Unknown",IF(complete_data[[#This Row],[Cabin]]="","Unknown",TRIM(LEFT(complete_data[[#This Row],[Cabin]],1))))</f>
        <v>Unknown</v>
      </c>
    </row>
    <row r="166" spans="1:14" x14ac:dyDescent="0.2">
      <c r="A166" s="5">
        <v>867</v>
      </c>
      <c r="B166" s="7">
        <v>1</v>
      </c>
      <c r="C166" s="7">
        <v>2</v>
      </c>
      <c r="D166" s="5" t="s">
        <v>381</v>
      </c>
      <c r="E166" s="5" t="s">
        <v>32</v>
      </c>
      <c r="F166" s="4">
        <v>27</v>
      </c>
      <c r="G166" s="3" t="s">
        <v>382</v>
      </c>
      <c r="H166" s="7">
        <f>_xlfn.XLOOKUP(complete_data[[#This Row],[PassengerId]],family_info[PassengerId],family_info[SibSp])</f>
        <v>1</v>
      </c>
      <c r="I166" s="7">
        <f>_xlfn.XLOOKUP(complete_data[[#This Row],[PassengerId]],family_info[PassengerId],family_info[Parch])</f>
        <v>0</v>
      </c>
      <c r="J166" s="18">
        <f>IF(ISBLANK(_xlfn.XLOOKUP(complete_data[[#This Row],[Ticket]],tickets[Ticket],tickets[Fare])),"",_xlfn.XLOOKUP(complete_data[[#This Row],[Ticket]],tickets[Ticket],tickets[Fare]))</f>
        <v>13.8583</v>
      </c>
      <c r="K166" s="18" t="str">
        <f>IF(ISBLANK(_xlfn.XLOOKUP(complete_data[[#This Row],[Ticket]],tickets[Ticket],tickets[Cabin])),"",_xlfn.XLOOKUP(complete_data[[#This Row],[Ticket]],tickets[Ticket],tickets[Cabin]))</f>
        <v/>
      </c>
      <c r="L166" t="str">
        <f>IF(ISBLANK(_xlfn.XLOOKUP(complete_data[[#This Row],[Ticket]],tickets[Ticket],tickets[Embarked])),"",_xlfn.XLOOKUP(complete_data[[#This Row],[Ticket]],tickets[Ticket],tickets[Embarked]))</f>
        <v>C</v>
      </c>
      <c r="M166" t="str">
        <f>IF(ISNA(complete_data[[#This Row],[Embarked]]),"S",IF(complete_data[[#This Row],[Embarked]]="","S",complete_data[[#This Row],[Embarked]]))</f>
        <v>C</v>
      </c>
      <c r="N166" t="str">
        <f>IF(ISNA(complete_data[[#This Row],[Cabin]]),"Unknown",IF(complete_data[[#This Row],[Cabin]]="","Unknown",TRIM(LEFT(complete_data[[#This Row],[Cabin]],1))))</f>
        <v>Unknown</v>
      </c>
    </row>
    <row r="167" spans="1:14" x14ac:dyDescent="0.2">
      <c r="A167" s="5">
        <v>714</v>
      </c>
      <c r="B167" s="7">
        <v>0</v>
      </c>
      <c r="C167" s="7">
        <v>3</v>
      </c>
      <c r="D167" s="5" t="s">
        <v>383</v>
      </c>
      <c r="E167" s="5" t="s">
        <v>29</v>
      </c>
      <c r="F167" s="4">
        <v>29</v>
      </c>
      <c r="G167" s="3">
        <v>7545</v>
      </c>
      <c r="H167" s="7">
        <f>_xlfn.XLOOKUP(complete_data[[#This Row],[PassengerId]],family_info[PassengerId],family_info[SibSp])</f>
        <v>0</v>
      </c>
      <c r="I167" s="7">
        <f>_xlfn.XLOOKUP(complete_data[[#This Row],[PassengerId]],family_info[PassengerId],family_info[Parch])</f>
        <v>0</v>
      </c>
      <c r="J167" s="18">
        <f>IF(ISBLANK(_xlfn.XLOOKUP(complete_data[[#This Row],[Ticket]],tickets[Ticket],tickets[Fare])),"",_xlfn.XLOOKUP(complete_data[[#This Row],[Ticket]],tickets[Ticket],tickets[Fare]))</f>
        <v>9.4832999999999998</v>
      </c>
      <c r="K167" s="18" t="str">
        <f>IF(ISBLANK(_xlfn.XLOOKUP(complete_data[[#This Row],[Ticket]],tickets[Ticket],tickets[Cabin])),"",_xlfn.XLOOKUP(complete_data[[#This Row],[Ticket]],tickets[Ticket],tickets[Cabin]))</f>
        <v/>
      </c>
      <c r="L167" t="str">
        <f>IF(ISBLANK(_xlfn.XLOOKUP(complete_data[[#This Row],[Ticket]],tickets[Ticket],tickets[Embarked])),"",_xlfn.XLOOKUP(complete_data[[#This Row],[Ticket]],tickets[Ticket],tickets[Embarked]))</f>
        <v>S</v>
      </c>
      <c r="M167" t="str">
        <f>IF(ISNA(complete_data[[#This Row],[Embarked]]),"S",IF(complete_data[[#This Row],[Embarked]]="","S",complete_data[[#This Row],[Embarked]]))</f>
        <v>S</v>
      </c>
      <c r="N167" t="str">
        <f>IF(ISNA(complete_data[[#This Row],[Cabin]]),"Unknown",IF(complete_data[[#This Row],[Cabin]]="","Unknown",TRIM(LEFT(complete_data[[#This Row],[Cabin]],1))))</f>
        <v>Unknown</v>
      </c>
    </row>
    <row r="168" spans="1:14" x14ac:dyDescent="0.2">
      <c r="A168" s="5">
        <v>767</v>
      </c>
      <c r="B168" s="7">
        <v>0</v>
      </c>
      <c r="C168" s="7">
        <v>1</v>
      </c>
      <c r="D168" s="5" t="s">
        <v>384</v>
      </c>
      <c r="E168" s="5" t="s">
        <v>29</v>
      </c>
      <c r="G168" s="3">
        <v>112379</v>
      </c>
      <c r="H168" s="7">
        <f>_xlfn.XLOOKUP(complete_data[[#This Row],[PassengerId]],family_info[PassengerId],family_info[SibSp])</f>
        <v>0</v>
      </c>
      <c r="I168" s="7">
        <f>_xlfn.XLOOKUP(complete_data[[#This Row],[PassengerId]],family_info[PassengerId],family_info[Parch])</f>
        <v>0</v>
      </c>
      <c r="J168" s="18">
        <f>IF(ISBLANK(_xlfn.XLOOKUP(complete_data[[#This Row],[Ticket]],tickets[Ticket],tickets[Fare])),"",_xlfn.XLOOKUP(complete_data[[#This Row],[Ticket]],tickets[Ticket],tickets[Fare]))</f>
        <v>39.6</v>
      </c>
      <c r="K168" s="18" t="str">
        <f>IF(ISBLANK(_xlfn.XLOOKUP(complete_data[[#This Row],[Ticket]],tickets[Ticket],tickets[Cabin])),"",_xlfn.XLOOKUP(complete_data[[#This Row],[Ticket]],tickets[Ticket],tickets[Cabin]))</f>
        <v/>
      </c>
      <c r="L168" t="str">
        <f>IF(ISBLANK(_xlfn.XLOOKUP(complete_data[[#This Row],[Ticket]],tickets[Ticket],tickets[Embarked])),"",_xlfn.XLOOKUP(complete_data[[#This Row],[Ticket]],tickets[Ticket],tickets[Embarked]))</f>
        <v>C</v>
      </c>
      <c r="M168" t="str">
        <f>IF(ISNA(complete_data[[#This Row],[Embarked]]),"S",IF(complete_data[[#This Row],[Embarked]]="","S",complete_data[[#This Row],[Embarked]]))</f>
        <v>C</v>
      </c>
      <c r="N168" t="str">
        <f>IF(ISNA(complete_data[[#This Row],[Cabin]]),"Unknown",IF(complete_data[[#This Row],[Cabin]]="","Unknown",TRIM(LEFT(complete_data[[#This Row],[Cabin]],1))))</f>
        <v>Unknown</v>
      </c>
    </row>
    <row r="169" spans="1:14" x14ac:dyDescent="0.2">
      <c r="A169" s="5">
        <v>640</v>
      </c>
      <c r="B169" s="7">
        <v>0</v>
      </c>
      <c r="C169" s="7">
        <v>3</v>
      </c>
      <c r="D169" s="5" t="s">
        <v>385</v>
      </c>
      <c r="E169" s="5" t="s">
        <v>29</v>
      </c>
      <c r="G169" s="3">
        <v>376564</v>
      </c>
      <c r="H169" s="7">
        <f>_xlfn.XLOOKUP(complete_data[[#This Row],[PassengerId]],family_info[PassengerId],family_info[SibSp])</f>
        <v>1</v>
      </c>
      <c r="I169" s="7">
        <f>_xlfn.XLOOKUP(complete_data[[#This Row],[PassengerId]],family_info[PassengerId],family_info[Parch])</f>
        <v>0</v>
      </c>
      <c r="J169" s="18">
        <f>IF(ISBLANK(_xlfn.XLOOKUP(complete_data[[#This Row],[Ticket]],tickets[Ticket],tickets[Fare])),"",_xlfn.XLOOKUP(complete_data[[#This Row],[Ticket]],tickets[Ticket],tickets[Fare]))</f>
        <v>16.100000000000001</v>
      </c>
      <c r="K169" s="18" t="str">
        <f>IF(ISBLANK(_xlfn.XLOOKUP(complete_data[[#This Row],[Ticket]],tickets[Ticket],tickets[Cabin])),"",_xlfn.XLOOKUP(complete_data[[#This Row],[Ticket]],tickets[Ticket],tickets[Cabin]))</f>
        <v/>
      </c>
      <c r="L169" t="str">
        <f>IF(ISBLANK(_xlfn.XLOOKUP(complete_data[[#This Row],[Ticket]],tickets[Ticket],tickets[Embarked])),"",_xlfn.XLOOKUP(complete_data[[#This Row],[Ticket]],tickets[Ticket],tickets[Embarked]))</f>
        <v>S</v>
      </c>
      <c r="M169" t="str">
        <f>IF(ISNA(complete_data[[#This Row],[Embarked]]),"S",IF(complete_data[[#This Row],[Embarked]]="","S",complete_data[[#This Row],[Embarked]]))</f>
        <v>S</v>
      </c>
      <c r="N169" t="str">
        <f>IF(ISNA(complete_data[[#This Row],[Cabin]]),"Unknown",IF(complete_data[[#This Row],[Cabin]]="","Unknown",TRIM(LEFT(complete_data[[#This Row],[Cabin]],1))))</f>
        <v>Unknown</v>
      </c>
    </row>
    <row r="170" spans="1:14" x14ac:dyDescent="0.2">
      <c r="A170" s="5">
        <v>548</v>
      </c>
      <c r="B170" s="7">
        <v>1</v>
      </c>
      <c r="C170" s="7">
        <v>2</v>
      </c>
      <c r="D170" s="5" t="s">
        <v>386</v>
      </c>
      <c r="E170" s="5" t="s">
        <v>29</v>
      </c>
      <c r="G170" s="3" t="s">
        <v>387</v>
      </c>
      <c r="H170" s="7">
        <f>_xlfn.XLOOKUP(complete_data[[#This Row],[PassengerId]],family_info[PassengerId],family_info[SibSp])</f>
        <v>0</v>
      </c>
      <c r="I170" s="7">
        <f>_xlfn.XLOOKUP(complete_data[[#This Row],[PassengerId]],family_info[PassengerId],family_info[Parch])</f>
        <v>0</v>
      </c>
      <c r="J170" s="18">
        <f>IF(ISBLANK(_xlfn.XLOOKUP(complete_data[[#This Row],[Ticket]],tickets[Ticket],tickets[Fare])),"",_xlfn.XLOOKUP(complete_data[[#This Row],[Ticket]],tickets[Ticket],tickets[Fare]))</f>
        <v>13.862500000000001</v>
      </c>
      <c r="K170" s="18" t="str">
        <f>IF(ISBLANK(_xlfn.XLOOKUP(complete_data[[#This Row],[Ticket]],tickets[Ticket],tickets[Cabin])),"",_xlfn.XLOOKUP(complete_data[[#This Row],[Ticket]],tickets[Ticket],tickets[Cabin]))</f>
        <v/>
      </c>
      <c r="L170" t="str">
        <f>IF(ISBLANK(_xlfn.XLOOKUP(complete_data[[#This Row],[Ticket]],tickets[Ticket],tickets[Embarked])),"",_xlfn.XLOOKUP(complete_data[[#This Row],[Ticket]],tickets[Ticket],tickets[Embarked]))</f>
        <v>C</v>
      </c>
      <c r="M170" t="str">
        <f>IF(ISNA(complete_data[[#This Row],[Embarked]]),"S",IF(complete_data[[#This Row],[Embarked]]="","S",complete_data[[#This Row],[Embarked]]))</f>
        <v>C</v>
      </c>
      <c r="N170" t="str">
        <f>IF(ISNA(complete_data[[#This Row],[Cabin]]),"Unknown",IF(complete_data[[#This Row],[Cabin]]="","Unknown",TRIM(LEFT(complete_data[[#This Row],[Cabin]],1))))</f>
        <v>Unknown</v>
      </c>
    </row>
    <row r="171" spans="1:14" x14ac:dyDescent="0.2">
      <c r="A171" s="5">
        <v>627</v>
      </c>
      <c r="B171" s="7">
        <v>0</v>
      </c>
      <c r="C171" s="7">
        <v>2</v>
      </c>
      <c r="D171" s="5" t="s">
        <v>388</v>
      </c>
      <c r="E171" s="5" t="s">
        <v>29</v>
      </c>
      <c r="F171" s="4">
        <v>57</v>
      </c>
      <c r="G171" s="3">
        <v>219533</v>
      </c>
      <c r="H171" s="7">
        <f>_xlfn.XLOOKUP(complete_data[[#This Row],[PassengerId]],family_info[PassengerId],family_info[SibSp])</f>
        <v>0</v>
      </c>
      <c r="I171" s="7">
        <f>_xlfn.XLOOKUP(complete_data[[#This Row],[PassengerId]],family_info[PassengerId],family_info[Parch])</f>
        <v>0</v>
      </c>
      <c r="J171" s="18">
        <f>IF(ISBLANK(_xlfn.XLOOKUP(complete_data[[#This Row],[Ticket]],tickets[Ticket],tickets[Fare])),"",_xlfn.XLOOKUP(complete_data[[#This Row],[Ticket]],tickets[Ticket],tickets[Fare]))</f>
        <v>12.35</v>
      </c>
      <c r="K171" s="18" t="str">
        <f>IF(ISBLANK(_xlfn.XLOOKUP(complete_data[[#This Row],[Ticket]],tickets[Ticket],tickets[Cabin])),"",_xlfn.XLOOKUP(complete_data[[#This Row],[Ticket]],tickets[Ticket],tickets[Cabin]))</f>
        <v/>
      </c>
      <c r="L171" t="str">
        <f>IF(ISBLANK(_xlfn.XLOOKUP(complete_data[[#This Row],[Ticket]],tickets[Ticket],tickets[Embarked])),"",_xlfn.XLOOKUP(complete_data[[#This Row],[Ticket]],tickets[Ticket],tickets[Embarked]))</f>
        <v>Q</v>
      </c>
      <c r="M171" t="str">
        <f>IF(ISNA(complete_data[[#This Row],[Embarked]]),"S",IF(complete_data[[#This Row],[Embarked]]="","S",complete_data[[#This Row],[Embarked]]))</f>
        <v>Q</v>
      </c>
      <c r="N171" t="str">
        <f>IF(ISNA(complete_data[[#This Row],[Cabin]]),"Unknown",IF(complete_data[[#This Row],[Cabin]]="","Unknown",TRIM(LEFT(complete_data[[#This Row],[Cabin]],1))))</f>
        <v>Unknown</v>
      </c>
    </row>
    <row r="172" spans="1:14" x14ac:dyDescent="0.2">
      <c r="A172" s="5">
        <v>848</v>
      </c>
      <c r="B172" s="7">
        <v>0</v>
      </c>
      <c r="C172" s="7">
        <v>3</v>
      </c>
      <c r="D172" s="5" t="s">
        <v>389</v>
      </c>
      <c r="E172" s="5" t="s">
        <v>29</v>
      </c>
      <c r="F172" s="4">
        <v>35</v>
      </c>
      <c r="G172" s="3">
        <v>349213</v>
      </c>
      <c r="H172" s="7">
        <f>_xlfn.XLOOKUP(complete_data[[#This Row],[PassengerId]],family_info[PassengerId],family_info[SibSp])</f>
        <v>0</v>
      </c>
      <c r="I172" s="7">
        <f>_xlfn.XLOOKUP(complete_data[[#This Row],[PassengerId]],family_info[PassengerId],family_info[Parch])</f>
        <v>0</v>
      </c>
      <c r="J172" s="18">
        <f>IF(ISBLANK(_xlfn.XLOOKUP(complete_data[[#This Row],[Ticket]],tickets[Ticket],tickets[Fare])),"",_xlfn.XLOOKUP(complete_data[[#This Row],[Ticket]],tickets[Ticket],tickets[Fare]))</f>
        <v>7.8958000000000004</v>
      </c>
      <c r="K172" s="18" t="str">
        <f>IF(ISBLANK(_xlfn.XLOOKUP(complete_data[[#This Row],[Ticket]],tickets[Ticket],tickets[Cabin])),"",_xlfn.XLOOKUP(complete_data[[#This Row],[Ticket]],tickets[Ticket],tickets[Cabin]))</f>
        <v/>
      </c>
      <c r="L172" t="str">
        <f>IF(ISBLANK(_xlfn.XLOOKUP(complete_data[[#This Row],[Ticket]],tickets[Ticket],tickets[Embarked])),"",_xlfn.XLOOKUP(complete_data[[#This Row],[Ticket]],tickets[Ticket],tickets[Embarked]))</f>
        <v>C</v>
      </c>
      <c r="M172" t="str">
        <f>IF(ISNA(complete_data[[#This Row],[Embarked]]),"S",IF(complete_data[[#This Row],[Embarked]]="","S",complete_data[[#This Row],[Embarked]]))</f>
        <v>C</v>
      </c>
      <c r="N172" t="str">
        <f>IF(ISNA(complete_data[[#This Row],[Cabin]]),"Unknown",IF(complete_data[[#This Row],[Cabin]]="","Unknown",TRIM(LEFT(complete_data[[#This Row],[Cabin]],1))))</f>
        <v>Unknown</v>
      </c>
    </row>
    <row r="173" spans="1:14" x14ac:dyDescent="0.2">
      <c r="A173" s="5">
        <v>421</v>
      </c>
      <c r="B173" s="7">
        <v>0</v>
      </c>
      <c r="C173" s="7">
        <v>3</v>
      </c>
      <c r="D173" s="5" t="s">
        <v>390</v>
      </c>
      <c r="E173" s="5" t="s">
        <v>29</v>
      </c>
      <c r="G173" s="3">
        <v>349254</v>
      </c>
      <c r="H173" s="7">
        <f>_xlfn.XLOOKUP(complete_data[[#This Row],[PassengerId]],family_info[PassengerId],family_info[SibSp])</f>
        <v>0</v>
      </c>
      <c r="I173" s="7">
        <f>_xlfn.XLOOKUP(complete_data[[#This Row],[PassengerId]],family_info[PassengerId],family_info[Parch])</f>
        <v>0</v>
      </c>
      <c r="J173" s="18">
        <f>IF(ISBLANK(_xlfn.XLOOKUP(complete_data[[#This Row],[Ticket]],tickets[Ticket],tickets[Fare])),"",_xlfn.XLOOKUP(complete_data[[#This Row],[Ticket]],tickets[Ticket],tickets[Fare]))</f>
        <v>7.8958000000000004</v>
      </c>
      <c r="K173" s="18" t="str">
        <f>IF(ISBLANK(_xlfn.XLOOKUP(complete_data[[#This Row],[Ticket]],tickets[Ticket],tickets[Cabin])),"",_xlfn.XLOOKUP(complete_data[[#This Row],[Ticket]],tickets[Ticket],tickets[Cabin]))</f>
        <v/>
      </c>
      <c r="L173" t="str">
        <f>IF(ISBLANK(_xlfn.XLOOKUP(complete_data[[#This Row],[Ticket]],tickets[Ticket],tickets[Embarked])),"",_xlfn.XLOOKUP(complete_data[[#This Row],[Ticket]],tickets[Ticket],tickets[Embarked]))</f>
        <v>C</v>
      </c>
      <c r="M173" t="str">
        <f>IF(ISNA(complete_data[[#This Row],[Embarked]]),"S",IF(complete_data[[#This Row],[Embarked]]="","S",complete_data[[#This Row],[Embarked]]))</f>
        <v>C</v>
      </c>
      <c r="N173" t="str">
        <f>IF(ISNA(complete_data[[#This Row],[Cabin]]),"Unknown",IF(complete_data[[#This Row],[Cabin]]="","Unknown",TRIM(LEFT(complete_data[[#This Row],[Cabin]],1))))</f>
        <v>Unknown</v>
      </c>
    </row>
    <row r="174" spans="1:14" x14ac:dyDescent="0.2">
      <c r="A174" s="5">
        <v>119</v>
      </c>
      <c r="B174" s="7">
        <v>0</v>
      </c>
      <c r="C174" s="7">
        <v>1</v>
      </c>
      <c r="D174" s="5" t="s">
        <v>391</v>
      </c>
      <c r="E174" s="5" t="s">
        <v>29</v>
      </c>
      <c r="F174" s="4">
        <v>24</v>
      </c>
      <c r="G174" s="3" t="s">
        <v>392</v>
      </c>
      <c r="H174" s="7">
        <f>_xlfn.XLOOKUP(complete_data[[#This Row],[PassengerId]],family_info[PassengerId],family_info[SibSp])</f>
        <v>0</v>
      </c>
      <c r="I174" s="7">
        <f>_xlfn.XLOOKUP(complete_data[[#This Row],[PassengerId]],family_info[PassengerId],family_info[Parch])</f>
        <v>1</v>
      </c>
      <c r="J174" s="18">
        <f>IF(ISBLANK(_xlfn.XLOOKUP(complete_data[[#This Row],[Ticket]],tickets[Ticket],tickets[Fare])),"",_xlfn.XLOOKUP(complete_data[[#This Row],[Ticket]],tickets[Ticket],tickets[Fare]))</f>
        <v>247.52080000000001</v>
      </c>
      <c r="K174" s="18" t="str">
        <f>IF(ISBLANK(_xlfn.XLOOKUP(complete_data[[#This Row],[Ticket]],tickets[Ticket],tickets[Cabin])),"",_xlfn.XLOOKUP(complete_data[[#This Row],[Ticket]],tickets[Ticket],tickets[Cabin]))</f>
        <v>B58 B60</v>
      </c>
      <c r="L174" t="str">
        <f>IF(ISBLANK(_xlfn.XLOOKUP(complete_data[[#This Row],[Ticket]],tickets[Ticket],tickets[Embarked])),"",_xlfn.XLOOKUP(complete_data[[#This Row],[Ticket]],tickets[Ticket],tickets[Embarked]))</f>
        <v>C</v>
      </c>
      <c r="M174" t="str">
        <f>IF(ISNA(complete_data[[#This Row],[Embarked]]),"S",IF(complete_data[[#This Row],[Embarked]]="","S",complete_data[[#This Row],[Embarked]]))</f>
        <v>C</v>
      </c>
      <c r="N174" t="str">
        <f>IF(ISNA(complete_data[[#This Row],[Cabin]]),"Unknown",IF(complete_data[[#This Row],[Cabin]]="","Unknown",TRIM(LEFT(complete_data[[#This Row],[Cabin]],1))))</f>
        <v>B</v>
      </c>
    </row>
    <row r="175" spans="1:14" x14ac:dyDescent="0.2">
      <c r="A175" s="5">
        <v>8</v>
      </c>
      <c r="B175" s="7">
        <v>0</v>
      </c>
      <c r="C175" s="7">
        <v>3</v>
      </c>
      <c r="D175" s="5" t="s">
        <v>393</v>
      </c>
      <c r="E175" s="5" t="s">
        <v>29</v>
      </c>
      <c r="F175" s="4">
        <v>2</v>
      </c>
      <c r="G175" s="3">
        <v>349909</v>
      </c>
      <c r="H175" s="7">
        <f>_xlfn.XLOOKUP(complete_data[[#This Row],[PassengerId]],family_info[PassengerId],family_info[SibSp])</f>
        <v>3</v>
      </c>
      <c r="I175" s="7">
        <f>_xlfn.XLOOKUP(complete_data[[#This Row],[PassengerId]],family_info[PassengerId],family_info[Parch])</f>
        <v>1</v>
      </c>
      <c r="J175" s="18" t="e">
        <f>IF(ISBLANK(_xlfn.XLOOKUP(complete_data[[#This Row],[Ticket]],tickets[Ticket],tickets[Fare])),"",_xlfn.XLOOKUP(complete_data[[#This Row],[Ticket]],tickets[Ticket],tickets[Fare]))</f>
        <v>#N/A</v>
      </c>
      <c r="K175" s="18" t="e">
        <f>IF(ISBLANK(_xlfn.XLOOKUP(complete_data[[#This Row],[Ticket]],tickets[Ticket],tickets[Cabin])),"",_xlfn.XLOOKUP(complete_data[[#This Row],[Ticket]],tickets[Ticket],tickets[Cabin]))</f>
        <v>#N/A</v>
      </c>
      <c r="L175" t="e">
        <f>IF(ISBLANK(_xlfn.XLOOKUP(complete_data[[#This Row],[Ticket]],tickets[Ticket],tickets[Embarked])),"",_xlfn.XLOOKUP(complete_data[[#This Row],[Ticket]],tickets[Ticket],tickets[Embarked]))</f>
        <v>#N/A</v>
      </c>
      <c r="M175" t="str">
        <f>IF(ISNA(complete_data[[#This Row],[Embarked]]),"S",IF(complete_data[[#This Row],[Embarked]]="","S",complete_data[[#This Row],[Embarked]]))</f>
        <v>S</v>
      </c>
      <c r="N175" t="str">
        <f>IF(ISNA(complete_data[[#This Row],[Cabin]]),"Unknown",IF(complete_data[[#This Row],[Cabin]]="","Unknown",TRIM(LEFT(complete_data[[#This Row],[Cabin]],1))))</f>
        <v>Unknown</v>
      </c>
    </row>
    <row r="176" spans="1:14" x14ac:dyDescent="0.2">
      <c r="A176" s="5">
        <v>600</v>
      </c>
      <c r="B176" s="7">
        <v>1</v>
      </c>
      <c r="C176" s="7">
        <v>1</v>
      </c>
      <c r="D176" s="5" t="s">
        <v>394</v>
      </c>
      <c r="E176" s="5" t="s">
        <v>29</v>
      </c>
      <c r="F176" s="4">
        <v>49</v>
      </c>
      <c r="G176" s="3" t="s">
        <v>395</v>
      </c>
      <c r="H176" s="7">
        <f>_xlfn.XLOOKUP(complete_data[[#This Row],[PassengerId]],family_info[PassengerId],family_info[SibSp])</f>
        <v>1</v>
      </c>
      <c r="I176" s="7">
        <f>_xlfn.XLOOKUP(complete_data[[#This Row],[PassengerId]],family_info[PassengerId],family_info[Parch])</f>
        <v>0</v>
      </c>
      <c r="J176" s="18">
        <f>IF(ISBLANK(_xlfn.XLOOKUP(complete_data[[#This Row],[Ticket]],tickets[Ticket],tickets[Fare])),"",_xlfn.XLOOKUP(complete_data[[#This Row],[Ticket]],tickets[Ticket],tickets[Fare]))</f>
        <v>56.929200000000002</v>
      </c>
      <c r="K176" s="18" t="str">
        <f>IF(ISBLANK(_xlfn.XLOOKUP(complete_data[[#This Row],[Ticket]],tickets[Ticket],tickets[Cabin])),"",_xlfn.XLOOKUP(complete_data[[#This Row],[Ticket]],tickets[Ticket],tickets[Cabin]))</f>
        <v>A20</v>
      </c>
      <c r="L176" t="str">
        <f>IF(ISBLANK(_xlfn.XLOOKUP(complete_data[[#This Row],[Ticket]],tickets[Ticket],tickets[Embarked])),"",_xlfn.XLOOKUP(complete_data[[#This Row],[Ticket]],tickets[Ticket],tickets[Embarked]))</f>
        <v>C</v>
      </c>
      <c r="M176" t="str">
        <f>IF(ISNA(complete_data[[#This Row],[Embarked]]),"S",IF(complete_data[[#This Row],[Embarked]]="","S",complete_data[[#This Row],[Embarked]]))</f>
        <v>C</v>
      </c>
      <c r="N176" t="str">
        <f>IF(ISNA(complete_data[[#This Row],[Cabin]]),"Unknown",IF(complete_data[[#This Row],[Cabin]]="","Unknown",TRIM(LEFT(complete_data[[#This Row],[Cabin]],1))))</f>
        <v>A</v>
      </c>
    </row>
    <row r="177" spans="1:14" x14ac:dyDescent="0.2">
      <c r="A177" s="5">
        <v>691</v>
      </c>
      <c r="B177" s="7">
        <v>1</v>
      </c>
      <c r="C177" s="7">
        <v>1</v>
      </c>
      <c r="D177" s="5" t="s">
        <v>396</v>
      </c>
      <c r="E177" s="5" t="s">
        <v>29</v>
      </c>
      <c r="F177" s="4">
        <v>31</v>
      </c>
      <c r="G177" s="3">
        <v>17474</v>
      </c>
      <c r="H177" s="7">
        <f>_xlfn.XLOOKUP(complete_data[[#This Row],[PassengerId]],family_info[PassengerId],family_info[SibSp])</f>
        <v>1</v>
      </c>
      <c r="I177" s="7">
        <f>_xlfn.XLOOKUP(complete_data[[#This Row],[PassengerId]],family_info[PassengerId],family_info[Parch])</f>
        <v>0</v>
      </c>
      <c r="J177" s="18">
        <f>IF(ISBLANK(_xlfn.XLOOKUP(complete_data[[#This Row],[Ticket]],tickets[Ticket],tickets[Fare])),"",_xlfn.XLOOKUP(complete_data[[#This Row],[Ticket]],tickets[Ticket],tickets[Fare]))</f>
        <v>57</v>
      </c>
      <c r="K177" s="18" t="str">
        <f>IF(ISBLANK(_xlfn.XLOOKUP(complete_data[[#This Row],[Ticket]],tickets[Ticket],tickets[Cabin])),"",_xlfn.XLOOKUP(complete_data[[#This Row],[Ticket]],tickets[Ticket],tickets[Cabin]))</f>
        <v>B20</v>
      </c>
      <c r="L177" t="str">
        <f>IF(ISBLANK(_xlfn.XLOOKUP(complete_data[[#This Row],[Ticket]],tickets[Ticket],tickets[Embarked])),"",_xlfn.XLOOKUP(complete_data[[#This Row],[Ticket]],tickets[Ticket],tickets[Embarked]))</f>
        <v>S</v>
      </c>
      <c r="M177" t="str">
        <f>IF(ISNA(complete_data[[#This Row],[Embarked]]),"S",IF(complete_data[[#This Row],[Embarked]]="","S",complete_data[[#This Row],[Embarked]]))</f>
        <v>S</v>
      </c>
      <c r="N177" t="str">
        <f>IF(ISNA(complete_data[[#This Row],[Cabin]]),"Unknown",IF(complete_data[[#This Row],[Cabin]]="","Unknown",TRIM(LEFT(complete_data[[#This Row],[Cabin]],1))))</f>
        <v>B</v>
      </c>
    </row>
    <row r="178" spans="1:14" x14ac:dyDescent="0.2">
      <c r="A178" s="5">
        <v>588</v>
      </c>
      <c r="B178" s="7">
        <v>1</v>
      </c>
      <c r="C178" s="7">
        <v>1</v>
      </c>
      <c r="D178" s="5" t="s">
        <v>397</v>
      </c>
      <c r="E178" s="5" t="s">
        <v>29</v>
      </c>
      <c r="F178" s="4">
        <v>60</v>
      </c>
      <c r="G178" s="3">
        <v>13567</v>
      </c>
      <c r="H178" s="7">
        <f>_xlfn.XLOOKUP(complete_data[[#This Row],[PassengerId]],family_info[PassengerId],family_info[SibSp])</f>
        <v>1</v>
      </c>
      <c r="I178" s="7">
        <f>_xlfn.XLOOKUP(complete_data[[#This Row],[PassengerId]],family_info[PassengerId],family_info[Parch])</f>
        <v>1</v>
      </c>
      <c r="J178" s="18">
        <f>IF(ISBLANK(_xlfn.XLOOKUP(complete_data[[#This Row],[Ticket]],tickets[Ticket],tickets[Fare])),"",_xlfn.XLOOKUP(complete_data[[#This Row],[Ticket]],tickets[Ticket],tickets[Fare]))</f>
        <v>79.2</v>
      </c>
      <c r="K178" s="18" t="str">
        <f>IF(ISBLANK(_xlfn.XLOOKUP(complete_data[[#This Row],[Ticket]],tickets[Ticket],tickets[Cabin])),"",_xlfn.XLOOKUP(complete_data[[#This Row],[Ticket]],tickets[Ticket],tickets[Cabin]))</f>
        <v>B41</v>
      </c>
      <c r="L178" t="str">
        <f>IF(ISBLANK(_xlfn.XLOOKUP(complete_data[[#This Row],[Ticket]],tickets[Ticket],tickets[Embarked])),"",_xlfn.XLOOKUP(complete_data[[#This Row],[Ticket]],tickets[Ticket],tickets[Embarked]))</f>
        <v>C</v>
      </c>
      <c r="M178" t="str">
        <f>IF(ISNA(complete_data[[#This Row],[Embarked]]),"S",IF(complete_data[[#This Row],[Embarked]]="","S",complete_data[[#This Row],[Embarked]]))</f>
        <v>C</v>
      </c>
      <c r="N178" t="str">
        <f>IF(ISNA(complete_data[[#This Row],[Cabin]]),"Unknown",IF(complete_data[[#This Row],[Cabin]]="","Unknown",TRIM(LEFT(complete_data[[#This Row],[Cabin]],1))))</f>
        <v>B</v>
      </c>
    </row>
    <row r="179" spans="1:14" x14ac:dyDescent="0.2">
      <c r="A179" s="5">
        <v>486</v>
      </c>
      <c r="B179" s="7">
        <v>0</v>
      </c>
      <c r="C179" s="7">
        <v>3</v>
      </c>
      <c r="D179" s="5" t="s">
        <v>398</v>
      </c>
      <c r="E179" s="5" t="s">
        <v>32</v>
      </c>
      <c r="G179" s="3">
        <v>4133</v>
      </c>
      <c r="H179" s="7">
        <f>_xlfn.XLOOKUP(complete_data[[#This Row],[PassengerId]],family_info[PassengerId],family_info[SibSp])</f>
        <v>3</v>
      </c>
      <c r="I179" s="7">
        <f>_xlfn.XLOOKUP(complete_data[[#This Row],[PassengerId]],family_info[PassengerId],family_info[Parch])</f>
        <v>1</v>
      </c>
      <c r="J179" s="18">
        <f>IF(ISBLANK(_xlfn.XLOOKUP(complete_data[[#This Row],[Ticket]],tickets[Ticket],tickets[Fare])),"",_xlfn.XLOOKUP(complete_data[[#This Row],[Ticket]],tickets[Ticket],tickets[Fare]))</f>
        <v>25.466699999999999</v>
      </c>
      <c r="K179" s="18" t="str">
        <f>IF(ISBLANK(_xlfn.XLOOKUP(complete_data[[#This Row],[Ticket]],tickets[Ticket],tickets[Cabin])),"",_xlfn.XLOOKUP(complete_data[[#This Row],[Ticket]],tickets[Ticket],tickets[Cabin]))</f>
        <v/>
      </c>
      <c r="L179" t="str">
        <f>IF(ISBLANK(_xlfn.XLOOKUP(complete_data[[#This Row],[Ticket]],tickets[Ticket],tickets[Embarked])),"",_xlfn.XLOOKUP(complete_data[[#This Row],[Ticket]],tickets[Ticket],tickets[Embarked]))</f>
        <v>S</v>
      </c>
      <c r="M179" t="str">
        <f>IF(ISNA(complete_data[[#This Row],[Embarked]]),"S",IF(complete_data[[#This Row],[Embarked]]="","S",complete_data[[#This Row],[Embarked]]))</f>
        <v>S</v>
      </c>
      <c r="N179" t="str">
        <f>IF(ISNA(complete_data[[#This Row],[Cabin]]),"Unknown",IF(complete_data[[#This Row],[Cabin]]="","Unknown",TRIM(LEFT(complete_data[[#This Row],[Cabin]],1))))</f>
        <v>Unknown</v>
      </c>
    </row>
    <row r="180" spans="1:14" x14ac:dyDescent="0.2">
      <c r="A180" s="5">
        <v>464</v>
      </c>
      <c r="B180" s="7">
        <v>0</v>
      </c>
      <c r="C180" s="7">
        <v>2</v>
      </c>
      <c r="D180" s="5" t="s">
        <v>399</v>
      </c>
      <c r="E180" s="5" t="s">
        <v>29</v>
      </c>
      <c r="F180" s="4">
        <v>48</v>
      </c>
      <c r="G180" s="3">
        <v>234360</v>
      </c>
      <c r="H180" s="7">
        <f>_xlfn.XLOOKUP(complete_data[[#This Row],[PassengerId]],family_info[PassengerId],family_info[SibSp])</f>
        <v>0</v>
      </c>
      <c r="I180" s="7">
        <f>_xlfn.XLOOKUP(complete_data[[#This Row],[PassengerId]],family_info[PassengerId],family_info[Parch])</f>
        <v>0</v>
      </c>
      <c r="J180" s="18">
        <f>IF(ISBLANK(_xlfn.XLOOKUP(complete_data[[#This Row],[Ticket]],tickets[Ticket],tickets[Fare])),"",_xlfn.XLOOKUP(complete_data[[#This Row],[Ticket]],tickets[Ticket],tickets[Fare]))</f>
        <v>13</v>
      </c>
      <c r="K180" s="18" t="str">
        <f>IF(ISBLANK(_xlfn.XLOOKUP(complete_data[[#This Row],[Ticket]],tickets[Ticket],tickets[Cabin])),"",_xlfn.XLOOKUP(complete_data[[#This Row],[Ticket]],tickets[Ticket],tickets[Cabin]))</f>
        <v/>
      </c>
      <c r="L180" t="str">
        <f>IF(ISBLANK(_xlfn.XLOOKUP(complete_data[[#This Row],[Ticket]],tickets[Ticket],tickets[Embarked])),"",_xlfn.XLOOKUP(complete_data[[#This Row],[Ticket]],tickets[Ticket],tickets[Embarked]))</f>
        <v>S</v>
      </c>
      <c r="M180" t="str">
        <f>IF(ISNA(complete_data[[#This Row],[Embarked]]),"S",IF(complete_data[[#This Row],[Embarked]]="","S",complete_data[[#This Row],[Embarked]]))</f>
        <v>S</v>
      </c>
      <c r="N180" t="str">
        <f>IF(ISNA(complete_data[[#This Row],[Cabin]]),"Unknown",IF(complete_data[[#This Row],[Cabin]]="","Unknown",TRIM(LEFT(complete_data[[#This Row],[Cabin]],1))))</f>
        <v>Unknown</v>
      </c>
    </row>
    <row r="181" spans="1:14" x14ac:dyDescent="0.2">
      <c r="A181" s="5">
        <v>356</v>
      </c>
      <c r="B181" s="7">
        <v>0</v>
      </c>
      <c r="C181" s="7">
        <v>3</v>
      </c>
      <c r="D181" s="5" t="s">
        <v>400</v>
      </c>
      <c r="E181" s="5" t="s">
        <v>29</v>
      </c>
      <c r="F181" s="4">
        <v>28</v>
      </c>
      <c r="G181" s="3">
        <v>345783</v>
      </c>
      <c r="H181" s="7">
        <f>_xlfn.XLOOKUP(complete_data[[#This Row],[PassengerId]],family_info[PassengerId],family_info[SibSp])</f>
        <v>0</v>
      </c>
      <c r="I181" s="7">
        <f>_xlfn.XLOOKUP(complete_data[[#This Row],[PassengerId]],family_info[PassengerId],family_info[Parch])</f>
        <v>0</v>
      </c>
      <c r="J181" s="18">
        <f>IF(ISBLANK(_xlfn.XLOOKUP(complete_data[[#This Row],[Ticket]],tickets[Ticket],tickets[Fare])),"",_xlfn.XLOOKUP(complete_data[[#This Row],[Ticket]],tickets[Ticket],tickets[Fare]))</f>
        <v>9.5</v>
      </c>
      <c r="K181" s="18" t="str">
        <f>IF(ISBLANK(_xlfn.XLOOKUP(complete_data[[#This Row],[Ticket]],tickets[Ticket],tickets[Cabin])),"",_xlfn.XLOOKUP(complete_data[[#This Row],[Ticket]],tickets[Ticket],tickets[Cabin]))</f>
        <v/>
      </c>
      <c r="L181" t="str">
        <f>IF(ISBLANK(_xlfn.XLOOKUP(complete_data[[#This Row],[Ticket]],tickets[Ticket],tickets[Embarked])),"",_xlfn.XLOOKUP(complete_data[[#This Row],[Ticket]],tickets[Ticket],tickets[Embarked]))</f>
        <v>S</v>
      </c>
      <c r="M181" t="str">
        <f>IF(ISNA(complete_data[[#This Row],[Embarked]]),"S",IF(complete_data[[#This Row],[Embarked]]="","S",complete_data[[#This Row],[Embarked]]))</f>
        <v>S</v>
      </c>
      <c r="N181" t="str">
        <f>IF(ISNA(complete_data[[#This Row],[Cabin]]),"Unknown",IF(complete_data[[#This Row],[Cabin]]="","Unknown",TRIM(LEFT(complete_data[[#This Row],[Cabin]],1))))</f>
        <v>Unknown</v>
      </c>
    </row>
    <row r="182" spans="1:14" x14ac:dyDescent="0.2">
      <c r="A182" s="5">
        <v>799</v>
      </c>
      <c r="B182" s="7">
        <v>0</v>
      </c>
      <c r="C182" s="7">
        <v>3</v>
      </c>
      <c r="D182" s="5" t="s">
        <v>401</v>
      </c>
      <c r="E182" s="5" t="s">
        <v>29</v>
      </c>
      <c r="F182" s="4">
        <v>30</v>
      </c>
      <c r="G182" s="3">
        <v>2685</v>
      </c>
      <c r="H182" s="7">
        <f>_xlfn.XLOOKUP(complete_data[[#This Row],[PassengerId]],family_info[PassengerId],family_info[SibSp])</f>
        <v>0</v>
      </c>
      <c r="I182" s="7">
        <f>_xlfn.XLOOKUP(complete_data[[#This Row],[PassengerId]],family_info[PassengerId],family_info[Parch])</f>
        <v>0</v>
      </c>
      <c r="J182" s="18">
        <f>IF(ISBLANK(_xlfn.XLOOKUP(complete_data[[#This Row],[Ticket]],tickets[Ticket],tickets[Fare])),"",_xlfn.XLOOKUP(complete_data[[#This Row],[Ticket]],tickets[Ticket],tickets[Fare]))</f>
        <v>7.2291999999999996</v>
      </c>
      <c r="K182" s="18" t="str">
        <f>IF(ISBLANK(_xlfn.XLOOKUP(complete_data[[#This Row],[Ticket]],tickets[Ticket],tickets[Cabin])),"",_xlfn.XLOOKUP(complete_data[[#This Row],[Ticket]],tickets[Ticket],tickets[Cabin]))</f>
        <v/>
      </c>
      <c r="L182" t="str">
        <f>IF(ISBLANK(_xlfn.XLOOKUP(complete_data[[#This Row],[Ticket]],tickets[Ticket],tickets[Embarked])),"",_xlfn.XLOOKUP(complete_data[[#This Row],[Ticket]],tickets[Ticket],tickets[Embarked]))</f>
        <v>C</v>
      </c>
      <c r="M182" t="str">
        <f>IF(ISNA(complete_data[[#This Row],[Embarked]]),"S",IF(complete_data[[#This Row],[Embarked]]="","S",complete_data[[#This Row],[Embarked]]))</f>
        <v>C</v>
      </c>
      <c r="N182" t="str">
        <f>IF(ISNA(complete_data[[#This Row],[Cabin]]),"Unknown",IF(complete_data[[#This Row],[Cabin]]="","Unknown",TRIM(LEFT(complete_data[[#This Row],[Cabin]],1))))</f>
        <v>Unknown</v>
      </c>
    </row>
    <row r="183" spans="1:14" x14ac:dyDescent="0.2">
      <c r="A183" s="5">
        <v>654</v>
      </c>
      <c r="B183" s="7">
        <v>1</v>
      </c>
      <c r="C183" s="7">
        <v>3</v>
      </c>
      <c r="D183" s="5" t="s">
        <v>402</v>
      </c>
      <c r="E183" s="5" t="s">
        <v>32</v>
      </c>
      <c r="G183" s="3">
        <v>330919</v>
      </c>
      <c r="H183" s="7">
        <f>_xlfn.XLOOKUP(complete_data[[#This Row],[PassengerId]],family_info[PassengerId],family_info[SibSp])</f>
        <v>0</v>
      </c>
      <c r="I183" s="7">
        <f>_xlfn.XLOOKUP(complete_data[[#This Row],[PassengerId]],family_info[PassengerId],family_info[Parch])</f>
        <v>0</v>
      </c>
      <c r="J183" s="18">
        <f>IF(ISBLANK(_xlfn.XLOOKUP(complete_data[[#This Row],[Ticket]],tickets[Ticket],tickets[Fare])),"",_xlfn.XLOOKUP(complete_data[[#This Row],[Ticket]],tickets[Ticket],tickets[Fare]))</f>
        <v>7.8292000000000002</v>
      </c>
      <c r="K183" s="18" t="str">
        <f>IF(ISBLANK(_xlfn.XLOOKUP(complete_data[[#This Row],[Ticket]],tickets[Ticket],tickets[Cabin])),"",_xlfn.XLOOKUP(complete_data[[#This Row],[Ticket]],tickets[Ticket],tickets[Cabin]))</f>
        <v/>
      </c>
      <c r="L183" t="str">
        <f>IF(ISBLANK(_xlfn.XLOOKUP(complete_data[[#This Row],[Ticket]],tickets[Ticket],tickets[Embarked])),"",_xlfn.XLOOKUP(complete_data[[#This Row],[Ticket]],tickets[Ticket],tickets[Embarked]))</f>
        <v>Q</v>
      </c>
      <c r="M183" t="str">
        <f>IF(ISNA(complete_data[[#This Row],[Embarked]]),"S",IF(complete_data[[#This Row],[Embarked]]="","S",complete_data[[#This Row],[Embarked]]))</f>
        <v>Q</v>
      </c>
      <c r="N183" t="str">
        <f>IF(ISNA(complete_data[[#This Row],[Cabin]]),"Unknown",IF(complete_data[[#This Row],[Cabin]]="","Unknown",TRIM(LEFT(complete_data[[#This Row],[Cabin]],1))))</f>
        <v>Unknown</v>
      </c>
    </row>
    <row r="184" spans="1:14" x14ac:dyDescent="0.2">
      <c r="A184" s="5">
        <v>517</v>
      </c>
      <c r="B184" s="7">
        <v>1</v>
      </c>
      <c r="C184" s="7">
        <v>2</v>
      </c>
      <c r="D184" s="5" t="s">
        <v>403</v>
      </c>
      <c r="E184" s="5" t="s">
        <v>32</v>
      </c>
      <c r="F184" s="4">
        <v>34</v>
      </c>
      <c r="G184" s="3" t="s">
        <v>404</v>
      </c>
      <c r="H184" s="7">
        <f>_xlfn.XLOOKUP(complete_data[[#This Row],[PassengerId]],family_info[PassengerId],family_info[SibSp])</f>
        <v>0</v>
      </c>
      <c r="I184" s="7">
        <f>_xlfn.XLOOKUP(complete_data[[#This Row],[PassengerId]],family_info[PassengerId],family_info[Parch])</f>
        <v>0</v>
      </c>
      <c r="J184" s="18">
        <f>IF(ISBLANK(_xlfn.XLOOKUP(complete_data[[#This Row],[Ticket]],tickets[Ticket],tickets[Fare])),"",_xlfn.XLOOKUP(complete_data[[#This Row],[Ticket]],tickets[Ticket],tickets[Fare]))</f>
        <v>10.5</v>
      </c>
      <c r="K184" s="18" t="str">
        <f>IF(ISBLANK(_xlfn.XLOOKUP(complete_data[[#This Row],[Ticket]],tickets[Ticket],tickets[Cabin])),"",_xlfn.XLOOKUP(complete_data[[#This Row],[Ticket]],tickets[Ticket],tickets[Cabin]))</f>
        <v>F33</v>
      </c>
      <c r="L184" t="str">
        <f>IF(ISBLANK(_xlfn.XLOOKUP(complete_data[[#This Row],[Ticket]],tickets[Ticket],tickets[Embarked])),"",_xlfn.XLOOKUP(complete_data[[#This Row],[Ticket]],tickets[Ticket],tickets[Embarked]))</f>
        <v>S</v>
      </c>
      <c r="M184" t="str">
        <f>IF(ISNA(complete_data[[#This Row],[Embarked]]),"S",IF(complete_data[[#This Row],[Embarked]]="","S",complete_data[[#This Row],[Embarked]]))</f>
        <v>S</v>
      </c>
      <c r="N184" t="str">
        <f>IF(ISNA(complete_data[[#This Row],[Cabin]]),"Unknown",IF(complete_data[[#This Row],[Cabin]]="","Unknown",TRIM(LEFT(complete_data[[#This Row],[Cabin]],1))))</f>
        <v>F</v>
      </c>
    </row>
    <row r="185" spans="1:14" x14ac:dyDescent="0.2">
      <c r="A185" s="5">
        <v>196</v>
      </c>
      <c r="B185" s="7">
        <v>1</v>
      </c>
      <c r="C185" s="7">
        <v>1</v>
      </c>
      <c r="D185" s="5" t="s">
        <v>405</v>
      </c>
      <c r="E185" s="5" t="s">
        <v>32</v>
      </c>
      <c r="F185" s="4">
        <v>58</v>
      </c>
      <c r="G185" s="3" t="s">
        <v>406</v>
      </c>
      <c r="H185" s="7">
        <f>_xlfn.XLOOKUP(complete_data[[#This Row],[PassengerId]],family_info[PassengerId],family_info[SibSp])</f>
        <v>0</v>
      </c>
      <c r="I185" s="7">
        <f>_xlfn.XLOOKUP(complete_data[[#This Row],[PassengerId]],family_info[PassengerId],family_info[Parch])</f>
        <v>0</v>
      </c>
      <c r="J185" s="18">
        <f>IF(ISBLANK(_xlfn.XLOOKUP(complete_data[[#This Row],[Ticket]],tickets[Ticket],tickets[Fare])),"",_xlfn.XLOOKUP(complete_data[[#This Row],[Ticket]],tickets[Ticket],tickets[Fare]))</f>
        <v>146.52080000000001</v>
      </c>
      <c r="K185" s="18" t="str">
        <f>IF(ISBLANK(_xlfn.XLOOKUP(complete_data[[#This Row],[Ticket]],tickets[Ticket],tickets[Cabin])),"",_xlfn.XLOOKUP(complete_data[[#This Row],[Ticket]],tickets[Ticket],tickets[Cabin]))</f>
        <v>B78 B80</v>
      </c>
      <c r="L185" t="str">
        <f>IF(ISBLANK(_xlfn.XLOOKUP(complete_data[[#This Row],[Ticket]],tickets[Ticket],tickets[Embarked])),"",_xlfn.XLOOKUP(complete_data[[#This Row],[Ticket]],tickets[Ticket],tickets[Embarked]))</f>
        <v>C</v>
      </c>
      <c r="M185" t="str">
        <f>IF(ISNA(complete_data[[#This Row],[Embarked]]),"S",IF(complete_data[[#This Row],[Embarked]]="","S",complete_data[[#This Row],[Embarked]]))</f>
        <v>C</v>
      </c>
      <c r="N185" t="str">
        <f>IF(ISNA(complete_data[[#This Row],[Cabin]]),"Unknown",IF(complete_data[[#This Row],[Cabin]]="","Unknown",TRIM(LEFT(complete_data[[#This Row],[Cabin]],1))))</f>
        <v>B</v>
      </c>
    </row>
    <row r="186" spans="1:14" x14ac:dyDescent="0.2">
      <c r="A186" s="5">
        <v>846</v>
      </c>
      <c r="B186" s="7">
        <v>0</v>
      </c>
      <c r="C186" s="7">
        <v>3</v>
      </c>
      <c r="D186" s="5" t="s">
        <v>407</v>
      </c>
      <c r="E186" s="5" t="s">
        <v>29</v>
      </c>
      <c r="F186" s="4">
        <v>42</v>
      </c>
      <c r="G186" s="3" t="s">
        <v>408</v>
      </c>
      <c r="H186" s="7">
        <f>_xlfn.XLOOKUP(complete_data[[#This Row],[PassengerId]],family_info[PassengerId],family_info[SibSp])</f>
        <v>0</v>
      </c>
      <c r="I186" s="7">
        <f>_xlfn.XLOOKUP(complete_data[[#This Row],[PassengerId]],family_info[PassengerId],family_info[Parch])</f>
        <v>0</v>
      </c>
      <c r="J186" s="18">
        <f>IF(ISBLANK(_xlfn.XLOOKUP(complete_data[[#This Row],[Ticket]],tickets[Ticket],tickets[Fare])),"",_xlfn.XLOOKUP(complete_data[[#This Row],[Ticket]],tickets[Ticket],tickets[Fare]))</f>
        <v>7.55</v>
      </c>
      <c r="K186" s="18" t="str">
        <f>IF(ISBLANK(_xlfn.XLOOKUP(complete_data[[#This Row],[Ticket]],tickets[Ticket],tickets[Cabin])),"",_xlfn.XLOOKUP(complete_data[[#This Row],[Ticket]],tickets[Ticket],tickets[Cabin]))</f>
        <v/>
      </c>
      <c r="L186" t="str">
        <f>IF(ISBLANK(_xlfn.XLOOKUP(complete_data[[#This Row],[Ticket]],tickets[Ticket],tickets[Embarked])),"",_xlfn.XLOOKUP(complete_data[[#This Row],[Ticket]],tickets[Ticket],tickets[Embarked]))</f>
        <v>S</v>
      </c>
      <c r="M186" t="str">
        <f>IF(ISNA(complete_data[[#This Row],[Embarked]]),"S",IF(complete_data[[#This Row],[Embarked]]="","S",complete_data[[#This Row],[Embarked]]))</f>
        <v>S</v>
      </c>
      <c r="N186" t="str">
        <f>IF(ISNA(complete_data[[#This Row],[Cabin]]),"Unknown",IF(complete_data[[#This Row],[Cabin]]="","Unknown",TRIM(LEFT(complete_data[[#This Row],[Cabin]],1))))</f>
        <v>Unknown</v>
      </c>
    </row>
    <row r="187" spans="1:14" x14ac:dyDescent="0.2">
      <c r="A187" s="5">
        <v>227</v>
      </c>
      <c r="B187" s="7">
        <v>1</v>
      </c>
      <c r="C187" s="7">
        <v>2</v>
      </c>
      <c r="D187" s="5" t="s">
        <v>409</v>
      </c>
      <c r="E187" s="5" t="s">
        <v>29</v>
      </c>
      <c r="F187" s="4">
        <v>19</v>
      </c>
      <c r="G187" s="3" t="s">
        <v>410</v>
      </c>
      <c r="H187" s="7">
        <f>_xlfn.XLOOKUP(complete_data[[#This Row],[PassengerId]],family_info[PassengerId],family_info[SibSp])</f>
        <v>0</v>
      </c>
      <c r="I187" s="7">
        <f>_xlfn.XLOOKUP(complete_data[[#This Row],[PassengerId]],family_info[PassengerId],family_info[Parch])</f>
        <v>0</v>
      </c>
      <c r="J187" s="18">
        <f>IF(ISBLANK(_xlfn.XLOOKUP(complete_data[[#This Row],[Ticket]],tickets[Ticket],tickets[Fare])),"",_xlfn.XLOOKUP(complete_data[[#This Row],[Ticket]],tickets[Ticket],tickets[Fare]))</f>
        <v>10.5</v>
      </c>
      <c r="K187" s="18" t="str">
        <f>IF(ISBLANK(_xlfn.XLOOKUP(complete_data[[#This Row],[Ticket]],tickets[Ticket],tickets[Cabin])),"",_xlfn.XLOOKUP(complete_data[[#This Row],[Ticket]],tickets[Ticket],tickets[Cabin]))</f>
        <v/>
      </c>
      <c r="L187" t="str">
        <f>IF(ISBLANK(_xlfn.XLOOKUP(complete_data[[#This Row],[Ticket]],tickets[Ticket],tickets[Embarked])),"",_xlfn.XLOOKUP(complete_data[[#This Row],[Ticket]],tickets[Ticket],tickets[Embarked]))</f>
        <v>S</v>
      </c>
      <c r="M187" t="str">
        <f>IF(ISNA(complete_data[[#This Row],[Embarked]]),"S",IF(complete_data[[#This Row],[Embarked]]="","S",complete_data[[#This Row],[Embarked]]))</f>
        <v>S</v>
      </c>
      <c r="N187" t="str">
        <f>IF(ISNA(complete_data[[#This Row],[Cabin]]),"Unknown",IF(complete_data[[#This Row],[Cabin]]="","Unknown",TRIM(LEFT(complete_data[[#This Row],[Cabin]],1))))</f>
        <v>Unknown</v>
      </c>
    </row>
    <row r="188" spans="1:14" x14ac:dyDescent="0.2">
      <c r="A188" s="5">
        <v>658</v>
      </c>
      <c r="B188" s="7">
        <v>0</v>
      </c>
      <c r="C188" s="7">
        <v>3</v>
      </c>
      <c r="D188" s="5" t="s">
        <v>411</v>
      </c>
      <c r="E188" s="5" t="s">
        <v>32</v>
      </c>
      <c r="F188" s="4">
        <v>32</v>
      </c>
      <c r="G188" s="3">
        <v>364849</v>
      </c>
      <c r="H188" s="7">
        <f>_xlfn.XLOOKUP(complete_data[[#This Row],[PassengerId]],family_info[PassengerId],family_info[SibSp])</f>
        <v>1</v>
      </c>
      <c r="I188" s="7">
        <f>_xlfn.XLOOKUP(complete_data[[#This Row],[PassengerId]],family_info[PassengerId],family_info[Parch])</f>
        <v>1</v>
      </c>
      <c r="J188" s="18">
        <f>IF(ISBLANK(_xlfn.XLOOKUP(complete_data[[#This Row],[Ticket]],tickets[Ticket],tickets[Fare])),"",_xlfn.XLOOKUP(complete_data[[#This Row],[Ticket]],tickets[Ticket],tickets[Fare]))</f>
        <v>15.5</v>
      </c>
      <c r="K188" s="18" t="str">
        <f>IF(ISBLANK(_xlfn.XLOOKUP(complete_data[[#This Row],[Ticket]],tickets[Ticket],tickets[Cabin])),"",_xlfn.XLOOKUP(complete_data[[#This Row],[Ticket]],tickets[Ticket],tickets[Cabin]))</f>
        <v/>
      </c>
      <c r="L188" t="str">
        <f>IF(ISBLANK(_xlfn.XLOOKUP(complete_data[[#This Row],[Ticket]],tickets[Ticket],tickets[Embarked])),"",_xlfn.XLOOKUP(complete_data[[#This Row],[Ticket]],tickets[Ticket],tickets[Embarked]))</f>
        <v>Q</v>
      </c>
      <c r="M188" t="str">
        <f>IF(ISNA(complete_data[[#This Row],[Embarked]]),"S",IF(complete_data[[#This Row],[Embarked]]="","S",complete_data[[#This Row],[Embarked]]))</f>
        <v>Q</v>
      </c>
      <c r="N188" t="str">
        <f>IF(ISNA(complete_data[[#This Row],[Cabin]]),"Unknown",IF(complete_data[[#This Row],[Cabin]]="","Unknown",TRIM(LEFT(complete_data[[#This Row],[Cabin]],1))))</f>
        <v>Unknown</v>
      </c>
    </row>
    <row r="189" spans="1:14" x14ac:dyDescent="0.2">
      <c r="A189" s="5">
        <v>17</v>
      </c>
      <c r="B189" s="7">
        <v>0</v>
      </c>
      <c r="C189" s="7">
        <v>3</v>
      </c>
      <c r="D189" s="5" t="s">
        <v>412</v>
      </c>
      <c r="E189" s="5" t="s">
        <v>29</v>
      </c>
      <c r="F189" s="4">
        <v>2</v>
      </c>
      <c r="G189" s="3">
        <v>382652</v>
      </c>
      <c r="H189" s="7">
        <f>_xlfn.XLOOKUP(complete_data[[#This Row],[PassengerId]],family_info[PassengerId],family_info[SibSp])</f>
        <v>4</v>
      </c>
      <c r="I189" s="7">
        <f>_xlfn.XLOOKUP(complete_data[[#This Row],[PassengerId]],family_info[PassengerId],family_info[Parch])</f>
        <v>1</v>
      </c>
      <c r="J189" s="18">
        <f>IF(ISBLANK(_xlfn.XLOOKUP(complete_data[[#This Row],[Ticket]],tickets[Ticket],tickets[Fare])),"",_xlfn.XLOOKUP(complete_data[[#This Row],[Ticket]],tickets[Ticket],tickets[Fare]))</f>
        <v>29.125</v>
      </c>
      <c r="K189" s="18" t="str">
        <f>IF(ISBLANK(_xlfn.XLOOKUP(complete_data[[#This Row],[Ticket]],tickets[Ticket],tickets[Cabin])),"",_xlfn.XLOOKUP(complete_data[[#This Row],[Ticket]],tickets[Ticket],tickets[Cabin]))</f>
        <v/>
      </c>
      <c r="L189" t="str">
        <f>IF(ISBLANK(_xlfn.XLOOKUP(complete_data[[#This Row],[Ticket]],tickets[Ticket],tickets[Embarked])),"",_xlfn.XLOOKUP(complete_data[[#This Row],[Ticket]],tickets[Ticket],tickets[Embarked]))</f>
        <v>Q</v>
      </c>
      <c r="M189" t="str">
        <f>IF(ISNA(complete_data[[#This Row],[Embarked]]),"S",IF(complete_data[[#This Row],[Embarked]]="","S",complete_data[[#This Row],[Embarked]]))</f>
        <v>Q</v>
      </c>
      <c r="N189" t="str">
        <f>IF(ISNA(complete_data[[#This Row],[Cabin]]),"Unknown",IF(complete_data[[#This Row],[Cabin]]="","Unknown",TRIM(LEFT(complete_data[[#This Row],[Cabin]],1))))</f>
        <v>Unknown</v>
      </c>
    </row>
    <row r="190" spans="1:14" x14ac:dyDescent="0.2">
      <c r="A190" s="5">
        <v>215</v>
      </c>
      <c r="B190" s="7">
        <v>0</v>
      </c>
      <c r="C190" s="7">
        <v>3</v>
      </c>
      <c r="D190" s="5" t="s">
        <v>413</v>
      </c>
      <c r="E190" s="5" t="s">
        <v>29</v>
      </c>
      <c r="G190" s="3">
        <v>367229</v>
      </c>
      <c r="H190" s="7">
        <f>_xlfn.XLOOKUP(complete_data[[#This Row],[PassengerId]],family_info[PassengerId],family_info[SibSp])</f>
        <v>1</v>
      </c>
      <c r="I190" s="7">
        <f>_xlfn.XLOOKUP(complete_data[[#This Row],[PassengerId]],family_info[PassengerId],family_info[Parch])</f>
        <v>0</v>
      </c>
      <c r="J190" s="18">
        <f>IF(ISBLANK(_xlfn.XLOOKUP(complete_data[[#This Row],[Ticket]],tickets[Ticket],tickets[Fare])),"",_xlfn.XLOOKUP(complete_data[[#This Row],[Ticket]],tickets[Ticket],tickets[Fare]))</f>
        <v>7.75</v>
      </c>
      <c r="K190" s="18" t="str">
        <f>IF(ISBLANK(_xlfn.XLOOKUP(complete_data[[#This Row],[Ticket]],tickets[Ticket],tickets[Cabin])),"",_xlfn.XLOOKUP(complete_data[[#This Row],[Ticket]],tickets[Ticket],tickets[Cabin]))</f>
        <v/>
      </c>
      <c r="L190" t="str">
        <f>IF(ISBLANK(_xlfn.XLOOKUP(complete_data[[#This Row],[Ticket]],tickets[Ticket],tickets[Embarked])),"",_xlfn.XLOOKUP(complete_data[[#This Row],[Ticket]],tickets[Ticket],tickets[Embarked]))</f>
        <v>Q</v>
      </c>
      <c r="M190" t="str">
        <f>IF(ISNA(complete_data[[#This Row],[Embarked]]),"S",IF(complete_data[[#This Row],[Embarked]]="","S",complete_data[[#This Row],[Embarked]]))</f>
        <v>Q</v>
      </c>
      <c r="N190" t="str">
        <f>IF(ISNA(complete_data[[#This Row],[Cabin]]),"Unknown",IF(complete_data[[#This Row],[Cabin]]="","Unknown",TRIM(LEFT(complete_data[[#This Row],[Cabin]],1))))</f>
        <v>Unknown</v>
      </c>
    </row>
    <row r="191" spans="1:14" x14ac:dyDescent="0.2">
      <c r="A191" s="5">
        <v>487</v>
      </c>
      <c r="B191" s="7">
        <v>1</v>
      </c>
      <c r="C191" s="7">
        <v>1</v>
      </c>
      <c r="D191" s="5" t="s">
        <v>414</v>
      </c>
      <c r="E191" s="5" t="s">
        <v>32</v>
      </c>
      <c r="F191" s="4">
        <v>35</v>
      </c>
      <c r="G191" s="3">
        <v>19943</v>
      </c>
      <c r="H191" s="7">
        <f>_xlfn.XLOOKUP(complete_data[[#This Row],[PassengerId]],family_info[PassengerId],family_info[SibSp])</f>
        <v>1</v>
      </c>
      <c r="I191" s="7">
        <f>_xlfn.XLOOKUP(complete_data[[#This Row],[PassengerId]],family_info[PassengerId],family_info[Parch])</f>
        <v>0</v>
      </c>
      <c r="J191" s="18">
        <f>IF(ISBLANK(_xlfn.XLOOKUP(complete_data[[#This Row],[Ticket]],tickets[Ticket],tickets[Fare])),"",_xlfn.XLOOKUP(complete_data[[#This Row],[Ticket]],tickets[Ticket],tickets[Fare]))</f>
        <v>90</v>
      </c>
      <c r="K191" s="18" t="str">
        <f>IF(ISBLANK(_xlfn.XLOOKUP(complete_data[[#This Row],[Ticket]],tickets[Ticket],tickets[Cabin])),"",_xlfn.XLOOKUP(complete_data[[#This Row],[Ticket]],tickets[Ticket],tickets[Cabin]))</f>
        <v>C93</v>
      </c>
      <c r="L191" t="str">
        <f>IF(ISBLANK(_xlfn.XLOOKUP(complete_data[[#This Row],[Ticket]],tickets[Ticket],tickets[Embarked])),"",_xlfn.XLOOKUP(complete_data[[#This Row],[Ticket]],tickets[Ticket],tickets[Embarked]))</f>
        <v>S</v>
      </c>
      <c r="M191" t="str">
        <f>IF(ISNA(complete_data[[#This Row],[Embarked]]),"S",IF(complete_data[[#This Row],[Embarked]]="","S",complete_data[[#This Row],[Embarked]]))</f>
        <v>S</v>
      </c>
      <c r="N191" t="str">
        <f>IF(ISNA(complete_data[[#This Row],[Cabin]]),"Unknown",IF(complete_data[[#This Row],[Cabin]]="","Unknown",TRIM(LEFT(complete_data[[#This Row],[Cabin]],1))))</f>
        <v>C</v>
      </c>
    </row>
    <row r="192" spans="1:14" x14ac:dyDescent="0.2">
      <c r="A192" s="5">
        <v>847</v>
      </c>
      <c r="B192" s="7">
        <v>0</v>
      </c>
      <c r="C192" s="7">
        <v>3</v>
      </c>
      <c r="D192" s="5" t="s">
        <v>415</v>
      </c>
      <c r="E192" s="5" t="s">
        <v>29</v>
      </c>
      <c r="G192" s="3" t="s">
        <v>216</v>
      </c>
      <c r="H192" s="7">
        <f>_xlfn.XLOOKUP(complete_data[[#This Row],[PassengerId]],family_info[PassengerId],family_info[SibSp])</f>
        <v>8</v>
      </c>
      <c r="I192" s="7">
        <f>_xlfn.XLOOKUP(complete_data[[#This Row],[PassengerId]],family_info[PassengerId],family_info[Parch])</f>
        <v>2</v>
      </c>
      <c r="J192" s="18">
        <f>IF(ISBLANK(_xlfn.XLOOKUP(complete_data[[#This Row],[Ticket]],tickets[Ticket],tickets[Fare])),"",_xlfn.XLOOKUP(complete_data[[#This Row],[Ticket]],tickets[Ticket],tickets[Fare]))</f>
        <v>69.55</v>
      </c>
      <c r="K192" s="18" t="str">
        <f>IF(ISBLANK(_xlfn.XLOOKUP(complete_data[[#This Row],[Ticket]],tickets[Ticket],tickets[Cabin])),"",_xlfn.XLOOKUP(complete_data[[#This Row],[Ticket]],tickets[Ticket],tickets[Cabin]))</f>
        <v/>
      </c>
      <c r="L192" t="str">
        <f>IF(ISBLANK(_xlfn.XLOOKUP(complete_data[[#This Row],[Ticket]],tickets[Ticket],tickets[Embarked])),"",_xlfn.XLOOKUP(complete_data[[#This Row],[Ticket]],tickets[Ticket],tickets[Embarked]))</f>
        <v>S</v>
      </c>
      <c r="M192" t="str">
        <f>IF(ISNA(complete_data[[#This Row],[Embarked]]),"S",IF(complete_data[[#This Row],[Embarked]]="","S",complete_data[[#This Row],[Embarked]]))</f>
        <v>S</v>
      </c>
      <c r="N192" t="str">
        <f>IF(ISNA(complete_data[[#This Row],[Cabin]]),"Unknown",IF(complete_data[[#This Row],[Cabin]]="","Unknown",TRIM(LEFT(complete_data[[#This Row],[Cabin]],1))))</f>
        <v>Unknown</v>
      </c>
    </row>
    <row r="193" spans="1:14" x14ac:dyDescent="0.2">
      <c r="A193" s="5">
        <v>569</v>
      </c>
      <c r="B193" s="7">
        <v>0</v>
      </c>
      <c r="C193" s="7">
        <v>3</v>
      </c>
      <c r="D193" s="5" t="s">
        <v>416</v>
      </c>
      <c r="E193" s="5" t="s">
        <v>29</v>
      </c>
      <c r="G193" s="3">
        <v>2686</v>
      </c>
      <c r="H193" s="7">
        <f>_xlfn.XLOOKUP(complete_data[[#This Row],[PassengerId]],family_info[PassengerId],family_info[SibSp])</f>
        <v>0</v>
      </c>
      <c r="I193" s="7">
        <f>_xlfn.XLOOKUP(complete_data[[#This Row],[PassengerId]],family_info[PassengerId],family_info[Parch])</f>
        <v>0</v>
      </c>
      <c r="J193" s="18">
        <f>IF(ISBLANK(_xlfn.XLOOKUP(complete_data[[#This Row],[Ticket]],tickets[Ticket],tickets[Fare])),"",_xlfn.XLOOKUP(complete_data[[#This Row],[Ticket]],tickets[Ticket],tickets[Fare]))</f>
        <v>7.2291999999999996</v>
      </c>
      <c r="K193" s="18" t="str">
        <f>IF(ISBLANK(_xlfn.XLOOKUP(complete_data[[#This Row],[Ticket]],tickets[Ticket],tickets[Cabin])),"",_xlfn.XLOOKUP(complete_data[[#This Row],[Ticket]],tickets[Ticket],tickets[Cabin]))</f>
        <v/>
      </c>
      <c r="L193" t="str">
        <f>IF(ISBLANK(_xlfn.XLOOKUP(complete_data[[#This Row],[Ticket]],tickets[Ticket],tickets[Embarked])),"",_xlfn.XLOOKUP(complete_data[[#This Row],[Ticket]],tickets[Ticket],tickets[Embarked]))</f>
        <v>C</v>
      </c>
      <c r="M193" t="str">
        <f>IF(ISNA(complete_data[[#This Row],[Embarked]]),"S",IF(complete_data[[#This Row],[Embarked]]="","S",complete_data[[#This Row],[Embarked]]))</f>
        <v>C</v>
      </c>
      <c r="N193" t="str">
        <f>IF(ISNA(complete_data[[#This Row],[Cabin]]),"Unknown",IF(complete_data[[#This Row],[Cabin]]="","Unknown",TRIM(LEFT(complete_data[[#This Row],[Cabin]],1))))</f>
        <v>Unknown</v>
      </c>
    </row>
    <row r="194" spans="1:14" x14ac:dyDescent="0.2">
      <c r="A194" s="5">
        <v>693</v>
      </c>
      <c r="B194" s="7">
        <v>1</v>
      </c>
      <c r="C194" s="7">
        <v>3</v>
      </c>
      <c r="D194" s="5" t="s">
        <v>417</v>
      </c>
      <c r="E194" s="5" t="s">
        <v>29</v>
      </c>
      <c r="G194" s="3">
        <v>1601</v>
      </c>
      <c r="H194" s="7">
        <f>_xlfn.XLOOKUP(complete_data[[#This Row],[PassengerId]],family_info[PassengerId],family_info[SibSp])</f>
        <v>0</v>
      </c>
      <c r="I194" s="7">
        <f>_xlfn.XLOOKUP(complete_data[[#This Row],[PassengerId]],family_info[PassengerId],family_info[Parch])</f>
        <v>0</v>
      </c>
      <c r="J194" s="18">
        <f>IF(ISBLANK(_xlfn.XLOOKUP(complete_data[[#This Row],[Ticket]],tickets[Ticket],tickets[Fare])),"",_xlfn.XLOOKUP(complete_data[[#This Row],[Ticket]],tickets[Ticket],tickets[Fare]))</f>
        <v>56.495800000000003</v>
      </c>
      <c r="K194" s="18" t="str">
        <f>IF(ISBLANK(_xlfn.XLOOKUP(complete_data[[#This Row],[Ticket]],tickets[Ticket],tickets[Cabin])),"",_xlfn.XLOOKUP(complete_data[[#This Row],[Ticket]],tickets[Ticket],tickets[Cabin]))</f>
        <v/>
      </c>
      <c r="L194" t="str">
        <f>IF(ISBLANK(_xlfn.XLOOKUP(complete_data[[#This Row],[Ticket]],tickets[Ticket],tickets[Embarked])),"",_xlfn.XLOOKUP(complete_data[[#This Row],[Ticket]],tickets[Ticket],tickets[Embarked]))</f>
        <v>S</v>
      </c>
      <c r="M194" t="str">
        <f>IF(ISNA(complete_data[[#This Row],[Embarked]]),"S",IF(complete_data[[#This Row],[Embarked]]="","S",complete_data[[#This Row],[Embarked]]))</f>
        <v>S</v>
      </c>
      <c r="N194" t="str">
        <f>IF(ISNA(complete_data[[#This Row],[Cabin]]),"Unknown",IF(complete_data[[#This Row],[Cabin]]="","Unknown",TRIM(LEFT(complete_data[[#This Row],[Cabin]],1))))</f>
        <v>Unknown</v>
      </c>
    </row>
    <row r="195" spans="1:14" x14ac:dyDescent="0.2">
      <c r="A195" s="5">
        <v>859</v>
      </c>
      <c r="B195" s="7">
        <v>1</v>
      </c>
      <c r="C195" s="7">
        <v>3</v>
      </c>
      <c r="D195" s="5" t="s">
        <v>418</v>
      </c>
      <c r="E195" s="5" t="s">
        <v>32</v>
      </c>
      <c r="F195" s="4">
        <v>24</v>
      </c>
      <c r="G195" s="3">
        <v>2666</v>
      </c>
      <c r="H195" s="7">
        <f>_xlfn.XLOOKUP(complete_data[[#This Row],[PassengerId]],family_info[PassengerId],family_info[SibSp])</f>
        <v>0</v>
      </c>
      <c r="I195" s="7">
        <f>_xlfn.XLOOKUP(complete_data[[#This Row],[PassengerId]],family_info[PassengerId],family_info[Parch])</f>
        <v>3</v>
      </c>
      <c r="J195" s="18">
        <f>IF(ISBLANK(_xlfn.XLOOKUP(complete_data[[#This Row],[Ticket]],tickets[Ticket],tickets[Fare])),"",_xlfn.XLOOKUP(complete_data[[#This Row],[Ticket]],tickets[Ticket],tickets[Fare]))</f>
        <v>19.258299999999998</v>
      </c>
      <c r="K195" s="18" t="str">
        <f>IF(ISBLANK(_xlfn.XLOOKUP(complete_data[[#This Row],[Ticket]],tickets[Ticket],tickets[Cabin])),"",_xlfn.XLOOKUP(complete_data[[#This Row],[Ticket]],tickets[Ticket],tickets[Cabin]))</f>
        <v/>
      </c>
      <c r="L195" t="str">
        <f>IF(ISBLANK(_xlfn.XLOOKUP(complete_data[[#This Row],[Ticket]],tickets[Ticket],tickets[Embarked])),"",_xlfn.XLOOKUP(complete_data[[#This Row],[Ticket]],tickets[Ticket],tickets[Embarked]))</f>
        <v>C</v>
      </c>
      <c r="M195" t="str">
        <f>IF(ISNA(complete_data[[#This Row],[Embarked]]),"S",IF(complete_data[[#This Row],[Embarked]]="","S",complete_data[[#This Row],[Embarked]]))</f>
        <v>C</v>
      </c>
      <c r="N195" t="str">
        <f>IF(ISNA(complete_data[[#This Row],[Cabin]]),"Unknown",IF(complete_data[[#This Row],[Cabin]]="","Unknown",TRIM(LEFT(complete_data[[#This Row],[Cabin]],1))))</f>
        <v>Unknown</v>
      </c>
    </row>
    <row r="196" spans="1:14" x14ac:dyDescent="0.2">
      <c r="A196" s="5">
        <v>238</v>
      </c>
      <c r="B196" s="7">
        <v>1</v>
      </c>
      <c r="C196" s="7">
        <v>2</v>
      </c>
      <c r="D196" s="5" t="s">
        <v>419</v>
      </c>
      <c r="E196" s="5" t="s">
        <v>32</v>
      </c>
      <c r="F196" s="4">
        <v>8</v>
      </c>
      <c r="G196" s="3" t="s">
        <v>420</v>
      </c>
      <c r="H196" s="7">
        <f>_xlfn.XLOOKUP(complete_data[[#This Row],[PassengerId]],family_info[PassengerId],family_info[SibSp])</f>
        <v>0</v>
      </c>
      <c r="I196" s="7">
        <f>_xlfn.XLOOKUP(complete_data[[#This Row],[PassengerId]],family_info[PassengerId],family_info[Parch])</f>
        <v>2</v>
      </c>
      <c r="J196" s="18">
        <f>IF(ISBLANK(_xlfn.XLOOKUP(complete_data[[#This Row],[Ticket]],tickets[Ticket],tickets[Fare])),"",_xlfn.XLOOKUP(complete_data[[#This Row],[Ticket]],tickets[Ticket],tickets[Fare]))</f>
        <v>26.25</v>
      </c>
      <c r="K196" s="18" t="str">
        <f>IF(ISBLANK(_xlfn.XLOOKUP(complete_data[[#This Row],[Ticket]],tickets[Ticket],tickets[Cabin])),"",_xlfn.XLOOKUP(complete_data[[#This Row],[Ticket]],tickets[Ticket],tickets[Cabin]))</f>
        <v/>
      </c>
      <c r="L196" t="str">
        <f>IF(ISBLANK(_xlfn.XLOOKUP(complete_data[[#This Row],[Ticket]],tickets[Ticket],tickets[Embarked])),"",_xlfn.XLOOKUP(complete_data[[#This Row],[Ticket]],tickets[Ticket],tickets[Embarked]))</f>
        <v>S</v>
      </c>
      <c r="M196" t="str">
        <f>IF(ISNA(complete_data[[#This Row],[Embarked]]),"S",IF(complete_data[[#This Row],[Embarked]]="","S",complete_data[[#This Row],[Embarked]]))</f>
        <v>S</v>
      </c>
      <c r="N196" t="str">
        <f>IF(ISNA(complete_data[[#This Row],[Cabin]]),"Unknown",IF(complete_data[[#This Row],[Cabin]]="","Unknown",TRIM(LEFT(complete_data[[#This Row],[Cabin]],1))))</f>
        <v>Unknown</v>
      </c>
    </row>
    <row r="197" spans="1:14" x14ac:dyDescent="0.2">
      <c r="A197" s="5">
        <v>850</v>
      </c>
      <c r="B197" s="7">
        <v>1</v>
      </c>
      <c r="C197" s="7">
        <v>1</v>
      </c>
      <c r="D197" s="5" t="s">
        <v>421</v>
      </c>
      <c r="E197" s="5" t="s">
        <v>32</v>
      </c>
      <c r="G197" s="3">
        <v>17453</v>
      </c>
      <c r="H197" s="7">
        <f>_xlfn.XLOOKUP(complete_data[[#This Row],[PassengerId]],family_info[PassengerId],family_info[SibSp])</f>
        <v>1</v>
      </c>
      <c r="I197" s="7">
        <f>_xlfn.XLOOKUP(complete_data[[#This Row],[PassengerId]],family_info[PassengerId],family_info[Parch])</f>
        <v>0</v>
      </c>
      <c r="J197" s="18">
        <f>IF(ISBLANK(_xlfn.XLOOKUP(complete_data[[#This Row],[Ticket]],tickets[Ticket],tickets[Fare])),"",_xlfn.XLOOKUP(complete_data[[#This Row],[Ticket]],tickets[Ticket],tickets[Fare]))</f>
        <v>89.104200000000006</v>
      </c>
      <c r="K197" s="18" t="str">
        <f>IF(ISBLANK(_xlfn.XLOOKUP(complete_data[[#This Row],[Ticket]],tickets[Ticket],tickets[Cabin])),"",_xlfn.XLOOKUP(complete_data[[#This Row],[Ticket]],tickets[Ticket],tickets[Cabin]))</f>
        <v>C92</v>
      </c>
      <c r="L197" t="str">
        <f>IF(ISBLANK(_xlfn.XLOOKUP(complete_data[[#This Row],[Ticket]],tickets[Ticket],tickets[Embarked])),"",_xlfn.XLOOKUP(complete_data[[#This Row],[Ticket]],tickets[Ticket],tickets[Embarked]))</f>
        <v>C</v>
      </c>
      <c r="M197" t="str">
        <f>IF(ISNA(complete_data[[#This Row],[Embarked]]),"S",IF(complete_data[[#This Row],[Embarked]]="","S",complete_data[[#This Row],[Embarked]]))</f>
        <v>C</v>
      </c>
      <c r="N197" t="str">
        <f>IF(ISNA(complete_data[[#This Row],[Cabin]]),"Unknown",IF(complete_data[[#This Row],[Cabin]]="","Unknown",TRIM(LEFT(complete_data[[#This Row],[Cabin]],1))))</f>
        <v>C</v>
      </c>
    </row>
    <row r="198" spans="1:14" x14ac:dyDescent="0.2">
      <c r="A198" s="5">
        <v>750</v>
      </c>
      <c r="B198" s="7">
        <v>0</v>
      </c>
      <c r="C198" s="7">
        <v>3</v>
      </c>
      <c r="D198" s="5" t="s">
        <v>422</v>
      </c>
      <c r="E198" s="5" t="s">
        <v>29</v>
      </c>
      <c r="F198" s="4">
        <v>31</v>
      </c>
      <c r="G198" s="3">
        <v>335097</v>
      </c>
      <c r="H198" s="7">
        <f>_xlfn.XLOOKUP(complete_data[[#This Row],[PassengerId]],family_info[PassengerId],family_info[SibSp])</f>
        <v>0</v>
      </c>
      <c r="I198" s="7">
        <f>_xlfn.XLOOKUP(complete_data[[#This Row],[PassengerId]],family_info[PassengerId],family_info[Parch])</f>
        <v>0</v>
      </c>
      <c r="J198" s="18">
        <f>IF(ISBLANK(_xlfn.XLOOKUP(complete_data[[#This Row],[Ticket]],tickets[Ticket],tickets[Fare])),"",_xlfn.XLOOKUP(complete_data[[#This Row],[Ticket]],tickets[Ticket],tickets[Fare]))</f>
        <v>7.75</v>
      </c>
      <c r="K198" s="18" t="str">
        <f>IF(ISBLANK(_xlfn.XLOOKUP(complete_data[[#This Row],[Ticket]],tickets[Ticket],tickets[Cabin])),"",_xlfn.XLOOKUP(complete_data[[#This Row],[Ticket]],tickets[Ticket],tickets[Cabin]))</f>
        <v/>
      </c>
      <c r="L198" t="str">
        <f>IF(ISBLANK(_xlfn.XLOOKUP(complete_data[[#This Row],[Ticket]],tickets[Ticket],tickets[Embarked])),"",_xlfn.XLOOKUP(complete_data[[#This Row],[Ticket]],tickets[Ticket],tickets[Embarked]))</f>
        <v>Q</v>
      </c>
      <c r="M198" t="str">
        <f>IF(ISNA(complete_data[[#This Row],[Embarked]]),"S",IF(complete_data[[#This Row],[Embarked]]="","S",complete_data[[#This Row],[Embarked]]))</f>
        <v>Q</v>
      </c>
      <c r="N198" t="str">
        <f>IF(ISNA(complete_data[[#This Row],[Cabin]]),"Unknown",IF(complete_data[[#This Row],[Cabin]]="","Unknown",TRIM(LEFT(complete_data[[#This Row],[Cabin]],1))))</f>
        <v>Unknown</v>
      </c>
    </row>
    <row r="199" spans="1:14" x14ac:dyDescent="0.2">
      <c r="A199" s="5">
        <v>329</v>
      </c>
      <c r="B199" s="7">
        <v>1</v>
      </c>
      <c r="C199" s="7">
        <v>3</v>
      </c>
      <c r="D199" s="5" t="s">
        <v>423</v>
      </c>
      <c r="E199" s="5" t="s">
        <v>32</v>
      </c>
      <c r="F199" s="4">
        <v>31</v>
      </c>
      <c r="G199" s="3">
        <v>363291</v>
      </c>
      <c r="H199" s="7">
        <f>_xlfn.XLOOKUP(complete_data[[#This Row],[PassengerId]],family_info[PassengerId],family_info[SibSp])</f>
        <v>1</v>
      </c>
      <c r="I199" s="7">
        <f>_xlfn.XLOOKUP(complete_data[[#This Row],[PassengerId]],family_info[PassengerId],family_info[Parch])</f>
        <v>1</v>
      </c>
      <c r="J199" s="18">
        <f>IF(ISBLANK(_xlfn.XLOOKUP(complete_data[[#This Row],[Ticket]],tickets[Ticket],tickets[Fare])),"",_xlfn.XLOOKUP(complete_data[[#This Row],[Ticket]],tickets[Ticket],tickets[Fare]))</f>
        <v>20.524999999999999</v>
      </c>
      <c r="K199" s="18" t="str">
        <f>IF(ISBLANK(_xlfn.XLOOKUP(complete_data[[#This Row],[Ticket]],tickets[Ticket],tickets[Cabin])),"",_xlfn.XLOOKUP(complete_data[[#This Row],[Ticket]],tickets[Ticket],tickets[Cabin]))</f>
        <v/>
      </c>
      <c r="L199" t="str">
        <f>IF(ISBLANK(_xlfn.XLOOKUP(complete_data[[#This Row],[Ticket]],tickets[Ticket],tickets[Embarked])),"",_xlfn.XLOOKUP(complete_data[[#This Row],[Ticket]],tickets[Ticket],tickets[Embarked]))</f>
        <v>S</v>
      </c>
      <c r="M199" t="str">
        <f>IF(ISNA(complete_data[[#This Row],[Embarked]]),"S",IF(complete_data[[#This Row],[Embarked]]="","S",complete_data[[#This Row],[Embarked]]))</f>
        <v>S</v>
      </c>
      <c r="N199" t="str">
        <f>IF(ISNA(complete_data[[#This Row],[Cabin]]),"Unknown",IF(complete_data[[#This Row],[Cabin]]="","Unknown",TRIM(LEFT(complete_data[[#This Row],[Cabin]],1))))</f>
        <v>Unknown</v>
      </c>
    </row>
    <row r="200" spans="1:14" x14ac:dyDescent="0.2">
      <c r="A200" s="5">
        <v>326</v>
      </c>
      <c r="B200" s="7">
        <v>1</v>
      </c>
      <c r="C200" s="7">
        <v>1</v>
      </c>
      <c r="D200" s="5" t="s">
        <v>424</v>
      </c>
      <c r="E200" s="5" t="s">
        <v>32</v>
      </c>
      <c r="F200" s="4">
        <v>36</v>
      </c>
      <c r="G200" s="3" t="s">
        <v>425</v>
      </c>
      <c r="H200" s="7">
        <f>_xlfn.XLOOKUP(complete_data[[#This Row],[PassengerId]],family_info[PassengerId],family_info[SibSp])</f>
        <v>0</v>
      </c>
      <c r="I200" s="7">
        <f>_xlfn.XLOOKUP(complete_data[[#This Row],[PassengerId]],family_info[PassengerId],family_info[Parch])</f>
        <v>0</v>
      </c>
      <c r="J200" s="18">
        <f>IF(ISBLANK(_xlfn.XLOOKUP(complete_data[[#This Row],[Ticket]],tickets[Ticket],tickets[Fare])),"",_xlfn.XLOOKUP(complete_data[[#This Row],[Ticket]],tickets[Ticket],tickets[Fare]))</f>
        <v>135.63329999999999</v>
      </c>
      <c r="K200" s="18" t="str">
        <f>IF(ISBLANK(_xlfn.XLOOKUP(complete_data[[#This Row],[Ticket]],tickets[Ticket],tickets[Cabin])),"",_xlfn.XLOOKUP(complete_data[[#This Row],[Ticket]],tickets[Ticket],tickets[Cabin]))</f>
        <v>C32 C99</v>
      </c>
      <c r="L200" t="str">
        <f>IF(ISBLANK(_xlfn.XLOOKUP(complete_data[[#This Row],[Ticket]],tickets[Ticket],tickets[Embarked])),"",_xlfn.XLOOKUP(complete_data[[#This Row],[Ticket]],tickets[Ticket],tickets[Embarked]))</f>
        <v>C</v>
      </c>
      <c r="M200" t="str">
        <f>IF(ISNA(complete_data[[#This Row],[Embarked]]),"S",IF(complete_data[[#This Row],[Embarked]]="","S",complete_data[[#This Row],[Embarked]]))</f>
        <v>C</v>
      </c>
      <c r="N200" t="str">
        <f>IF(ISNA(complete_data[[#This Row],[Cabin]]),"Unknown",IF(complete_data[[#This Row],[Cabin]]="","Unknown",TRIM(LEFT(complete_data[[#This Row],[Cabin]],1))))</f>
        <v>C</v>
      </c>
    </row>
    <row r="201" spans="1:14" x14ac:dyDescent="0.2">
      <c r="A201" s="5">
        <v>126</v>
      </c>
      <c r="B201" s="7">
        <v>1</v>
      </c>
      <c r="C201" s="7">
        <v>3</v>
      </c>
      <c r="D201" s="5" t="s">
        <v>426</v>
      </c>
      <c r="E201" s="5" t="s">
        <v>29</v>
      </c>
      <c r="F201" s="4">
        <v>12</v>
      </c>
      <c r="G201" s="3">
        <v>2651</v>
      </c>
      <c r="H201" s="7">
        <f>_xlfn.XLOOKUP(complete_data[[#This Row],[PassengerId]],family_info[PassengerId],family_info[SibSp])</f>
        <v>1</v>
      </c>
      <c r="I201" s="7">
        <f>_xlfn.XLOOKUP(complete_data[[#This Row],[PassengerId]],family_info[PassengerId],family_info[Parch])</f>
        <v>0</v>
      </c>
      <c r="J201" s="18">
        <f>IF(ISBLANK(_xlfn.XLOOKUP(complete_data[[#This Row],[Ticket]],tickets[Ticket],tickets[Fare])),"",_xlfn.XLOOKUP(complete_data[[#This Row],[Ticket]],tickets[Ticket],tickets[Fare]))</f>
        <v>11.2417</v>
      </c>
      <c r="K201" s="18" t="str">
        <f>IF(ISBLANK(_xlfn.XLOOKUP(complete_data[[#This Row],[Ticket]],tickets[Ticket],tickets[Cabin])),"",_xlfn.XLOOKUP(complete_data[[#This Row],[Ticket]],tickets[Ticket],tickets[Cabin]))</f>
        <v/>
      </c>
      <c r="L201" t="str">
        <f>IF(ISBLANK(_xlfn.XLOOKUP(complete_data[[#This Row],[Ticket]],tickets[Ticket],tickets[Embarked])),"",_xlfn.XLOOKUP(complete_data[[#This Row],[Ticket]],tickets[Ticket],tickets[Embarked]))</f>
        <v>C</v>
      </c>
      <c r="M201" t="str">
        <f>IF(ISNA(complete_data[[#This Row],[Embarked]]),"S",IF(complete_data[[#This Row],[Embarked]]="","S",complete_data[[#This Row],[Embarked]]))</f>
        <v>C</v>
      </c>
      <c r="N201" t="str">
        <f>IF(ISNA(complete_data[[#This Row],[Cabin]]),"Unknown",IF(complete_data[[#This Row],[Cabin]]="","Unknown",TRIM(LEFT(complete_data[[#This Row],[Cabin]],1))))</f>
        <v>Unknown</v>
      </c>
    </row>
    <row r="202" spans="1:14" x14ac:dyDescent="0.2">
      <c r="A202" s="5">
        <v>586</v>
      </c>
      <c r="B202" s="7">
        <v>1</v>
      </c>
      <c r="C202" s="7">
        <v>1</v>
      </c>
      <c r="D202" s="5" t="s">
        <v>427</v>
      </c>
      <c r="E202" s="5" t="s">
        <v>32</v>
      </c>
      <c r="F202" s="4">
        <v>18</v>
      </c>
      <c r="G202" s="3">
        <v>110413</v>
      </c>
      <c r="H202" s="7">
        <f>_xlfn.XLOOKUP(complete_data[[#This Row],[PassengerId]],family_info[PassengerId],family_info[SibSp])</f>
        <v>0</v>
      </c>
      <c r="I202" s="7">
        <f>_xlfn.XLOOKUP(complete_data[[#This Row],[PassengerId]],family_info[PassengerId],family_info[Parch])</f>
        <v>2</v>
      </c>
      <c r="J202" s="18">
        <f>IF(ISBLANK(_xlfn.XLOOKUP(complete_data[[#This Row],[Ticket]],tickets[Ticket],tickets[Fare])),"",_xlfn.XLOOKUP(complete_data[[#This Row],[Ticket]],tickets[Ticket],tickets[Fare]))</f>
        <v>79.650000000000006</v>
      </c>
      <c r="K202" s="18" t="str">
        <f>IF(ISBLANK(_xlfn.XLOOKUP(complete_data[[#This Row],[Ticket]],tickets[Ticket],tickets[Cabin])),"",_xlfn.XLOOKUP(complete_data[[#This Row],[Ticket]],tickets[Ticket],tickets[Cabin]))</f>
        <v>E67 E68</v>
      </c>
      <c r="L202" t="str">
        <f>IF(ISBLANK(_xlfn.XLOOKUP(complete_data[[#This Row],[Ticket]],tickets[Ticket],tickets[Embarked])),"",_xlfn.XLOOKUP(complete_data[[#This Row],[Ticket]],tickets[Ticket],tickets[Embarked]))</f>
        <v>S</v>
      </c>
      <c r="M202" t="str">
        <f>IF(ISNA(complete_data[[#This Row],[Embarked]]),"S",IF(complete_data[[#This Row],[Embarked]]="","S",complete_data[[#This Row],[Embarked]]))</f>
        <v>S</v>
      </c>
      <c r="N202" t="str">
        <f>IF(ISNA(complete_data[[#This Row],[Cabin]]),"Unknown",IF(complete_data[[#This Row],[Cabin]]="","Unknown",TRIM(LEFT(complete_data[[#This Row],[Cabin]],1))))</f>
        <v>E</v>
      </c>
    </row>
    <row r="203" spans="1:14" x14ac:dyDescent="0.2">
      <c r="A203" s="5">
        <v>132</v>
      </c>
      <c r="B203" s="7">
        <v>0</v>
      </c>
      <c r="C203" s="7">
        <v>3</v>
      </c>
      <c r="D203" s="5" t="s">
        <v>428</v>
      </c>
      <c r="E203" s="5" t="s">
        <v>29</v>
      </c>
      <c r="F203" s="4">
        <v>20</v>
      </c>
      <c r="G203" s="3" t="s">
        <v>429</v>
      </c>
      <c r="H203" s="7">
        <f>_xlfn.XLOOKUP(complete_data[[#This Row],[PassengerId]],family_info[PassengerId],family_info[SibSp])</f>
        <v>0</v>
      </c>
      <c r="I203" s="7">
        <f>_xlfn.XLOOKUP(complete_data[[#This Row],[PassengerId]],family_info[PassengerId],family_info[Parch])</f>
        <v>0</v>
      </c>
      <c r="J203" s="18">
        <f>IF(ISBLANK(_xlfn.XLOOKUP(complete_data[[#This Row],[Ticket]],tickets[Ticket],tickets[Fare])),"",_xlfn.XLOOKUP(complete_data[[#This Row],[Ticket]],tickets[Ticket],tickets[Fare]))</f>
        <v>7.05</v>
      </c>
      <c r="K203" s="18" t="str">
        <f>IF(ISBLANK(_xlfn.XLOOKUP(complete_data[[#This Row],[Ticket]],tickets[Ticket],tickets[Cabin])),"",_xlfn.XLOOKUP(complete_data[[#This Row],[Ticket]],tickets[Ticket],tickets[Cabin]))</f>
        <v/>
      </c>
      <c r="L203" t="str">
        <f>IF(ISBLANK(_xlfn.XLOOKUP(complete_data[[#This Row],[Ticket]],tickets[Ticket],tickets[Embarked])),"",_xlfn.XLOOKUP(complete_data[[#This Row],[Ticket]],tickets[Ticket],tickets[Embarked]))</f>
        <v>S</v>
      </c>
      <c r="M203" t="str">
        <f>IF(ISNA(complete_data[[#This Row],[Embarked]]),"S",IF(complete_data[[#This Row],[Embarked]]="","S",complete_data[[#This Row],[Embarked]]))</f>
        <v>S</v>
      </c>
      <c r="N203" t="str">
        <f>IF(ISNA(complete_data[[#This Row],[Cabin]]),"Unknown",IF(complete_data[[#This Row],[Cabin]]="","Unknown",TRIM(LEFT(complete_data[[#This Row],[Cabin]],1))))</f>
        <v>Unknown</v>
      </c>
    </row>
    <row r="204" spans="1:14" x14ac:dyDescent="0.2">
      <c r="A204" s="5">
        <v>166</v>
      </c>
      <c r="B204" s="7">
        <v>1</v>
      </c>
      <c r="C204" s="7">
        <v>3</v>
      </c>
      <c r="D204" s="5" t="s">
        <v>430</v>
      </c>
      <c r="E204" s="5" t="s">
        <v>29</v>
      </c>
      <c r="F204" s="4">
        <v>9</v>
      </c>
      <c r="G204" s="3">
        <v>363291</v>
      </c>
      <c r="H204" s="7">
        <f>_xlfn.XLOOKUP(complete_data[[#This Row],[PassengerId]],family_info[PassengerId],family_info[SibSp])</f>
        <v>0</v>
      </c>
      <c r="I204" s="7">
        <f>_xlfn.XLOOKUP(complete_data[[#This Row],[PassengerId]],family_info[PassengerId],family_info[Parch])</f>
        <v>2</v>
      </c>
      <c r="J204" s="18">
        <f>IF(ISBLANK(_xlfn.XLOOKUP(complete_data[[#This Row],[Ticket]],tickets[Ticket],tickets[Fare])),"",_xlfn.XLOOKUP(complete_data[[#This Row],[Ticket]],tickets[Ticket],tickets[Fare]))</f>
        <v>20.524999999999999</v>
      </c>
      <c r="K204" s="18" t="str">
        <f>IF(ISBLANK(_xlfn.XLOOKUP(complete_data[[#This Row],[Ticket]],tickets[Ticket],tickets[Cabin])),"",_xlfn.XLOOKUP(complete_data[[#This Row],[Ticket]],tickets[Ticket],tickets[Cabin]))</f>
        <v/>
      </c>
      <c r="L204" t="str">
        <f>IF(ISBLANK(_xlfn.XLOOKUP(complete_data[[#This Row],[Ticket]],tickets[Ticket],tickets[Embarked])),"",_xlfn.XLOOKUP(complete_data[[#This Row],[Ticket]],tickets[Ticket],tickets[Embarked]))</f>
        <v>S</v>
      </c>
      <c r="M204" t="str">
        <f>IF(ISNA(complete_data[[#This Row],[Embarked]]),"S",IF(complete_data[[#This Row],[Embarked]]="","S",complete_data[[#This Row],[Embarked]]))</f>
        <v>S</v>
      </c>
      <c r="N204" t="str">
        <f>IF(ISNA(complete_data[[#This Row],[Cabin]]),"Unknown",IF(complete_data[[#This Row],[Cabin]]="","Unknown",TRIM(LEFT(complete_data[[#This Row],[Cabin]],1))))</f>
        <v>Unknown</v>
      </c>
    </row>
    <row r="205" spans="1:14" x14ac:dyDescent="0.2">
      <c r="A205" s="5">
        <v>884</v>
      </c>
      <c r="B205" s="7">
        <v>0</v>
      </c>
      <c r="C205" s="7">
        <v>2</v>
      </c>
      <c r="D205" s="5" t="s">
        <v>431</v>
      </c>
      <c r="E205" s="5" t="s">
        <v>29</v>
      </c>
      <c r="F205" s="4">
        <v>28</v>
      </c>
      <c r="G205" s="3" t="s">
        <v>432</v>
      </c>
      <c r="H205" s="7">
        <f>_xlfn.XLOOKUP(complete_data[[#This Row],[PassengerId]],family_info[PassengerId],family_info[SibSp])</f>
        <v>0</v>
      </c>
      <c r="I205" s="7">
        <f>_xlfn.XLOOKUP(complete_data[[#This Row],[PassengerId]],family_info[PassengerId],family_info[Parch])</f>
        <v>0</v>
      </c>
      <c r="J205" s="18">
        <f>IF(ISBLANK(_xlfn.XLOOKUP(complete_data[[#This Row],[Ticket]],tickets[Ticket],tickets[Fare])),"",_xlfn.XLOOKUP(complete_data[[#This Row],[Ticket]],tickets[Ticket],tickets[Fare]))</f>
        <v>10.5</v>
      </c>
      <c r="K205" s="18" t="str">
        <f>IF(ISBLANK(_xlfn.XLOOKUP(complete_data[[#This Row],[Ticket]],tickets[Ticket],tickets[Cabin])),"",_xlfn.XLOOKUP(complete_data[[#This Row],[Ticket]],tickets[Ticket],tickets[Cabin]))</f>
        <v/>
      </c>
      <c r="L205" t="str">
        <f>IF(ISBLANK(_xlfn.XLOOKUP(complete_data[[#This Row],[Ticket]],tickets[Ticket],tickets[Embarked])),"",_xlfn.XLOOKUP(complete_data[[#This Row],[Ticket]],tickets[Ticket],tickets[Embarked]))</f>
        <v>S</v>
      </c>
      <c r="M205" t="str">
        <f>IF(ISNA(complete_data[[#This Row],[Embarked]]),"S",IF(complete_data[[#This Row],[Embarked]]="","S",complete_data[[#This Row],[Embarked]]))</f>
        <v>S</v>
      </c>
      <c r="N205" t="str">
        <f>IF(ISNA(complete_data[[#This Row],[Cabin]]),"Unknown",IF(complete_data[[#This Row],[Cabin]]="","Unknown",TRIM(LEFT(complete_data[[#This Row],[Cabin]],1))))</f>
        <v>Unknown</v>
      </c>
    </row>
    <row r="206" spans="1:14" x14ac:dyDescent="0.2">
      <c r="A206" s="5">
        <v>543</v>
      </c>
      <c r="B206" s="7">
        <v>0</v>
      </c>
      <c r="C206" s="7">
        <v>3</v>
      </c>
      <c r="D206" s="5" t="s">
        <v>433</v>
      </c>
      <c r="E206" s="5" t="s">
        <v>32</v>
      </c>
      <c r="F206" s="4">
        <v>11</v>
      </c>
      <c r="G206" s="3">
        <v>347082</v>
      </c>
      <c r="H206" s="7">
        <f>_xlfn.XLOOKUP(complete_data[[#This Row],[PassengerId]],family_info[PassengerId],family_info[SibSp])</f>
        <v>4</v>
      </c>
      <c r="I206" s="7">
        <f>_xlfn.XLOOKUP(complete_data[[#This Row],[PassengerId]],family_info[PassengerId],family_info[Parch])</f>
        <v>2</v>
      </c>
      <c r="J206" s="18">
        <f>IF(ISBLANK(_xlfn.XLOOKUP(complete_data[[#This Row],[Ticket]],tickets[Ticket],tickets[Fare])),"",_xlfn.XLOOKUP(complete_data[[#This Row],[Ticket]],tickets[Ticket],tickets[Fare]))</f>
        <v>31.274999999999999</v>
      </c>
      <c r="K206" s="18" t="str">
        <f>IF(ISBLANK(_xlfn.XLOOKUP(complete_data[[#This Row],[Ticket]],tickets[Ticket],tickets[Cabin])),"",_xlfn.XLOOKUP(complete_data[[#This Row],[Ticket]],tickets[Ticket],tickets[Cabin]))</f>
        <v/>
      </c>
      <c r="L206" t="str">
        <f>IF(ISBLANK(_xlfn.XLOOKUP(complete_data[[#This Row],[Ticket]],tickets[Ticket],tickets[Embarked])),"",_xlfn.XLOOKUP(complete_data[[#This Row],[Ticket]],tickets[Ticket],tickets[Embarked]))</f>
        <v>S</v>
      </c>
      <c r="M206" t="str">
        <f>IF(ISNA(complete_data[[#This Row],[Embarked]]),"S",IF(complete_data[[#This Row],[Embarked]]="","S",complete_data[[#This Row],[Embarked]]))</f>
        <v>S</v>
      </c>
      <c r="N206" t="str">
        <f>IF(ISNA(complete_data[[#This Row],[Cabin]]),"Unknown",IF(complete_data[[#This Row],[Cabin]]="","Unknown",TRIM(LEFT(complete_data[[#This Row],[Cabin]],1))))</f>
        <v>Unknown</v>
      </c>
    </row>
    <row r="207" spans="1:14" x14ac:dyDescent="0.2">
      <c r="A207" s="5">
        <v>811</v>
      </c>
      <c r="B207" s="7">
        <v>0</v>
      </c>
      <c r="C207" s="7">
        <v>3</v>
      </c>
      <c r="D207" s="5" t="s">
        <v>434</v>
      </c>
      <c r="E207" s="5" t="s">
        <v>29</v>
      </c>
      <c r="F207" s="4">
        <v>26</v>
      </c>
      <c r="G207" s="3">
        <v>3474</v>
      </c>
      <c r="H207" s="7">
        <f>_xlfn.XLOOKUP(complete_data[[#This Row],[PassengerId]],family_info[PassengerId],family_info[SibSp])</f>
        <v>0</v>
      </c>
      <c r="I207" s="7">
        <f>_xlfn.XLOOKUP(complete_data[[#This Row],[PassengerId]],family_info[PassengerId],family_info[Parch])</f>
        <v>0</v>
      </c>
      <c r="J207" s="18">
        <f>IF(ISBLANK(_xlfn.XLOOKUP(complete_data[[#This Row],[Ticket]],tickets[Ticket],tickets[Fare])),"",_xlfn.XLOOKUP(complete_data[[#This Row],[Ticket]],tickets[Ticket],tickets[Fare]))</f>
        <v>7.8875000000000002</v>
      </c>
      <c r="K207" s="18" t="str">
        <f>IF(ISBLANK(_xlfn.XLOOKUP(complete_data[[#This Row],[Ticket]],tickets[Ticket],tickets[Cabin])),"",_xlfn.XLOOKUP(complete_data[[#This Row],[Ticket]],tickets[Ticket],tickets[Cabin]))</f>
        <v/>
      </c>
      <c r="L207" t="str">
        <f>IF(ISBLANK(_xlfn.XLOOKUP(complete_data[[#This Row],[Ticket]],tickets[Ticket],tickets[Embarked])),"",_xlfn.XLOOKUP(complete_data[[#This Row],[Ticket]],tickets[Ticket],tickets[Embarked]))</f>
        <v>S</v>
      </c>
      <c r="M207" t="str">
        <f>IF(ISNA(complete_data[[#This Row],[Embarked]]),"S",IF(complete_data[[#This Row],[Embarked]]="","S",complete_data[[#This Row],[Embarked]]))</f>
        <v>S</v>
      </c>
      <c r="N207" t="str">
        <f>IF(ISNA(complete_data[[#This Row],[Cabin]]),"Unknown",IF(complete_data[[#This Row],[Cabin]]="","Unknown",TRIM(LEFT(complete_data[[#This Row],[Cabin]],1))))</f>
        <v>Unknown</v>
      </c>
    </row>
    <row r="208" spans="1:14" x14ac:dyDescent="0.2">
      <c r="A208" s="5">
        <v>113</v>
      </c>
      <c r="B208" s="7">
        <v>0</v>
      </c>
      <c r="C208" s="7">
        <v>3</v>
      </c>
      <c r="D208" s="5" t="s">
        <v>435</v>
      </c>
      <c r="E208" s="5" t="s">
        <v>29</v>
      </c>
      <c r="F208" s="4">
        <v>22</v>
      </c>
      <c r="G208" s="3">
        <v>324669</v>
      </c>
      <c r="H208" s="7">
        <f>_xlfn.XLOOKUP(complete_data[[#This Row],[PassengerId]],family_info[PassengerId],family_info[SibSp])</f>
        <v>0</v>
      </c>
      <c r="I208" s="7">
        <f>_xlfn.XLOOKUP(complete_data[[#This Row],[PassengerId]],family_info[PassengerId],family_info[Parch])</f>
        <v>0</v>
      </c>
      <c r="J208" s="18">
        <f>IF(ISBLANK(_xlfn.XLOOKUP(complete_data[[#This Row],[Ticket]],tickets[Ticket],tickets[Fare])),"",_xlfn.XLOOKUP(complete_data[[#This Row],[Ticket]],tickets[Ticket],tickets[Fare]))</f>
        <v>8.0500000000000007</v>
      </c>
      <c r="K208" s="18" t="str">
        <f>IF(ISBLANK(_xlfn.XLOOKUP(complete_data[[#This Row],[Ticket]],tickets[Ticket],tickets[Cabin])),"",_xlfn.XLOOKUP(complete_data[[#This Row],[Ticket]],tickets[Ticket],tickets[Cabin]))</f>
        <v/>
      </c>
      <c r="L208" t="str">
        <f>IF(ISBLANK(_xlfn.XLOOKUP(complete_data[[#This Row],[Ticket]],tickets[Ticket],tickets[Embarked])),"",_xlfn.XLOOKUP(complete_data[[#This Row],[Ticket]],tickets[Ticket],tickets[Embarked]))</f>
        <v>S</v>
      </c>
      <c r="M208" t="str">
        <f>IF(ISNA(complete_data[[#This Row],[Embarked]]),"S",IF(complete_data[[#This Row],[Embarked]]="","S",complete_data[[#This Row],[Embarked]]))</f>
        <v>S</v>
      </c>
      <c r="N208" t="str">
        <f>IF(ISNA(complete_data[[#This Row],[Cabin]]),"Unknown",IF(complete_data[[#This Row],[Cabin]]="","Unknown",TRIM(LEFT(complete_data[[#This Row],[Cabin]],1))))</f>
        <v>Unknown</v>
      </c>
    </row>
    <row r="209" spans="1:14" x14ac:dyDescent="0.2">
      <c r="A209" s="5">
        <v>240</v>
      </c>
      <c r="B209" s="7">
        <v>0</v>
      </c>
      <c r="C209" s="7">
        <v>2</v>
      </c>
      <c r="D209" s="5" t="s">
        <v>436</v>
      </c>
      <c r="E209" s="5" t="s">
        <v>29</v>
      </c>
      <c r="F209" s="4">
        <v>33</v>
      </c>
      <c r="G209" s="3" t="s">
        <v>437</v>
      </c>
      <c r="H209" s="7">
        <f>_xlfn.XLOOKUP(complete_data[[#This Row],[PassengerId]],family_info[PassengerId],family_info[SibSp])</f>
        <v>0</v>
      </c>
      <c r="I209" s="7">
        <f>_xlfn.XLOOKUP(complete_data[[#This Row],[PassengerId]],family_info[PassengerId],family_info[Parch])</f>
        <v>0</v>
      </c>
      <c r="J209" s="18">
        <f>IF(ISBLANK(_xlfn.XLOOKUP(complete_data[[#This Row],[Ticket]],tickets[Ticket],tickets[Fare])),"",_xlfn.XLOOKUP(complete_data[[#This Row],[Ticket]],tickets[Ticket],tickets[Fare]))</f>
        <v>12.275</v>
      </c>
      <c r="K209" s="18" t="str">
        <f>IF(ISBLANK(_xlfn.XLOOKUP(complete_data[[#This Row],[Ticket]],tickets[Ticket],tickets[Cabin])),"",_xlfn.XLOOKUP(complete_data[[#This Row],[Ticket]],tickets[Ticket],tickets[Cabin]))</f>
        <v/>
      </c>
      <c r="L209" t="str">
        <f>IF(ISBLANK(_xlfn.XLOOKUP(complete_data[[#This Row],[Ticket]],tickets[Ticket],tickets[Embarked])),"",_xlfn.XLOOKUP(complete_data[[#This Row],[Ticket]],tickets[Ticket],tickets[Embarked]))</f>
        <v>S</v>
      </c>
      <c r="M209" t="str">
        <f>IF(ISNA(complete_data[[#This Row],[Embarked]]),"S",IF(complete_data[[#This Row],[Embarked]]="","S",complete_data[[#This Row],[Embarked]]))</f>
        <v>S</v>
      </c>
      <c r="N209" t="str">
        <f>IF(ISNA(complete_data[[#This Row],[Cabin]]),"Unknown",IF(complete_data[[#This Row],[Cabin]]="","Unknown",TRIM(LEFT(complete_data[[#This Row],[Cabin]],1))))</f>
        <v>Unknown</v>
      </c>
    </row>
    <row r="210" spans="1:14" x14ac:dyDescent="0.2">
      <c r="A210" s="5">
        <v>610</v>
      </c>
      <c r="B210" s="7">
        <v>1</v>
      </c>
      <c r="C210" s="7">
        <v>1</v>
      </c>
      <c r="D210" s="5" t="s">
        <v>438</v>
      </c>
      <c r="E210" s="5" t="s">
        <v>32</v>
      </c>
      <c r="F210" s="4">
        <v>40</v>
      </c>
      <c r="G210" s="3" t="s">
        <v>439</v>
      </c>
      <c r="H210" s="7">
        <f>_xlfn.XLOOKUP(complete_data[[#This Row],[PassengerId]],family_info[PassengerId],family_info[SibSp])</f>
        <v>0</v>
      </c>
      <c r="I210" s="7">
        <f>_xlfn.XLOOKUP(complete_data[[#This Row],[PassengerId]],family_info[PassengerId],family_info[Parch])</f>
        <v>0</v>
      </c>
      <c r="J210" s="18">
        <f>IF(ISBLANK(_xlfn.XLOOKUP(complete_data[[#This Row],[Ticket]],tickets[Ticket],tickets[Fare])),"",_xlfn.XLOOKUP(complete_data[[#This Row],[Ticket]],tickets[Ticket],tickets[Fare]))</f>
        <v>153.46250000000001</v>
      </c>
      <c r="K210" s="18" t="str">
        <f>IF(ISBLANK(_xlfn.XLOOKUP(complete_data[[#This Row],[Ticket]],tickets[Ticket],tickets[Cabin])),"",_xlfn.XLOOKUP(complete_data[[#This Row],[Ticket]],tickets[Ticket],tickets[Cabin]))</f>
        <v>C91 C125</v>
      </c>
      <c r="L210" t="str">
        <f>IF(ISBLANK(_xlfn.XLOOKUP(complete_data[[#This Row],[Ticket]],tickets[Ticket],tickets[Embarked])),"",_xlfn.XLOOKUP(complete_data[[#This Row],[Ticket]],tickets[Ticket],tickets[Embarked]))</f>
        <v>S</v>
      </c>
      <c r="M210" t="str">
        <f>IF(ISNA(complete_data[[#This Row],[Embarked]]),"S",IF(complete_data[[#This Row],[Embarked]]="","S",complete_data[[#This Row],[Embarked]]))</f>
        <v>S</v>
      </c>
      <c r="N210" t="str">
        <f>IF(ISNA(complete_data[[#This Row],[Cabin]]),"Unknown",IF(complete_data[[#This Row],[Cabin]]="","Unknown",TRIM(LEFT(complete_data[[#This Row],[Cabin]],1))))</f>
        <v>C</v>
      </c>
    </row>
    <row r="211" spans="1:14" x14ac:dyDescent="0.2">
      <c r="A211" s="5">
        <v>7</v>
      </c>
      <c r="B211" s="7">
        <v>0</v>
      </c>
      <c r="C211" s="7">
        <v>1</v>
      </c>
      <c r="D211" s="5" t="s">
        <v>440</v>
      </c>
      <c r="E211" s="5" t="s">
        <v>29</v>
      </c>
      <c r="F211" s="4">
        <v>54</v>
      </c>
      <c r="G211" s="3">
        <v>17463</v>
      </c>
      <c r="H211" s="7">
        <f>_xlfn.XLOOKUP(complete_data[[#This Row],[PassengerId]],family_info[PassengerId],family_info[SibSp])</f>
        <v>0</v>
      </c>
      <c r="I211" s="7">
        <f>_xlfn.XLOOKUP(complete_data[[#This Row],[PassengerId]],family_info[PassengerId],family_info[Parch])</f>
        <v>0</v>
      </c>
      <c r="J211" s="18">
        <f>IF(ISBLANK(_xlfn.XLOOKUP(complete_data[[#This Row],[Ticket]],tickets[Ticket],tickets[Fare])),"",_xlfn.XLOOKUP(complete_data[[#This Row],[Ticket]],tickets[Ticket],tickets[Fare]))</f>
        <v>51.862499999999997</v>
      </c>
      <c r="K211" s="18" t="str">
        <f>IF(ISBLANK(_xlfn.XLOOKUP(complete_data[[#This Row],[Ticket]],tickets[Ticket],tickets[Cabin])),"",_xlfn.XLOOKUP(complete_data[[#This Row],[Ticket]],tickets[Ticket],tickets[Cabin]))</f>
        <v>E46</v>
      </c>
      <c r="L211" t="str">
        <f>IF(ISBLANK(_xlfn.XLOOKUP(complete_data[[#This Row],[Ticket]],tickets[Ticket],tickets[Embarked])),"",_xlfn.XLOOKUP(complete_data[[#This Row],[Ticket]],tickets[Ticket],tickets[Embarked]))</f>
        <v>S</v>
      </c>
      <c r="M211" t="str">
        <f>IF(ISNA(complete_data[[#This Row],[Embarked]]),"S",IF(complete_data[[#This Row],[Embarked]]="","S",complete_data[[#This Row],[Embarked]]))</f>
        <v>S</v>
      </c>
      <c r="N211" t="str">
        <f>IF(ISNA(complete_data[[#This Row],[Cabin]]),"Unknown",IF(complete_data[[#This Row],[Cabin]]="","Unknown",TRIM(LEFT(complete_data[[#This Row],[Cabin]],1))))</f>
        <v>E</v>
      </c>
    </row>
    <row r="212" spans="1:14" x14ac:dyDescent="0.2">
      <c r="A212" s="5">
        <v>55</v>
      </c>
      <c r="B212" s="7">
        <v>0</v>
      </c>
      <c r="C212" s="7">
        <v>1</v>
      </c>
      <c r="D212" s="5" t="s">
        <v>441</v>
      </c>
      <c r="E212" s="5" t="s">
        <v>29</v>
      </c>
      <c r="F212" s="4">
        <v>65</v>
      </c>
      <c r="G212" s="3">
        <v>113509</v>
      </c>
      <c r="H212" s="7">
        <f>_xlfn.XLOOKUP(complete_data[[#This Row],[PassengerId]],family_info[PassengerId],family_info[SibSp])</f>
        <v>0</v>
      </c>
      <c r="I212" s="7">
        <f>_xlfn.XLOOKUP(complete_data[[#This Row],[PassengerId]],family_info[PassengerId],family_info[Parch])</f>
        <v>1</v>
      </c>
      <c r="J212" s="18">
        <f>IF(ISBLANK(_xlfn.XLOOKUP(complete_data[[#This Row],[Ticket]],tickets[Ticket],tickets[Fare])),"",_xlfn.XLOOKUP(complete_data[[#This Row],[Ticket]],tickets[Ticket],tickets[Fare]))</f>
        <v>61.979199999999999</v>
      </c>
      <c r="K212" s="18" t="str">
        <f>IF(ISBLANK(_xlfn.XLOOKUP(complete_data[[#This Row],[Ticket]],tickets[Ticket],tickets[Cabin])),"",_xlfn.XLOOKUP(complete_data[[#This Row],[Ticket]],tickets[Ticket],tickets[Cabin]))</f>
        <v>B30</v>
      </c>
      <c r="L212" t="str">
        <f>IF(ISBLANK(_xlfn.XLOOKUP(complete_data[[#This Row],[Ticket]],tickets[Ticket],tickets[Embarked])),"",_xlfn.XLOOKUP(complete_data[[#This Row],[Ticket]],tickets[Ticket],tickets[Embarked]))</f>
        <v>C</v>
      </c>
      <c r="M212" t="str">
        <f>IF(ISNA(complete_data[[#This Row],[Embarked]]),"S",IF(complete_data[[#This Row],[Embarked]]="","S",complete_data[[#This Row],[Embarked]]))</f>
        <v>C</v>
      </c>
      <c r="N212" t="str">
        <f>IF(ISNA(complete_data[[#This Row],[Cabin]]),"Unknown",IF(complete_data[[#This Row],[Cabin]]="","Unknown",TRIM(LEFT(complete_data[[#This Row],[Cabin]],1))))</f>
        <v>B</v>
      </c>
    </row>
    <row r="213" spans="1:14" x14ac:dyDescent="0.2">
      <c r="A213" s="5">
        <v>723</v>
      </c>
      <c r="B213" s="7">
        <v>0</v>
      </c>
      <c r="C213" s="7">
        <v>2</v>
      </c>
      <c r="D213" s="5" t="s">
        <v>442</v>
      </c>
      <c r="E213" s="5" t="s">
        <v>29</v>
      </c>
      <c r="F213" s="4">
        <v>34</v>
      </c>
      <c r="G213" s="3">
        <v>12233</v>
      </c>
      <c r="H213" s="7">
        <f>_xlfn.XLOOKUP(complete_data[[#This Row],[PassengerId]],family_info[PassengerId],family_info[SibSp])</f>
        <v>0</v>
      </c>
      <c r="I213" s="7">
        <f>_xlfn.XLOOKUP(complete_data[[#This Row],[PassengerId]],family_info[PassengerId],family_info[Parch])</f>
        <v>0</v>
      </c>
      <c r="J213" s="18">
        <f>IF(ISBLANK(_xlfn.XLOOKUP(complete_data[[#This Row],[Ticket]],tickets[Ticket],tickets[Fare])),"",_xlfn.XLOOKUP(complete_data[[#This Row],[Ticket]],tickets[Ticket],tickets[Fare]))</f>
        <v>13</v>
      </c>
      <c r="K213" s="18" t="str">
        <f>IF(ISBLANK(_xlfn.XLOOKUP(complete_data[[#This Row],[Ticket]],tickets[Ticket],tickets[Cabin])),"",_xlfn.XLOOKUP(complete_data[[#This Row],[Ticket]],tickets[Ticket],tickets[Cabin]))</f>
        <v/>
      </c>
      <c r="L213" t="str">
        <f>IF(ISBLANK(_xlfn.XLOOKUP(complete_data[[#This Row],[Ticket]],tickets[Ticket],tickets[Embarked])),"",_xlfn.XLOOKUP(complete_data[[#This Row],[Ticket]],tickets[Ticket],tickets[Embarked]))</f>
        <v>S</v>
      </c>
      <c r="M213" t="str">
        <f>IF(ISNA(complete_data[[#This Row],[Embarked]]),"S",IF(complete_data[[#This Row],[Embarked]]="","S",complete_data[[#This Row],[Embarked]]))</f>
        <v>S</v>
      </c>
      <c r="N213" t="str">
        <f>IF(ISNA(complete_data[[#This Row],[Cabin]]),"Unknown",IF(complete_data[[#This Row],[Cabin]]="","Unknown",TRIM(LEFT(complete_data[[#This Row],[Cabin]],1))))</f>
        <v>Unknown</v>
      </c>
    </row>
    <row r="214" spans="1:14" x14ac:dyDescent="0.2">
      <c r="A214" s="5">
        <v>167</v>
      </c>
      <c r="B214" s="7">
        <v>1</v>
      </c>
      <c r="C214" s="7">
        <v>1</v>
      </c>
      <c r="D214" s="5" t="s">
        <v>443</v>
      </c>
      <c r="E214" s="5" t="s">
        <v>32</v>
      </c>
      <c r="G214" s="3">
        <v>113505</v>
      </c>
      <c r="H214" s="7">
        <f>_xlfn.XLOOKUP(complete_data[[#This Row],[PassengerId]],family_info[PassengerId],family_info[SibSp])</f>
        <v>0</v>
      </c>
      <c r="I214" s="7">
        <f>_xlfn.XLOOKUP(complete_data[[#This Row],[PassengerId]],family_info[PassengerId],family_info[Parch])</f>
        <v>1</v>
      </c>
      <c r="J214" s="18">
        <f>IF(ISBLANK(_xlfn.XLOOKUP(complete_data[[#This Row],[Ticket]],tickets[Ticket],tickets[Fare])),"",_xlfn.XLOOKUP(complete_data[[#This Row],[Ticket]],tickets[Ticket],tickets[Fare]))</f>
        <v>55</v>
      </c>
      <c r="K214" s="18" t="str">
        <f>IF(ISBLANK(_xlfn.XLOOKUP(complete_data[[#This Row],[Ticket]],tickets[Ticket],tickets[Cabin])),"",_xlfn.XLOOKUP(complete_data[[#This Row],[Ticket]],tickets[Ticket],tickets[Cabin]))</f>
        <v>E33</v>
      </c>
      <c r="L214" t="str">
        <f>IF(ISBLANK(_xlfn.XLOOKUP(complete_data[[#This Row],[Ticket]],tickets[Ticket],tickets[Embarked])),"",_xlfn.XLOOKUP(complete_data[[#This Row],[Ticket]],tickets[Ticket],tickets[Embarked]))</f>
        <v>S</v>
      </c>
      <c r="M214" t="str">
        <f>IF(ISNA(complete_data[[#This Row],[Embarked]]),"S",IF(complete_data[[#This Row],[Embarked]]="","S",complete_data[[#This Row],[Embarked]]))</f>
        <v>S</v>
      </c>
      <c r="N214" t="str">
        <f>IF(ISNA(complete_data[[#This Row],[Cabin]]),"Unknown",IF(complete_data[[#This Row],[Cabin]]="","Unknown",TRIM(LEFT(complete_data[[#This Row],[Cabin]],1))))</f>
        <v>E</v>
      </c>
    </row>
    <row r="215" spans="1:14" x14ac:dyDescent="0.2">
      <c r="A215" s="5">
        <v>85</v>
      </c>
      <c r="B215" s="7">
        <v>1</v>
      </c>
      <c r="C215" s="7">
        <v>2</v>
      </c>
      <c r="D215" s="5" t="s">
        <v>444</v>
      </c>
      <c r="E215" s="5" t="s">
        <v>32</v>
      </c>
      <c r="F215" s="4">
        <v>17</v>
      </c>
      <c r="G215" s="3" t="s">
        <v>445</v>
      </c>
      <c r="H215" s="7">
        <f>_xlfn.XLOOKUP(complete_data[[#This Row],[PassengerId]],family_info[PassengerId],family_info[SibSp])</f>
        <v>0</v>
      </c>
      <c r="I215" s="7">
        <f>_xlfn.XLOOKUP(complete_data[[#This Row],[PassengerId]],family_info[PassengerId],family_info[Parch])</f>
        <v>0</v>
      </c>
      <c r="J215" s="18">
        <f>IF(ISBLANK(_xlfn.XLOOKUP(complete_data[[#This Row],[Ticket]],tickets[Ticket],tickets[Fare])),"",_xlfn.XLOOKUP(complete_data[[#This Row],[Ticket]],tickets[Ticket],tickets[Fare]))</f>
        <v>10.5</v>
      </c>
      <c r="K215" s="18" t="str">
        <f>IF(ISBLANK(_xlfn.XLOOKUP(complete_data[[#This Row],[Ticket]],tickets[Ticket],tickets[Cabin])),"",_xlfn.XLOOKUP(complete_data[[#This Row],[Ticket]],tickets[Ticket],tickets[Cabin]))</f>
        <v/>
      </c>
      <c r="L215" t="str">
        <f>IF(ISBLANK(_xlfn.XLOOKUP(complete_data[[#This Row],[Ticket]],tickets[Ticket],tickets[Embarked])),"",_xlfn.XLOOKUP(complete_data[[#This Row],[Ticket]],tickets[Ticket],tickets[Embarked]))</f>
        <v>S</v>
      </c>
      <c r="M215" t="str">
        <f>IF(ISNA(complete_data[[#This Row],[Embarked]]),"S",IF(complete_data[[#This Row],[Embarked]]="","S",complete_data[[#This Row],[Embarked]]))</f>
        <v>S</v>
      </c>
      <c r="N215" t="str">
        <f>IF(ISNA(complete_data[[#This Row],[Cabin]]),"Unknown",IF(complete_data[[#This Row],[Cabin]]="","Unknown",TRIM(LEFT(complete_data[[#This Row],[Cabin]],1))))</f>
        <v>Unknown</v>
      </c>
    </row>
    <row r="216" spans="1:14" x14ac:dyDescent="0.2">
      <c r="A216" s="5">
        <v>265</v>
      </c>
      <c r="B216" s="7">
        <v>0</v>
      </c>
      <c r="C216" s="7">
        <v>3</v>
      </c>
      <c r="D216" s="5" t="s">
        <v>446</v>
      </c>
      <c r="E216" s="5" t="s">
        <v>32</v>
      </c>
      <c r="G216" s="3">
        <v>382649</v>
      </c>
      <c r="H216" s="7">
        <f>_xlfn.XLOOKUP(complete_data[[#This Row],[PassengerId]],family_info[PassengerId],family_info[SibSp])</f>
        <v>0</v>
      </c>
      <c r="I216" s="7">
        <f>_xlfn.XLOOKUP(complete_data[[#This Row],[PassengerId]],family_info[PassengerId],family_info[Parch])</f>
        <v>0</v>
      </c>
      <c r="J216" s="18">
        <f>IF(ISBLANK(_xlfn.XLOOKUP(complete_data[[#This Row],[Ticket]],tickets[Ticket],tickets[Fare])),"",_xlfn.XLOOKUP(complete_data[[#This Row],[Ticket]],tickets[Ticket],tickets[Fare]))</f>
        <v>7.75</v>
      </c>
      <c r="K216" s="18" t="str">
        <f>IF(ISBLANK(_xlfn.XLOOKUP(complete_data[[#This Row],[Ticket]],tickets[Ticket],tickets[Cabin])),"",_xlfn.XLOOKUP(complete_data[[#This Row],[Ticket]],tickets[Ticket],tickets[Cabin]))</f>
        <v/>
      </c>
      <c r="L216" t="str">
        <f>IF(ISBLANK(_xlfn.XLOOKUP(complete_data[[#This Row],[Ticket]],tickets[Ticket],tickets[Embarked])),"",_xlfn.XLOOKUP(complete_data[[#This Row],[Ticket]],tickets[Ticket],tickets[Embarked]))</f>
        <v>Q</v>
      </c>
      <c r="M216" t="str">
        <f>IF(ISNA(complete_data[[#This Row],[Embarked]]),"S",IF(complete_data[[#This Row],[Embarked]]="","S",complete_data[[#This Row],[Embarked]]))</f>
        <v>Q</v>
      </c>
      <c r="N216" t="str">
        <f>IF(ISNA(complete_data[[#This Row],[Cabin]]),"Unknown",IF(complete_data[[#This Row],[Cabin]]="","Unknown",TRIM(LEFT(complete_data[[#This Row],[Cabin]],1))))</f>
        <v>Unknown</v>
      </c>
    </row>
    <row r="217" spans="1:14" x14ac:dyDescent="0.2">
      <c r="A217" s="5">
        <v>405</v>
      </c>
      <c r="B217" s="7">
        <v>0</v>
      </c>
      <c r="C217" s="7">
        <v>3</v>
      </c>
      <c r="D217" s="5" t="s">
        <v>447</v>
      </c>
      <c r="E217" s="5" t="s">
        <v>32</v>
      </c>
      <c r="F217" s="4">
        <v>20</v>
      </c>
      <c r="G217" s="3">
        <v>315096</v>
      </c>
      <c r="H217" s="7">
        <f>_xlfn.XLOOKUP(complete_data[[#This Row],[PassengerId]],family_info[PassengerId],family_info[SibSp])</f>
        <v>0</v>
      </c>
      <c r="I217" s="7">
        <f>_xlfn.XLOOKUP(complete_data[[#This Row],[PassengerId]],family_info[PassengerId],family_info[Parch])</f>
        <v>0</v>
      </c>
      <c r="J217" s="18">
        <f>IF(ISBLANK(_xlfn.XLOOKUP(complete_data[[#This Row],[Ticket]],tickets[Ticket],tickets[Fare])),"",_xlfn.XLOOKUP(complete_data[[#This Row],[Ticket]],tickets[Ticket],tickets[Fare]))</f>
        <v>8.6624999999999996</v>
      </c>
      <c r="K217" s="18" t="str">
        <f>IF(ISBLANK(_xlfn.XLOOKUP(complete_data[[#This Row],[Ticket]],tickets[Ticket],tickets[Cabin])),"",_xlfn.XLOOKUP(complete_data[[#This Row],[Ticket]],tickets[Ticket],tickets[Cabin]))</f>
        <v/>
      </c>
      <c r="L217" t="str">
        <f>IF(ISBLANK(_xlfn.XLOOKUP(complete_data[[#This Row],[Ticket]],tickets[Ticket],tickets[Embarked])),"",_xlfn.XLOOKUP(complete_data[[#This Row],[Ticket]],tickets[Ticket],tickets[Embarked]))</f>
        <v>S</v>
      </c>
      <c r="M217" t="str">
        <f>IF(ISNA(complete_data[[#This Row],[Embarked]]),"S",IF(complete_data[[#This Row],[Embarked]]="","S",complete_data[[#This Row],[Embarked]]))</f>
        <v>S</v>
      </c>
      <c r="N217" t="str">
        <f>IF(ISNA(complete_data[[#This Row],[Cabin]]),"Unknown",IF(complete_data[[#This Row],[Cabin]]="","Unknown",TRIM(LEFT(complete_data[[#This Row],[Cabin]],1))))</f>
        <v>Unknown</v>
      </c>
    </row>
    <row r="218" spans="1:14" x14ac:dyDescent="0.2">
      <c r="A218" s="5">
        <v>35</v>
      </c>
      <c r="B218" s="7">
        <v>0</v>
      </c>
      <c r="C218" s="7">
        <v>1</v>
      </c>
      <c r="D218" s="5" t="s">
        <v>448</v>
      </c>
      <c r="E218" s="5" t="s">
        <v>29</v>
      </c>
      <c r="F218" s="4">
        <v>28</v>
      </c>
      <c r="G218" s="3" t="s">
        <v>449</v>
      </c>
      <c r="H218" s="7">
        <f>_xlfn.XLOOKUP(complete_data[[#This Row],[PassengerId]],family_info[PassengerId],family_info[SibSp])</f>
        <v>1</v>
      </c>
      <c r="I218" s="7">
        <f>_xlfn.XLOOKUP(complete_data[[#This Row],[PassengerId]],family_info[PassengerId],family_info[Parch])</f>
        <v>0</v>
      </c>
      <c r="J218" s="18">
        <f>IF(ISBLANK(_xlfn.XLOOKUP(complete_data[[#This Row],[Ticket]],tickets[Ticket],tickets[Fare])),"",_xlfn.XLOOKUP(complete_data[[#This Row],[Ticket]],tickets[Ticket],tickets[Fare]))</f>
        <v>82.1708</v>
      </c>
      <c r="K218" s="18" t="str">
        <f>IF(ISBLANK(_xlfn.XLOOKUP(complete_data[[#This Row],[Ticket]],tickets[Ticket],tickets[Cabin])),"",_xlfn.XLOOKUP(complete_data[[#This Row],[Ticket]],tickets[Ticket],tickets[Cabin]))</f>
        <v/>
      </c>
      <c r="L218" t="str">
        <f>IF(ISBLANK(_xlfn.XLOOKUP(complete_data[[#This Row],[Ticket]],tickets[Ticket],tickets[Embarked])),"",_xlfn.XLOOKUP(complete_data[[#This Row],[Ticket]],tickets[Ticket],tickets[Embarked]))</f>
        <v>C</v>
      </c>
      <c r="M218" t="str">
        <f>IF(ISNA(complete_data[[#This Row],[Embarked]]),"S",IF(complete_data[[#This Row],[Embarked]]="","S",complete_data[[#This Row],[Embarked]]))</f>
        <v>C</v>
      </c>
      <c r="N218" t="str">
        <f>IF(ISNA(complete_data[[#This Row],[Cabin]]),"Unknown",IF(complete_data[[#This Row],[Cabin]]="","Unknown",TRIM(LEFT(complete_data[[#This Row],[Cabin]],1))))</f>
        <v>Unknown</v>
      </c>
    </row>
    <row r="219" spans="1:14" x14ac:dyDescent="0.2">
      <c r="A219" s="5">
        <v>502</v>
      </c>
      <c r="B219" s="7">
        <v>0</v>
      </c>
      <c r="C219" s="7">
        <v>3</v>
      </c>
      <c r="D219" s="5" t="s">
        <v>450</v>
      </c>
      <c r="E219" s="5" t="s">
        <v>32</v>
      </c>
      <c r="F219" s="4">
        <v>21</v>
      </c>
      <c r="G219" s="3">
        <v>364846</v>
      </c>
      <c r="H219" s="7">
        <f>_xlfn.XLOOKUP(complete_data[[#This Row],[PassengerId]],family_info[PassengerId],family_info[SibSp])</f>
        <v>0</v>
      </c>
      <c r="I219" s="7">
        <f>_xlfn.XLOOKUP(complete_data[[#This Row],[PassengerId]],family_info[PassengerId],family_info[Parch])</f>
        <v>0</v>
      </c>
      <c r="J219" s="18">
        <f>IF(ISBLANK(_xlfn.XLOOKUP(complete_data[[#This Row],[Ticket]],tickets[Ticket],tickets[Fare])),"",_xlfn.XLOOKUP(complete_data[[#This Row],[Ticket]],tickets[Ticket],tickets[Fare]))</f>
        <v>7.75</v>
      </c>
      <c r="K219" s="18" t="str">
        <f>IF(ISBLANK(_xlfn.XLOOKUP(complete_data[[#This Row],[Ticket]],tickets[Ticket],tickets[Cabin])),"",_xlfn.XLOOKUP(complete_data[[#This Row],[Ticket]],tickets[Ticket],tickets[Cabin]))</f>
        <v/>
      </c>
      <c r="L219" t="str">
        <f>IF(ISBLANK(_xlfn.XLOOKUP(complete_data[[#This Row],[Ticket]],tickets[Ticket],tickets[Embarked])),"",_xlfn.XLOOKUP(complete_data[[#This Row],[Ticket]],tickets[Ticket],tickets[Embarked]))</f>
        <v>Q</v>
      </c>
      <c r="M219" t="str">
        <f>IF(ISNA(complete_data[[#This Row],[Embarked]]),"S",IF(complete_data[[#This Row],[Embarked]]="","S",complete_data[[#This Row],[Embarked]]))</f>
        <v>Q</v>
      </c>
      <c r="N219" t="str">
        <f>IF(ISNA(complete_data[[#This Row],[Cabin]]),"Unknown",IF(complete_data[[#This Row],[Cabin]]="","Unknown",TRIM(LEFT(complete_data[[#This Row],[Cabin]],1))))</f>
        <v>Unknown</v>
      </c>
    </row>
    <row r="220" spans="1:14" x14ac:dyDescent="0.2">
      <c r="A220" s="5">
        <v>638</v>
      </c>
      <c r="B220" s="7">
        <v>0</v>
      </c>
      <c r="C220" s="7">
        <v>2</v>
      </c>
      <c r="D220" s="5" t="s">
        <v>451</v>
      </c>
      <c r="E220" s="5" t="s">
        <v>29</v>
      </c>
      <c r="F220" s="4">
        <v>31</v>
      </c>
      <c r="G220" s="3" t="s">
        <v>420</v>
      </c>
      <c r="H220" s="7">
        <f>_xlfn.XLOOKUP(complete_data[[#This Row],[PassengerId]],family_info[PassengerId],family_info[SibSp])</f>
        <v>1</v>
      </c>
      <c r="I220" s="7">
        <f>_xlfn.XLOOKUP(complete_data[[#This Row],[PassengerId]],family_info[PassengerId],family_info[Parch])</f>
        <v>1</v>
      </c>
      <c r="J220" s="18">
        <f>IF(ISBLANK(_xlfn.XLOOKUP(complete_data[[#This Row],[Ticket]],tickets[Ticket],tickets[Fare])),"",_xlfn.XLOOKUP(complete_data[[#This Row],[Ticket]],tickets[Ticket],tickets[Fare]))</f>
        <v>26.25</v>
      </c>
      <c r="K220" s="18" t="str">
        <f>IF(ISBLANK(_xlfn.XLOOKUP(complete_data[[#This Row],[Ticket]],tickets[Ticket],tickets[Cabin])),"",_xlfn.XLOOKUP(complete_data[[#This Row],[Ticket]],tickets[Ticket],tickets[Cabin]))</f>
        <v/>
      </c>
      <c r="L220" t="str">
        <f>IF(ISBLANK(_xlfn.XLOOKUP(complete_data[[#This Row],[Ticket]],tickets[Ticket],tickets[Embarked])),"",_xlfn.XLOOKUP(complete_data[[#This Row],[Ticket]],tickets[Ticket],tickets[Embarked]))</f>
        <v>S</v>
      </c>
      <c r="M220" t="str">
        <f>IF(ISNA(complete_data[[#This Row],[Embarked]]),"S",IF(complete_data[[#This Row],[Embarked]]="","S",complete_data[[#This Row],[Embarked]]))</f>
        <v>S</v>
      </c>
      <c r="N220" t="str">
        <f>IF(ISNA(complete_data[[#This Row],[Cabin]]),"Unknown",IF(complete_data[[#This Row],[Cabin]]="","Unknown",TRIM(LEFT(complete_data[[#This Row],[Cabin]],1))))</f>
        <v>Unknown</v>
      </c>
    </row>
    <row r="221" spans="1:14" x14ac:dyDescent="0.2">
      <c r="A221" s="5">
        <v>129</v>
      </c>
      <c r="B221" s="7">
        <v>1</v>
      </c>
      <c r="C221" s="7">
        <v>3</v>
      </c>
      <c r="D221" s="5" t="s">
        <v>452</v>
      </c>
      <c r="E221" s="5" t="s">
        <v>32</v>
      </c>
      <c r="G221" s="3">
        <v>2668</v>
      </c>
      <c r="H221" s="7">
        <f>_xlfn.XLOOKUP(complete_data[[#This Row],[PassengerId]],family_info[PassengerId],family_info[SibSp])</f>
        <v>1</v>
      </c>
      <c r="I221" s="7">
        <f>_xlfn.XLOOKUP(complete_data[[#This Row],[PassengerId]],family_info[PassengerId],family_info[Parch])</f>
        <v>1</v>
      </c>
      <c r="J221" s="18">
        <f>IF(ISBLANK(_xlfn.XLOOKUP(complete_data[[#This Row],[Ticket]],tickets[Ticket],tickets[Fare])),"",_xlfn.XLOOKUP(complete_data[[#This Row],[Ticket]],tickets[Ticket],tickets[Fare]))</f>
        <v>22.3583</v>
      </c>
      <c r="K221" s="18" t="str">
        <f>IF(ISBLANK(_xlfn.XLOOKUP(complete_data[[#This Row],[Ticket]],tickets[Ticket],tickets[Cabin])),"",_xlfn.XLOOKUP(complete_data[[#This Row],[Ticket]],tickets[Ticket],tickets[Cabin]))</f>
        <v>F E69</v>
      </c>
      <c r="L221" t="str">
        <f>IF(ISBLANK(_xlfn.XLOOKUP(complete_data[[#This Row],[Ticket]],tickets[Ticket],tickets[Embarked])),"",_xlfn.XLOOKUP(complete_data[[#This Row],[Ticket]],tickets[Ticket],tickets[Embarked]))</f>
        <v>C</v>
      </c>
      <c r="M221" t="str">
        <f>IF(ISNA(complete_data[[#This Row],[Embarked]]),"S",IF(complete_data[[#This Row],[Embarked]]="","S",complete_data[[#This Row],[Embarked]]))</f>
        <v>C</v>
      </c>
      <c r="N221" t="str">
        <f>IF(ISNA(complete_data[[#This Row],[Cabin]]),"Unknown",IF(complete_data[[#This Row],[Cabin]]="","Unknown",TRIM(LEFT(complete_data[[#This Row],[Cabin]],1))))</f>
        <v>F</v>
      </c>
    </row>
    <row r="222" spans="1:14" x14ac:dyDescent="0.2">
      <c r="A222" s="5">
        <v>334</v>
      </c>
      <c r="B222" s="7">
        <v>0</v>
      </c>
      <c r="C222" s="7">
        <v>3</v>
      </c>
      <c r="D222" s="5" t="s">
        <v>453</v>
      </c>
      <c r="E222" s="5" t="s">
        <v>29</v>
      </c>
      <c r="F222" s="4">
        <v>16</v>
      </c>
      <c r="G222" s="3">
        <v>345764</v>
      </c>
      <c r="H222" s="7">
        <f>_xlfn.XLOOKUP(complete_data[[#This Row],[PassengerId]],family_info[PassengerId],family_info[SibSp])</f>
        <v>2</v>
      </c>
      <c r="I222" s="7">
        <f>_xlfn.XLOOKUP(complete_data[[#This Row],[PassengerId]],family_info[PassengerId],family_info[Parch])</f>
        <v>0</v>
      </c>
      <c r="J222" s="18">
        <f>IF(ISBLANK(_xlfn.XLOOKUP(complete_data[[#This Row],[Ticket]],tickets[Ticket],tickets[Fare])),"",_xlfn.XLOOKUP(complete_data[[#This Row],[Ticket]],tickets[Ticket],tickets[Fare]))</f>
        <v>18</v>
      </c>
      <c r="K222" s="18" t="str">
        <f>IF(ISBLANK(_xlfn.XLOOKUP(complete_data[[#This Row],[Ticket]],tickets[Ticket],tickets[Cabin])),"",_xlfn.XLOOKUP(complete_data[[#This Row],[Ticket]],tickets[Ticket],tickets[Cabin]))</f>
        <v/>
      </c>
      <c r="L222" t="str">
        <f>IF(ISBLANK(_xlfn.XLOOKUP(complete_data[[#This Row],[Ticket]],tickets[Ticket],tickets[Embarked])),"",_xlfn.XLOOKUP(complete_data[[#This Row],[Ticket]],tickets[Ticket],tickets[Embarked]))</f>
        <v>S</v>
      </c>
      <c r="M222" t="str">
        <f>IF(ISNA(complete_data[[#This Row],[Embarked]]),"S",IF(complete_data[[#This Row],[Embarked]]="","S",complete_data[[#This Row],[Embarked]]))</f>
        <v>S</v>
      </c>
      <c r="N222" t="str">
        <f>IF(ISNA(complete_data[[#This Row],[Cabin]]),"Unknown",IF(complete_data[[#This Row],[Cabin]]="","Unknown",TRIM(LEFT(complete_data[[#This Row],[Cabin]],1))))</f>
        <v>Unknown</v>
      </c>
    </row>
    <row r="223" spans="1:14" x14ac:dyDescent="0.2">
      <c r="A223" s="5">
        <v>10</v>
      </c>
      <c r="B223" s="7">
        <v>1</v>
      </c>
      <c r="C223" s="7">
        <v>2</v>
      </c>
      <c r="D223" s="5" t="s">
        <v>454</v>
      </c>
      <c r="E223" s="5" t="s">
        <v>32</v>
      </c>
      <c r="F223" s="4">
        <v>14</v>
      </c>
      <c r="G223" s="3">
        <v>237736</v>
      </c>
      <c r="H223" s="7">
        <f>_xlfn.XLOOKUP(complete_data[[#This Row],[PassengerId]],family_info[PassengerId],family_info[SibSp])</f>
        <v>1</v>
      </c>
      <c r="I223" s="7">
        <f>_xlfn.XLOOKUP(complete_data[[#This Row],[PassengerId]],family_info[PassengerId],family_info[Parch])</f>
        <v>0</v>
      </c>
      <c r="J223" s="18">
        <f>IF(ISBLANK(_xlfn.XLOOKUP(complete_data[[#This Row],[Ticket]],tickets[Ticket],tickets[Fare])),"",_xlfn.XLOOKUP(complete_data[[#This Row],[Ticket]],tickets[Ticket],tickets[Fare]))</f>
        <v>30.070799999999998</v>
      </c>
      <c r="K223" s="18" t="str">
        <f>IF(ISBLANK(_xlfn.XLOOKUP(complete_data[[#This Row],[Ticket]],tickets[Ticket],tickets[Cabin])),"",_xlfn.XLOOKUP(complete_data[[#This Row],[Ticket]],tickets[Ticket],tickets[Cabin]))</f>
        <v/>
      </c>
      <c r="L223" t="str">
        <f>IF(ISBLANK(_xlfn.XLOOKUP(complete_data[[#This Row],[Ticket]],tickets[Ticket],tickets[Embarked])),"",_xlfn.XLOOKUP(complete_data[[#This Row],[Ticket]],tickets[Ticket],tickets[Embarked]))</f>
        <v>C</v>
      </c>
      <c r="M223" t="str">
        <f>IF(ISNA(complete_data[[#This Row],[Embarked]]),"S",IF(complete_data[[#This Row],[Embarked]]="","S",complete_data[[#This Row],[Embarked]]))</f>
        <v>C</v>
      </c>
      <c r="N223" t="str">
        <f>IF(ISNA(complete_data[[#This Row],[Cabin]]),"Unknown",IF(complete_data[[#This Row],[Cabin]]="","Unknown",TRIM(LEFT(complete_data[[#This Row],[Cabin]],1))))</f>
        <v>Unknown</v>
      </c>
    </row>
    <row r="224" spans="1:14" x14ac:dyDescent="0.2">
      <c r="A224" s="5">
        <v>370</v>
      </c>
      <c r="B224" s="7">
        <v>1</v>
      </c>
      <c r="C224" s="7">
        <v>1</v>
      </c>
      <c r="D224" s="5" t="s">
        <v>455</v>
      </c>
      <c r="E224" s="5" t="s">
        <v>32</v>
      </c>
      <c r="F224" s="4">
        <v>24</v>
      </c>
      <c r="G224" s="3" t="s">
        <v>456</v>
      </c>
      <c r="H224" s="7">
        <f>_xlfn.XLOOKUP(complete_data[[#This Row],[PassengerId]],family_info[PassengerId],family_info[SibSp])</f>
        <v>0</v>
      </c>
      <c r="I224" s="7">
        <f>_xlfn.XLOOKUP(complete_data[[#This Row],[PassengerId]],family_info[PassengerId],family_info[Parch])</f>
        <v>0</v>
      </c>
      <c r="J224" s="18">
        <f>IF(ISBLANK(_xlfn.XLOOKUP(complete_data[[#This Row],[Ticket]],tickets[Ticket],tickets[Fare])),"",_xlfn.XLOOKUP(complete_data[[#This Row],[Ticket]],tickets[Ticket],tickets[Fare]))</f>
        <v>69.3</v>
      </c>
      <c r="K224" s="18" t="str">
        <f>IF(ISBLANK(_xlfn.XLOOKUP(complete_data[[#This Row],[Ticket]],tickets[Ticket],tickets[Cabin])),"",_xlfn.XLOOKUP(complete_data[[#This Row],[Ticket]],tickets[Ticket],tickets[Cabin]))</f>
        <v>B35</v>
      </c>
      <c r="L224" t="str">
        <f>IF(ISBLANK(_xlfn.XLOOKUP(complete_data[[#This Row],[Ticket]],tickets[Ticket],tickets[Embarked])),"",_xlfn.XLOOKUP(complete_data[[#This Row],[Ticket]],tickets[Ticket],tickets[Embarked]))</f>
        <v>C</v>
      </c>
      <c r="M224" t="str">
        <f>IF(ISNA(complete_data[[#This Row],[Embarked]]),"S",IF(complete_data[[#This Row],[Embarked]]="","S",complete_data[[#This Row],[Embarked]]))</f>
        <v>C</v>
      </c>
      <c r="N224" t="str">
        <f>IF(ISNA(complete_data[[#This Row],[Cabin]]),"Unknown",IF(complete_data[[#This Row],[Cabin]]="","Unknown",TRIM(LEFT(complete_data[[#This Row],[Cabin]],1))))</f>
        <v>B</v>
      </c>
    </row>
    <row r="225" spans="1:14" x14ac:dyDescent="0.2">
      <c r="A225" s="5">
        <v>744</v>
      </c>
      <c r="B225" s="7">
        <v>0</v>
      </c>
      <c r="C225" s="7">
        <v>3</v>
      </c>
      <c r="D225" s="5" t="s">
        <v>457</v>
      </c>
      <c r="E225" s="5" t="s">
        <v>29</v>
      </c>
      <c r="F225" s="4">
        <v>24</v>
      </c>
      <c r="G225" s="3">
        <v>376566</v>
      </c>
      <c r="H225" s="7">
        <f>_xlfn.XLOOKUP(complete_data[[#This Row],[PassengerId]],family_info[PassengerId],family_info[SibSp])</f>
        <v>1</v>
      </c>
      <c r="I225" s="7">
        <f>_xlfn.XLOOKUP(complete_data[[#This Row],[PassengerId]],family_info[PassengerId],family_info[Parch])</f>
        <v>0</v>
      </c>
      <c r="J225" s="18">
        <f>IF(ISBLANK(_xlfn.XLOOKUP(complete_data[[#This Row],[Ticket]],tickets[Ticket],tickets[Fare])),"",_xlfn.XLOOKUP(complete_data[[#This Row],[Ticket]],tickets[Ticket],tickets[Fare]))</f>
        <v>16.100000000000001</v>
      </c>
      <c r="K225" s="18" t="str">
        <f>IF(ISBLANK(_xlfn.XLOOKUP(complete_data[[#This Row],[Ticket]],tickets[Ticket],tickets[Cabin])),"",_xlfn.XLOOKUP(complete_data[[#This Row],[Ticket]],tickets[Ticket],tickets[Cabin]))</f>
        <v/>
      </c>
      <c r="L225" t="str">
        <f>IF(ISBLANK(_xlfn.XLOOKUP(complete_data[[#This Row],[Ticket]],tickets[Ticket],tickets[Embarked])),"",_xlfn.XLOOKUP(complete_data[[#This Row],[Ticket]],tickets[Ticket],tickets[Embarked]))</f>
        <v>S</v>
      </c>
      <c r="M225" t="str">
        <f>IF(ISNA(complete_data[[#This Row],[Embarked]]),"S",IF(complete_data[[#This Row],[Embarked]]="","S",complete_data[[#This Row],[Embarked]]))</f>
        <v>S</v>
      </c>
      <c r="N225" t="str">
        <f>IF(ISNA(complete_data[[#This Row],[Cabin]]),"Unknown",IF(complete_data[[#This Row],[Cabin]]="","Unknown",TRIM(LEFT(complete_data[[#This Row],[Cabin]],1))))</f>
        <v>Unknown</v>
      </c>
    </row>
    <row r="226" spans="1:14" x14ac:dyDescent="0.2">
      <c r="A226" s="5">
        <v>67</v>
      </c>
      <c r="B226" s="7">
        <v>1</v>
      </c>
      <c r="C226" s="7">
        <v>2</v>
      </c>
      <c r="D226" s="5" t="s">
        <v>458</v>
      </c>
      <c r="E226" s="5" t="s">
        <v>32</v>
      </c>
      <c r="F226" s="4">
        <v>29</v>
      </c>
      <c r="G226" s="3" t="s">
        <v>459</v>
      </c>
      <c r="H226" s="7">
        <f>_xlfn.XLOOKUP(complete_data[[#This Row],[PassengerId]],family_info[PassengerId],family_info[SibSp])</f>
        <v>0</v>
      </c>
      <c r="I226" s="7">
        <f>_xlfn.XLOOKUP(complete_data[[#This Row],[PassengerId]],family_info[PassengerId],family_info[Parch])</f>
        <v>0</v>
      </c>
      <c r="J226" s="18">
        <f>IF(ISBLANK(_xlfn.XLOOKUP(complete_data[[#This Row],[Ticket]],tickets[Ticket],tickets[Fare])),"",_xlfn.XLOOKUP(complete_data[[#This Row],[Ticket]],tickets[Ticket],tickets[Fare]))</f>
        <v>10.5</v>
      </c>
      <c r="K226" s="18" t="str">
        <f>IF(ISBLANK(_xlfn.XLOOKUP(complete_data[[#This Row],[Ticket]],tickets[Ticket],tickets[Cabin])),"",_xlfn.XLOOKUP(complete_data[[#This Row],[Ticket]],tickets[Ticket],tickets[Cabin]))</f>
        <v>F33</v>
      </c>
      <c r="L226" t="str">
        <f>IF(ISBLANK(_xlfn.XLOOKUP(complete_data[[#This Row],[Ticket]],tickets[Ticket],tickets[Embarked])),"",_xlfn.XLOOKUP(complete_data[[#This Row],[Ticket]],tickets[Ticket],tickets[Embarked]))</f>
        <v>S</v>
      </c>
      <c r="M226" t="str">
        <f>IF(ISNA(complete_data[[#This Row],[Embarked]]),"S",IF(complete_data[[#This Row],[Embarked]]="","S",complete_data[[#This Row],[Embarked]]))</f>
        <v>S</v>
      </c>
      <c r="N226" t="str">
        <f>IF(ISNA(complete_data[[#This Row],[Cabin]]),"Unknown",IF(complete_data[[#This Row],[Cabin]]="","Unknown",TRIM(LEFT(complete_data[[#This Row],[Cabin]],1))))</f>
        <v>F</v>
      </c>
    </row>
    <row r="227" spans="1:14" x14ac:dyDescent="0.2">
      <c r="A227" s="5">
        <v>746</v>
      </c>
      <c r="B227" s="7">
        <v>0</v>
      </c>
      <c r="C227" s="7">
        <v>1</v>
      </c>
      <c r="D227" s="5" t="s">
        <v>460</v>
      </c>
      <c r="E227" s="5" t="s">
        <v>29</v>
      </c>
      <c r="F227" s="4">
        <v>70</v>
      </c>
      <c r="G227" s="3" t="s">
        <v>461</v>
      </c>
      <c r="H227" s="7">
        <f>_xlfn.XLOOKUP(complete_data[[#This Row],[PassengerId]],family_info[PassengerId],family_info[SibSp])</f>
        <v>1</v>
      </c>
      <c r="I227" s="7">
        <f>_xlfn.XLOOKUP(complete_data[[#This Row],[PassengerId]],family_info[PassengerId],family_info[Parch])</f>
        <v>1</v>
      </c>
      <c r="J227" s="18">
        <f>IF(ISBLANK(_xlfn.XLOOKUP(complete_data[[#This Row],[Ticket]],tickets[Ticket],tickets[Fare])),"",_xlfn.XLOOKUP(complete_data[[#This Row],[Ticket]],tickets[Ticket],tickets[Fare]))</f>
        <v>71</v>
      </c>
      <c r="K227" s="18" t="str">
        <f>IF(ISBLANK(_xlfn.XLOOKUP(complete_data[[#This Row],[Ticket]],tickets[Ticket],tickets[Cabin])),"",_xlfn.XLOOKUP(complete_data[[#This Row],[Ticket]],tickets[Ticket],tickets[Cabin]))</f>
        <v>B22</v>
      </c>
      <c r="L227" t="str">
        <f>IF(ISBLANK(_xlfn.XLOOKUP(complete_data[[#This Row],[Ticket]],tickets[Ticket],tickets[Embarked])),"",_xlfn.XLOOKUP(complete_data[[#This Row],[Ticket]],tickets[Ticket],tickets[Embarked]))</f>
        <v>S</v>
      </c>
      <c r="M227" t="str">
        <f>IF(ISNA(complete_data[[#This Row],[Embarked]]),"S",IF(complete_data[[#This Row],[Embarked]]="","S",complete_data[[#This Row],[Embarked]]))</f>
        <v>S</v>
      </c>
      <c r="N227" t="str">
        <f>IF(ISNA(complete_data[[#This Row],[Cabin]]),"Unknown",IF(complete_data[[#This Row],[Cabin]]="","Unknown",TRIM(LEFT(complete_data[[#This Row],[Cabin]],1))))</f>
        <v>B</v>
      </c>
    </row>
    <row r="228" spans="1:14" x14ac:dyDescent="0.2">
      <c r="A228" s="5">
        <v>810</v>
      </c>
      <c r="B228" s="7">
        <v>1</v>
      </c>
      <c r="C228" s="7">
        <v>1</v>
      </c>
      <c r="D228" s="5" t="s">
        <v>462</v>
      </c>
      <c r="E228" s="5" t="s">
        <v>32</v>
      </c>
      <c r="F228" s="4">
        <v>33</v>
      </c>
      <c r="G228" s="3">
        <v>113806</v>
      </c>
      <c r="H228" s="7">
        <f>_xlfn.XLOOKUP(complete_data[[#This Row],[PassengerId]],family_info[PassengerId],family_info[SibSp])</f>
        <v>1</v>
      </c>
      <c r="I228" s="7">
        <f>_xlfn.XLOOKUP(complete_data[[#This Row],[PassengerId]],family_info[PassengerId],family_info[Parch])</f>
        <v>0</v>
      </c>
      <c r="J228" s="18">
        <f>IF(ISBLANK(_xlfn.XLOOKUP(complete_data[[#This Row],[Ticket]],tickets[Ticket],tickets[Fare])),"",_xlfn.XLOOKUP(complete_data[[#This Row],[Ticket]],tickets[Ticket],tickets[Fare]))</f>
        <v>53.1</v>
      </c>
      <c r="K228" s="18" t="str">
        <f>IF(ISBLANK(_xlfn.XLOOKUP(complete_data[[#This Row],[Ticket]],tickets[Ticket],tickets[Cabin])),"",_xlfn.XLOOKUP(complete_data[[#This Row],[Ticket]],tickets[Ticket],tickets[Cabin]))</f>
        <v>E8</v>
      </c>
      <c r="L228" t="str">
        <f>IF(ISBLANK(_xlfn.XLOOKUP(complete_data[[#This Row],[Ticket]],tickets[Ticket],tickets[Embarked])),"",_xlfn.XLOOKUP(complete_data[[#This Row],[Ticket]],tickets[Ticket],tickets[Embarked]))</f>
        <v>S</v>
      </c>
      <c r="M228" t="str">
        <f>IF(ISNA(complete_data[[#This Row],[Embarked]]),"S",IF(complete_data[[#This Row],[Embarked]]="","S",complete_data[[#This Row],[Embarked]]))</f>
        <v>S</v>
      </c>
      <c r="N228" t="str">
        <f>IF(ISNA(complete_data[[#This Row],[Cabin]]),"Unknown",IF(complete_data[[#This Row],[Cabin]]="","Unknown",TRIM(LEFT(complete_data[[#This Row],[Cabin]],1))))</f>
        <v>E</v>
      </c>
    </row>
    <row r="229" spans="1:14" x14ac:dyDescent="0.2">
      <c r="A229" s="5">
        <v>605</v>
      </c>
      <c r="B229" s="7">
        <v>1</v>
      </c>
      <c r="C229" s="7">
        <v>1</v>
      </c>
      <c r="D229" s="5" t="s">
        <v>463</v>
      </c>
      <c r="E229" s="5" t="s">
        <v>29</v>
      </c>
      <c r="F229" s="4">
        <v>35</v>
      </c>
      <c r="G229" s="3">
        <v>111426</v>
      </c>
      <c r="H229" s="7">
        <f>_xlfn.XLOOKUP(complete_data[[#This Row],[PassengerId]],family_info[PassengerId],family_info[SibSp])</f>
        <v>0</v>
      </c>
      <c r="I229" s="7">
        <f>_xlfn.XLOOKUP(complete_data[[#This Row],[PassengerId]],family_info[PassengerId],family_info[Parch])</f>
        <v>0</v>
      </c>
      <c r="J229" s="18">
        <f>IF(ISBLANK(_xlfn.XLOOKUP(complete_data[[#This Row],[Ticket]],tickets[Ticket],tickets[Fare])),"",_xlfn.XLOOKUP(complete_data[[#This Row],[Ticket]],tickets[Ticket],tickets[Fare]))</f>
        <v>26.55</v>
      </c>
      <c r="K229" s="18" t="str">
        <f>IF(ISBLANK(_xlfn.XLOOKUP(complete_data[[#This Row],[Ticket]],tickets[Ticket],tickets[Cabin])),"",_xlfn.XLOOKUP(complete_data[[#This Row],[Ticket]],tickets[Ticket],tickets[Cabin]))</f>
        <v/>
      </c>
      <c r="L229" t="str">
        <f>IF(ISBLANK(_xlfn.XLOOKUP(complete_data[[#This Row],[Ticket]],tickets[Ticket],tickets[Embarked])),"",_xlfn.XLOOKUP(complete_data[[#This Row],[Ticket]],tickets[Ticket],tickets[Embarked]))</f>
        <v>C</v>
      </c>
      <c r="M229" t="str">
        <f>IF(ISNA(complete_data[[#This Row],[Embarked]]),"S",IF(complete_data[[#This Row],[Embarked]]="","S",complete_data[[#This Row],[Embarked]]))</f>
        <v>C</v>
      </c>
      <c r="N229" t="str">
        <f>IF(ISNA(complete_data[[#This Row],[Cabin]]),"Unknown",IF(complete_data[[#This Row],[Cabin]]="","Unknown",TRIM(LEFT(complete_data[[#This Row],[Cabin]],1))))</f>
        <v>Unknown</v>
      </c>
    </row>
    <row r="230" spans="1:14" x14ac:dyDescent="0.2">
      <c r="A230" s="5">
        <v>757</v>
      </c>
      <c r="B230" s="7">
        <v>0</v>
      </c>
      <c r="C230" s="7">
        <v>3</v>
      </c>
      <c r="D230" s="5" t="s">
        <v>464</v>
      </c>
      <c r="E230" s="5" t="s">
        <v>29</v>
      </c>
      <c r="F230" s="4">
        <v>28</v>
      </c>
      <c r="G230" s="3">
        <v>350042</v>
      </c>
      <c r="H230" s="7">
        <f>_xlfn.XLOOKUP(complete_data[[#This Row],[PassengerId]],family_info[PassengerId],family_info[SibSp])</f>
        <v>0</v>
      </c>
      <c r="I230" s="7">
        <f>_xlfn.XLOOKUP(complete_data[[#This Row],[PassengerId]],family_info[PassengerId],family_info[Parch])</f>
        <v>0</v>
      </c>
      <c r="J230" s="18">
        <f>IF(ISBLANK(_xlfn.XLOOKUP(complete_data[[#This Row],[Ticket]],tickets[Ticket],tickets[Fare])),"",_xlfn.XLOOKUP(complete_data[[#This Row],[Ticket]],tickets[Ticket],tickets[Fare]))</f>
        <v>7.7957999999999998</v>
      </c>
      <c r="K230" s="18" t="str">
        <f>IF(ISBLANK(_xlfn.XLOOKUP(complete_data[[#This Row],[Ticket]],tickets[Ticket],tickets[Cabin])),"",_xlfn.XLOOKUP(complete_data[[#This Row],[Ticket]],tickets[Ticket],tickets[Cabin]))</f>
        <v/>
      </c>
      <c r="L230" t="str">
        <f>IF(ISBLANK(_xlfn.XLOOKUP(complete_data[[#This Row],[Ticket]],tickets[Ticket],tickets[Embarked])),"",_xlfn.XLOOKUP(complete_data[[#This Row],[Ticket]],tickets[Ticket],tickets[Embarked]))</f>
        <v>S</v>
      </c>
      <c r="M230" t="str">
        <f>IF(ISNA(complete_data[[#This Row],[Embarked]]),"S",IF(complete_data[[#This Row],[Embarked]]="","S",complete_data[[#This Row],[Embarked]]))</f>
        <v>S</v>
      </c>
      <c r="N230" t="str">
        <f>IF(ISNA(complete_data[[#This Row],[Cabin]]),"Unknown",IF(complete_data[[#This Row],[Cabin]]="","Unknown",TRIM(LEFT(complete_data[[#This Row],[Cabin]],1))))</f>
        <v>Unknown</v>
      </c>
    </row>
    <row r="231" spans="1:14" x14ac:dyDescent="0.2">
      <c r="A231" s="5">
        <v>756</v>
      </c>
      <c r="B231" s="7">
        <v>1</v>
      </c>
      <c r="C231" s="7">
        <v>2</v>
      </c>
      <c r="D231" s="5" t="s">
        <v>465</v>
      </c>
      <c r="E231" s="5" t="s">
        <v>29</v>
      </c>
      <c r="F231" s="4">
        <v>0.67</v>
      </c>
      <c r="G231" s="3">
        <v>250649</v>
      </c>
      <c r="H231" s="7">
        <f>_xlfn.XLOOKUP(complete_data[[#This Row],[PassengerId]],family_info[PassengerId],family_info[SibSp])</f>
        <v>1</v>
      </c>
      <c r="I231" s="7">
        <f>_xlfn.XLOOKUP(complete_data[[#This Row],[PassengerId]],family_info[PassengerId],family_info[Parch])</f>
        <v>1</v>
      </c>
      <c r="J231" s="18">
        <f>IF(ISBLANK(_xlfn.XLOOKUP(complete_data[[#This Row],[Ticket]],tickets[Ticket],tickets[Fare])),"",_xlfn.XLOOKUP(complete_data[[#This Row],[Ticket]],tickets[Ticket],tickets[Fare]))</f>
        <v>14.5</v>
      </c>
      <c r="K231" s="18" t="str">
        <f>IF(ISBLANK(_xlfn.XLOOKUP(complete_data[[#This Row],[Ticket]],tickets[Ticket],tickets[Cabin])),"",_xlfn.XLOOKUP(complete_data[[#This Row],[Ticket]],tickets[Ticket],tickets[Cabin]))</f>
        <v/>
      </c>
      <c r="L231" t="str">
        <f>IF(ISBLANK(_xlfn.XLOOKUP(complete_data[[#This Row],[Ticket]],tickets[Ticket],tickets[Embarked])),"",_xlfn.XLOOKUP(complete_data[[#This Row],[Ticket]],tickets[Ticket],tickets[Embarked]))</f>
        <v>S</v>
      </c>
      <c r="M231" t="str">
        <f>IF(ISNA(complete_data[[#This Row],[Embarked]]),"S",IF(complete_data[[#This Row],[Embarked]]="","S",complete_data[[#This Row],[Embarked]]))</f>
        <v>S</v>
      </c>
      <c r="N231" t="str">
        <f>IF(ISNA(complete_data[[#This Row],[Cabin]]),"Unknown",IF(complete_data[[#This Row],[Cabin]]="","Unknown",TRIM(LEFT(complete_data[[#This Row],[Cabin]],1))))</f>
        <v>Unknown</v>
      </c>
    </row>
    <row r="232" spans="1:14" x14ac:dyDescent="0.2">
      <c r="A232" s="5">
        <v>860</v>
      </c>
      <c r="B232" s="7">
        <v>0</v>
      </c>
      <c r="C232" s="7">
        <v>3</v>
      </c>
      <c r="D232" s="5" t="s">
        <v>466</v>
      </c>
      <c r="E232" s="5" t="s">
        <v>29</v>
      </c>
      <c r="G232" s="3">
        <v>2629</v>
      </c>
      <c r="H232" s="7">
        <f>_xlfn.XLOOKUP(complete_data[[#This Row],[PassengerId]],family_info[PassengerId],family_info[SibSp])</f>
        <v>0</v>
      </c>
      <c r="I232" s="7">
        <f>_xlfn.XLOOKUP(complete_data[[#This Row],[PassengerId]],family_info[PassengerId],family_info[Parch])</f>
        <v>0</v>
      </c>
      <c r="J232" s="18">
        <f>IF(ISBLANK(_xlfn.XLOOKUP(complete_data[[#This Row],[Ticket]],tickets[Ticket],tickets[Fare])),"",_xlfn.XLOOKUP(complete_data[[#This Row],[Ticket]],tickets[Ticket],tickets[Fare]))</f>
        <v>7.2291999999999996</v>
      </c>
      <c r="K232" s="18" t="str">
        <f>IF(ISBLANK(_xlfn.XLOOKUP(complete_data[[#This Row],[Ticket]],tickets[Ticket],tickets[Cabin])),"",_xlfn.XLOOKUP(complete_data[[#This Row],[Ticket]],tickets[Ticket],tickets[Cabin]))</f>
        <v/>
      </c>
      <c r="L232" t="str">
        <f>IF(ISBLANK(_xlfn.XLOOKUP(complete_data[[#This Row],[Ticket]],tickets[Ticket],tickets[Embarked])),"",_xlfn.XLOOKUP(complete_data[[#This Row],[Ticket]],tickets[Ticket],tickets[Embarked]))</f>
        <v>C</v>
      </c>
      <c r="M232" t="str">
        <f>IF(ISNA(complete_data[[#This Row],[Embarked]]),"S",IF(complete_data[[#This Row],[Embarked]]="","S",complete_data[[#This Row],[Embarked]]))</f>
        <v>C</v>
      </c>
      <c r="N232" t="str">
        <f>IF(ISNA(complete_data[[#This Row],[Cabin]]),"Unknown",IF(complete_data[[#This Row],[Cabin]]="","Unknown",TRIM(LEFT(complete_data[[#This Row],[Cabin]],1))))</f>
        <v>Unknown</v>
      </c>
    </row>
    <row r="233" spans="1:14" x14ac:dyDescent="0.2">
      <c r="A233" s="5">
        <v>794</v>
      </c>
      <c r="B233" s="7">
        <v>0</v>
      </c>
      <c r="C233" s="7">
        <v>1</v>
      </c>
      <c r="D233" s="5" t="s">
        <v>467</v>
      </c>
      <c r="E233" s="5" t="s">
        <v>29</v>
      </c>
      <c r="G233" s="3" t="s">
        <v>468</v>
      </c>
      <c r="H233" s="7">
        <f>_xlfn.XLOOKUP(complete_data[[#This Row],[PassengerId]],family_info[PassengerId],family_info[SibSp])</f>
        <v>0</v>
      </c>
      <c r="I233" s="7">
        <f>_xlfn.XLOOKUP(complete_data[[#This Row],[PassengerId]],family_info[PassengerId],family_info[Parch])</f>
        <v>0</v>
      </c>
      <c r="J233" s="18">
        <f>IF(ISBLANK(_xlfn.XLOOKUP(complete_data[[#This Row],[Ticket]],tickets[Ticket],tickets[Fare])),"",_xlfn.XLOOKUP(complete_data[[#This Row],[Ticket]],tickets[Ticket],tickets[Fare]))</f>
        <v>30.695799999999998</v>
      </c>
      <c r="K233" s="18" t="str">
        <f>IF(ISBLANK(_xlfn.XLOOKUP(complete_data[[#This Row],[Ticket]],tickets[Ticket],tickets[Cabin])),"",_xlfn.XLOOKUP(complete_data[[#This Row],[Ticket]],tickets[Ticket],tickets[Cabin]))</f>
        <v/>
      </c>
      <c r="L233" t="str">
        <f>IF(ISBLANK(_xlfn.XLOOKUP(complete_data[[#This Row],[Ticket]],tickets[Ticket],tickets[Embarked])),"",_xlfn.XLOOKUP(complete_data[[#This Row],[Ticket]],tickets[Ticket],tickets[Embarked]))</f>
        <v>C</v>
      </c>
      <c r="M233" t="str">
        <f>IF(ISNA(complete_data[[#This Row],[Embarked]]),"S",IF(complete_data[[#This Row],[Embarked]]="","S",complete_data[[#This Row],[Embarked]]))</f>
        <v>C</v>
      </c>
      <c r="N233" t="str">
        <f>IF(ISNA(complete_data[[#This Row],[Cabin]]),"Unknown",IF(complete_data[[#This Row],[Cabin]]="","Unknown",TRIM(LEFT(complete_data[[#This Row],[Cabin]],1))))</f>
        <v>Unknown</v>
      </c>
    </row>
    <row r="234" spans="1:14" x14ac:dyDescent="0.2">
      <c r="A234" s="5">
        <v>201</v>
      </c>
      <c r="B234" s="7">
        <v>0</v>
      </c>
      <c r="C234" s="7">
        <v>3</v>
      </c>
      <c r="D234" s="5" t="s">
        <v>469</v>
      </c>
      <c r="E234" s="5" t="s">
        <v>29</v>
      </c>
      <c r="F234" s="4">
        <v>28</v>
      </c>
      <c r="G234" s="3">
        <v>345770</v>
      </c>
      <c r="H234" s="7">
        <f>_xlfn.XLOOKUP(complete_data[[#This Row],[PassengerId]],family_info[PassengerId],family_info[SibSp])</f>
        <v>0</v>
      </c>
      <c r="I234" s="7">
        <f>_xlfn.XLOOKUP(complete_data[[#This Row],[PassengerId]],family_info[PassengerId],family_info[Parch])</f>
        <v>0</v>
      </c>
      <c r="J234" s="18" t="e">
        <f>IF(ISBLANK(_xlfn.XLOOKUP(complete_data[[#This Row],[Ticket]],tickets[Ticket],tickets[Fare])),"",_xlfn.XLOOKUP(complete_data[[#This Row],[Ticket]],tickets[Ticket],tickets[Fare]))</f>
        <v>#N/A</v>
      </c>
      <c r="K234" s="18" t="e">
        <f>IF(ISBLANK(_xlfn.XLOOKUP(complete_data[[#This Row],[Ticket]],tickets[Ticket],tickets[Cabin])),"",_xlfn.XLOOKUP(complete_data[[#This Row],[Ticket]],tickets[Ticket],tickets[Cabin]))</f>
        <v>#N/A</v>
      </c>
      <c r="L234" t="e">
        <f>IF(ISBLANK(_xlfn.XLOOKUP(complete_data[[#This Row],[Ticket]],tickets[Ticket],tickets[Embarked])),"",_xlfn.XLOOKUP(complete_data[[#This Row],[Ticket]],tickets[Ticket],tickets[Embarked]))</f>
        <v>#N/A</v>
      </c>
      <c r="M234" t="str">
        <f>IF(ISNA(complete_data[[#This Row],[Embarked]]),"S",IF(complete_data[[#This Row],[Embarked]]="","S",complete_data[[#This Row],[Embarked]]))</f>
        <v>S</v>
      </c>
      <c r="N234" t="str">
        <f>IF(ISNA(complete_data[[#This Row],[Cabin]]),"Unknown",IF(complete_data[[#This Row],[Cabin]]="","Unknown",TRIM(LEFT(complete_data[[#This Row],[Cabin]],1))))</f>
        <v>Unknown</v>
      </c>
    </row>
    <row r="235" spans="1:14" x14ac:dyDescent="0.2">
      <c r="A235" s="5">
        <v>556</v>
      </c>
      <c r="B235" s="7">
        <v>0</v>
      </c>
      <c r="C235" s="7">
        <v>1</v>
      </c>
      <c r="D235" s="5" t="s">
        <v>470</v>
      </c>
      <c r="E235" s="5" t="s">
        <v>29</v>
      </c>
      <c r="F235" s="4">
        <v>62</v>
      </c>
      <c r="G235" s="3">
        <v>113807</v>
      </c>
      <c r="H235" s="7">
        <f>_xlfn.XLOOKUP(complete_data[[#This Row],[PassengerId]],family_info[PassengerId],family_info[SibSp])</f>
        <v>0</v>
      </c>
      <c r="I235" s="7">
        <f>_xlfn.XLOOKUP(complete_data[[#This Row],[PassengerId]],family_info[PassengerId],family_info[Parch])</f>
        <v>0</v>
      </c>
      <c r="J235" s="18">
        <f>IF(ISBLANK(_xlfn.XLOOKUP(complete_data[[#This Row],[Ticket]],tickets[Ticket],tickets[Fare])),"",_xlfn.XLOOKUP(complete_data[[#This Row],[Ticket]],tickets[Ticket],tickets[Fare]))</f>
        <v>26.55</v>
      </c>
      <c r="K235" s="18" t="str">
        <f>IF(ISBLANK(_xlfn.XLOOKUP(complete_data[[#This Row],[Ticket]],tickets[Ticket],tickets[Cabin])),"",_xlfn.XLOOKUP(complete_data[[#This Row],[Ticket]],tickets[Ticket],tickets[Cabin]))</f>
        <v/>
      </c>
      <c r="L235" t="str">
        <f>IF(ISBLANK(_xlfn.XLOOKUP(complete_data[[#This Row],[Ticket]],tickets[Ticket],tickets[Embarked])),"",_xlfn.XLOOKUP(complete_data[[#This Row],[Ticket]],tickets[Ticket],tickets[Embarked]))</f>
        <v>S</v>
      </c>
      <c r="M235" t="str">
        <f>IF(ISNA(complete_data[[#This Row],[Embarked]]),"S",IF(complete_data[[#This Row],[Embarked]]="","S",complete_data[[#This Row],[Embarked]]))</f>
        <v>S</v>
      </c>
      <c r="N235" t="str">
        <f>IF(ISNA(complete_data[[#This Row],[Cabin]]),"Unknown",IF(complete_data[[#This Row],[Cabin]]="","Unknown",TRIM(LEFT(complete_data[[#This Row],[Cabin]],1))))</f>
        <v>Unknown</v>
      </c>
    </row>
    <row r="236" spans="1:14" x14ac:dyDescent="0.2">
      <c r="A236" s="5">
        <v>796</v>
      </c>
      <c r="B236" s="7">
        <v>0</v>
      </c>
      <c r="C236" s="7">
        <v>2</v>
      </c>
      <c r="D236" s="5" t="s">
        <v>471</v>
      </c>
      <c r="E236" s="5" t="s">
        <v>29</v>
      </c>
      <c r="F236" s="4">
        <v>39</v>
      </c>
      <c r="G236" s="3">
        <v>28213</v>
      </c>
      <c r="H236" s="7">
        <f>_xlfn.XLOOKUP(complete_data[[#This Row],[PassengerId]],family_info[PassengerId],family_info[SibSp])</f>
        <v>0</v>
      </c>
      <c r="I236" s="7">
        <f>_xlfn.XLOOKUP(complete_data[[#This Row],[PassengerId]],family_info[PassengerId],family_info[Parch])</f>
        <v>0</v>
      </c>
      <c r="J236" s="18">
        <f>IF(ISBLANK(_xlfn.XLOOKUP(complete_data[[#This Row],[Ticket]],tickets[Ticket],tickets[Fare])),"",_xlfn.XLOOKUP(complete_data[[#This Row],[Ticket]],tickets[Ticket],tickets[Fare]))</f>
        <v>13</v>
      </c>
      <c r="K236" s="18" t="str">
        <f>IF(ISBLANK(_xlfn.XLOOKUP(complete_data[[#This Row],[Ticket]],tickets[Ticket],tickets[Cabin])),"",_xlfn.XLOOKUP(complete_data[[#This Row],[Ticket]],tickets[Ticket],tickets[Cabin]))</f>
        <v/>
      </c>
      <c r="L236" t="str">
        <f>IF(ISBLANK(_xlfn.XLOOKUP(complete_data[[#This Row],[Ticket]],tickets[Ticket],tickets[Embarked])),"",_xlfn.XLOOKUP(complete_data[[#This Row],[Ticket]],tickets[Ticket],tickets[Embarked]))</f>
        <v>S</v>
      </c>
      <c r="M236" t="str">
        <f>IF(ISNA(complete_data[[#This Row],[Embarked]]),"S",IF(complete_data[[#This Row],[Embarked]]="","S",complete_data[[#This Row],[Embarked]]))</f>
        <v>S</v>
      </c>
      <c r="N236" t="str">
        <f>IF(ISNA(complete_data[[#This Row],[Cabin]]),"Unknown",IF(complete_data[[#This Row],[Cabin]]="","Unknown",TRIM(LEFT(complete_data[[#This Row],[Cabin]],1))))</f>
        <v>Unknown</v>
      </c>
    </row>
    <row r="237" spans="1:14" x14ac:dyDescent="0.2">
      <c r="A237" s="5">
        <v>559</v>
      </c>
      <c r="B237" s="7">
        <v>1</v>
      </c>
      <c r="C237" s="7">
        <v>1</v>
      </c>
      <c r="D237" s="5" t="s">
        <v>472</v>
      </c>
      <c r="E237" s="5" t="s">
        <v>32</v>
      </c>
      <c r="F237" s="4">
        <v>39</v>
      </c>
      <c r="G237" s="3">
        <v>110413</v>
      </c>
      <c r="H237" s="7">
        <f>_xlfn.XLOOKUP(complete_data[[#This Row],[PassengerId]],family_info[PassengerId],family_info[SibSp])</f>
        <v>1</v>
      </c>
      <c r="I237" s="7">
        <f>_xlfn.XLOOKUP(complete_data[[#This Row],[PassengerId]],family_info[PassengerId],family_info[Parch])</f>
        <v>1</v>
      </c>
      <c r="J237" s="18">
        <f>IF(ISBLANK(_xlfn.XLOOKUP(complete_data[[#This Row],[Ticket]],tickets[Ticket],tickets[Fare])),"",_xlfn.XLOOKUP(complete_data[[#This Row],[Ticket]],tickets[Ticket],tickets[Fare]))</f>
        <v>79.650000000000006</v>
      </c>
      <c r="K237" s="18" t="str">
        <f>IF(ISBLANK(_xlfn.XLOOKUP(complete_data[[#This Row],[Ticket]],tickets[Ticket],tickets[Cabin])),"",_xlfn.XLOOKUP(complete_data[[#This Row],[Ticket]],tickets[Ticket],tickets[Cabin]))</f>
        <v>E67 E68</v>
      </c>
      <c r="L237" t="str">
        <f>IF(ISBLANK(_xlfn.XLOOKUP(complete_data[[#This Row],[Ticket]],tickets[Ticket],tickets[Embarked])),"",_xlfn.XLOOKUP(complete_data[[#This Row],[Ticket]],tickets[Ticket],tickets[Embarked]))</f>
        <v>S</v>
      </c>
      <c r="M237" t="str">
        <f>IF(ISNA(complete_data[[#This Row],[Embarked]]),"S",IF(complete_data[[#This Row],[Embarked]]="","S",complete_data[[#This Row],[Embarked]]))</f>
        <v>S</v>
      </c>
      <c r="N237" t="str">
        <f>IF(ISNA(complete_data[[#This Row],[Cabin]]),"Unknown",IF(complete_data[[#This Row],[Cabin]]="","Unknown",TRIM(LEFT(complete_data[[#This Row],[Cabin]],1))))</f>
        <v>E</v>
      </c>
    </row>
    <row r="238" spans="1:14" x14ac:dyDescent="0.2">
      <c r="A238" s="5">
        <v>263</v>
      </c>
      <c r="B238" s="7">
        <v>0</v>
      </c>
      <c r="C238" s="7">
        <v>1</v>
      </c>
      <c r="D238" s="5" t="s">
        <v>473</v>
      </c>
      <c r="E238" s="5" t="s">
        <v>29</v>
      </c>
      <c r="F238" s="4">
        <v>52</v>
      </c>
      <c r="G238" s="3">
        <v>110413</v>
      </c>
      <c r="H238" s="7">
        <f>_xlfn.XLOOKUP(complete_data[[#This Row],[PassengerId]],family_info[PassengerId],family_info[SibSp])</f>
        <v>1</v>
      </c>
      <c r="I238" s="7">
        <f>_xlfn.XLOOKUP(complete_data[[#This Row],[PassengerId]],family_info[PassengerId],family_info[Parch])</f>
        <v>1</v>
      </c>
      <c r="J238" s="18">
        <f>IF(ISBLANK(_xlfn.XLOOKUP(complete_data[[#This Row],[Ticket]],tickets[Ticket],tickets[Fare])),"",_xlfn.XLOOKUP(complete_data[[#This Row],[Ticket]],tickets[Ticket],tickets[Fare]))</f>
        <v>79.650000000000006</v>
      </c>
      <c r="K238" s="18" t="str">
        <f>IF(ISBLANK(_xlfn.XLOOKUP(complete_data[[#This Row],[Ticket]],tickets[Ticket],tickets[Cabin])),"",_xlfn.XLOOKUP(complete_data[[#This Row],[Ticket]],tickets[Ticket],tickets[Cabin]))</f>
        <v>E67 E68</v>
      </c>
      <c r="L238" t="str">
        <f>IF(ISBLANK(_xlfn.XLOOKUP(complete_data[[#This Row],[Ticket]],tickets[Ticket],tickets[Embarked])),"",_xlfn.XLOOKUP(complete_data[[#This Row],[Ticket]],tickets[Ticket],tickets[Embarked]))</f>
        <v>S</v>
      </c>
      <c r="M238" t="str">
        <f>IF(ISNA(complete_data[[#This Row],[Embarked]]),"S",IF(complete_data[[#This Row],[Embarked]]="","S",complete_data[[#This Row],[Embarked]]))</f>
        <v>S</v>
      </c>
      <c r="N238" t="str">
        <f>IF(ISNA(complete_data[[#This Row],[Cabin]]),"Unknown",IF(complete_data[[#This Row],[Cabin]]="","Unknown",TRIM(LEFT(complete_data[[#This Row],[Cabin]],1))))</f>
        <v>E</v>
      </c>
    </row>
    <row r="239" spans="1:14" x14ac:dyDescent="0.2">
      <c r="A239" s="5">
        <v>239</v>
      </c>
      <c r="B239" s="7">
        <v>0</v>
      </c>
      <c r="C239" s="7">
        <v>2</v>
      </c>
      <c r="D239" s="5" t="s">
        <v>474</v>
      </c>
      <c r="E239" s="5" t="s">
        <v>29</v>
      </c>
      <c r="F239" s="4">
        <v>19</v>
      </c>
      <c r="G239" s="3">
        <v>28665</v>
      </c>
      <c r="H239" s="7">
        <f>_xlfn.XLOOKUP(complete_data[[#This Row],[PassengerId]],family_info[PassengerId],family_info[SibSp])</f>
        <v>0</v>
      </c>
      <c r="I239" s="7">
        <f>_xlfn.XLOOKUP(complete_data[[#This Row],[PassengerId]],family_info[PassengerId],family_info[Parch])</f>
        <v>0</v>
      </c>
      <c r="J239" s="18">
        <f>IF(ISBLANK(_xlfn.XLOOKUP(complete_data[[#This Row],[Ticket]],tickets[Ticket],tickets[Fare])),"",_xlfn.XLOOKUP(complete_data[[#This Row],[Ticket]],tickets[Ticket],tickets[Fare]))</f>
        <v>10.5</v>
      </c>
      <c r="K239" s="18" t="str">
        <f>IF(ISBLANK(_xlfn.XLOOKUP(complete_data[[#This Row],[Ticket]],tickets[Ticket],tickets[Cabin])),"",_xlfn.XLOOKUP(complete_data[[#This Row],[Ticket]],tickets[Ticket],tickets[Cabin]))</f>
        <v/>
      </c>
      <c r="L239" t="str">
        <f>IF(ISBLANK(_xlfn.XLOOKUP(complete_data[[#This Row],[Ticket]],tickets[Ticket],tickets[Embarked])),"",_xlfn.XLOOKUP(complete_data[[#This Row],[Ticket]],tickets[Ticket],tickets[Embarked]))</f>
        <v>S</v>
      </c>
      <c r="M239" t="str">
        <f>IF(ISNA(complete_data[[#This Row],[Embarked]]),"S",IF(complete_data[[#This Row],[Embarked]]="","S",complete_data[[#This Row],[Embarked]]))</f>
        <v>S</v>
      </c>
      <c r="N239" t="str">
        <f>IF(ISNA(complete_data[[#This Row],[Cabin]]),"Unknown",IF(complete_data[[#This Row],[Cabin]]="","Unknown",TRIM(LEFT(complete_data[[#This Row],[Cabin]],1))))</f>
        <v>Unknown</v>
      </c>
    </row>
    <row r="240" spans="1:14" x14ac:dyDescent="0.2">
      <c r="A240" s="5">
        <v>394</v>
      </c>
      <c r="B240" s="7">
        <v>1</v>
      </c>
      <c r="C240" s="7">
        <v>1</v>
      </c>
      <c r="D240" s="5" t="s">
        <v>475</v>
      </c>
      <c r="E240" s="5" t="s">
        <v>32</v>
      </c>
      <c r="F240" s="4">
        <v>23</v>
      </c>
      <c r="G240" s="3">
        <v>35273</v>
      </c>
      <c r="H240" s="7">
        <f>_xlfn.XLOOKUP(complete_data[[#This Row],[PassengerId]],family_info[PassengerId],family_info[SibSp])</f>
        <v>1</v>
      </c>
      <c r="I240" s="7">
        <f>_xlfn.XLOOKUP(complete_data[[#This Row],[PassengerId]],family_info[PassengerId],family_info[Parch])</f>
        <v>0</v>
      </c>
      <c r="J240" s="18">
        <f>IF(ISBLANK(_xlfn.XLOOKUP(complete_data[[#This Row],[Ticket]],tickets[Ticket],tickets[Fare])),"",_xlfn.XLOOKUP(complete_data[[#This Row],[Ticket]],tickets[Ticket],tickets[Fare]))</f>
        <v>113.27500000000001</v>
      </c>
      <c r="K240" s="18" t="str">
        <f>IF(ISBLANK(_xlfn.XLOOKUP(complete_data[[#This Row],[Ticket]],tickets[Ticket],tickets[Cabin])),"",_xlfn.XLOOKUP(complete_data[[#This Row],[Ticket]],tickets[Ticket],tickets[Cabin]))</f>
        <v>D36 D48</v>
      </c>
      <c r="L240" t="str">
        <f>IF(ISBLANK(_xlfn.XLOOKUP(complete_data[[#This Row],[Ticket]],tickets[Ticket],tickets[Embarked])),"",_xlfn.XLOOKUP(complete_data[[#This Row],[Ticket]],tickets[Ticket],tickets[Embarked]))</f>
        <v>C</v>
      </c>
      <c r="M240" t="str">
        <f>IF(ISNA(complete_data[[#This Row],[Embarked]]),"S",IF(complete_data[[#This Row],[Embarked]]="","S",complete_data[[#This Row],[Embarked]]))</f>
        <v>C</v>
      </c>
      <c r="N240" t="str">
        <f>IF(ISNA(complete_data[[#This Row],[Cabin]]),"Unknown",IF(complete_data[[#This Row],[Cabin]]="","Unknown",TRIM(LEFT(complete_data[[#This Row],[Cabin]],1))))</f>
        <v>D</v>
      </c>
    </row>
    <row r="241" spans="1:14" x14ac:dyDescent="0.2">
      <c r="A241" s="5">
        <v>74</v>
      </c>
      <c r="B241" s="7">
        <v>0</v>
      </c>
      <c r="C241" s="7">
        <v>3</v>
      </c>
      <c r="D241" s="5" t="s">
        <v>476</v>
      </c>
      <c r="E241" s="5" t="s">
        <v>29</v>
      </c>
      <c r="F241" s="4">
        <v>26</v>
      </c>
      <c r="G241" s="3">
        <v>2680</v>
      </c>
      <c r="H241" s="7">
        <f>_xlfn.XLOOKUP(complete_data[[#This Row],[PassengerId]],family_info[PassengerId],family_info[SibSp])</f>
        <v>1</v>
      </c>
      <c r="I241" s="7">
        <f>_xlfn.XLOOKUP(complete_data[[#This Row],[PassengerId]],family_info[PassengerId],family_info[Parch])</f>
        <v>0</v>
      </c>
      <c r="J241" s="18">
        <f>IF(ISBLANK(_xlfn.XLOOKUP(complete_data[[#This Row],[Ticket]],tickets[Ticket],tickets[Fare])),"",_xlfn.XLOOKUP(complete_data[[#This Row],[Ticket]],tickets[Ticket],tickets[Fare]))</f>
        <v>14.4542</v>
      </c>
      <c r="K241" s="18" t="str">
        <f>IF(ISBLANK(_xlfn.XLOOKUP(complete_data[[#This Row],[Ticket]],tickets[Ticket],tickets[Cabin])),"",_xlfn.XLOOKUP(complete_data[[#This Row],[Ticket]],tickets[Ticket],tickets[Cabin]))</f>
        <v/>
      </c>
      <c r="L241" t="str">
        <f>IF(ISBLANK(_xlfn.XLOOKUP(complete_data[[#This Row],[Ticket]],tickets[Ticket],tickets[Embarked])),"",_xlfn.XLOOKUP(complete_data[[#This Row],[Ticket]],tickets[Ticket],tickets[Embarked]))</f>
        <v>C</v>
      </c>
      <c r="M241" t="str">
        <f>IF(ISNA(complete_data[[#This Row],[Embarked]]),"S",IF(complete_data[[#This Row],[Embarked]]="","S",complete_data[[#This Row],[Embarked]]))</f>
        <v>C</v>
      </c>
      <c r="N241" t="str">
        <f>IF(ISNA(complete_data[[#This Row],[Cabin]]),"Unknown",IF(complete_data[[#This Row],[Cabin]]="","Unknown",TRIM(LEFT(complete_data[[#This Row],[Cabin]],1))))</f>
        <v>Unknown</v>
      </c>
    </row>
    <row r="242" spans="1:14" x14ac:dyDescent="0.2">
      <c r="A242" s="5">
        <v>495</v>
      </c>
      <c r="B242" s="7">
        <v>0</v>
      </c>
      <c r="C242" s="7">
        <v>3</v>
      </c>
      <c r="D242" s="5" t="s">
        <v>477</v>
      </c>
      <c r="E242" s="5" t="s">
        <v>29</v>
      </c>
      <c r="F242" s="4">
        <v>21</v>
      </c>
      <c r="G242" s="3" t="s">
        <v>478</v>
      </c>
      <c r="H242" s="7">
        <f>_xlfn.XLOOKUP(complete_data[[#This Row],[PassengerId]],family_info[PassengerId],family_info[SibSp])</f>
        <v>0</v>
      </c>
      <c r="I242" s="7">
        <f>_xlfn.XLOOKUP(complete_data[[#This Row],[PassengerId]],family_info[PassengerId],family_info[Parch])</f>
        <v>0</v>
      </c>
      <c r="J242" s="18">
        <f>IF(ISBLANK(_xlfn.XLOOKUP(complete_data[[#This Row],[Ticket]],tickets[Ticket],tickets[Fare])),"",_xlfn.XLOOKUP(complete_data[[#This Row],[Ticket]],tickets[Ticket],tickets[Fare]))</f>
        <v>8.0500000000000007</v>
      </c>
      <c r="K242" s="18" t="str">
        <f>IF(ISBLANK(_xlfn.XLOOKUP(complete_data[[#This Row],[Ticket]],tickets[Ticket],tickets[Cabin])),"",_xlfn.XLOOKUP(complete_data[[#This Row],[Ticket]],tickets[Ticket],tickets[Cabin]))</f>
        <v/>
      </c>
      <c r="L242" t="str">
        <f>IF(ISBLANK(_xlfn.XLOOKUP(complete_data[[#This Row],[Ticket]],tickets[Ticket],tickets[Embarked])),"",_xlfn.XLOOKUP(complete_data[[#This Row],[Ticket]],tickets[Ticket],tickets[Embarked]))</f>
        <v>S</v>
      </c>
      <c r="M242" t="str">
        <f>IF(ISNA(complete_data[[#This Row],[Embarked]]),"S",IF(complete_data[[#This Row],[Embarked]]="","S",complete_data[[#This Row],[Embarked]]))</f>
        <v>S</v>
      </c>
      <c r="N242" t="str">
        <f>IF(ISNA(complete_data[[#This Row],[Cabin]]),"Unknown",IF(complete_data[[#This Row],[Cabin]]="","Unknown",TRIM(LEFT(complete_data[[#This Row],[Cabin]],1))))</f>
        <v>Unknown</v>
      </c>
    </row>
    <row r="243" spans="1:14" x14ac:dyDescent="0.2">
      <c r="A243" s="5">
        <v>213</v>
      </c>
      <c r="B243" s="7">
        <v>0</v>
      </c>
      <c r="C243" s="7">
        <v>3</v>
      </c>
      <c r="D243" s="5" t="s">
        <v>479</v>
      </c>
      <c r="E243" s="5" t="s">
        <v>29</v>
      </c>
      <c r="F243" s="4">
        <v>22</v>
      </c>
      <c r="G243" s="3" t="s">
        <v>480</v>
      </c>
      <c r="H243" s="7">
        <f>_xlfn.XLOOKUP(complete_data[[#This Row],[PassengerId]],family_info[PassengerId],family_info[SibSp])</f>
        <v>0</v>
      </c>
      <c r="I243" s="7">
        <f>_xlfn.XLOOKUP(complete_data[[#This Row],[PassengerId]],family_info[PassengerId],family_info[Parch])</f>
        <v>0</v>
      </c>
      <c r="J243" s="18">
        <f>IF(ISBLANK(_xlfn.XLOOKUP(complete_data[[#This Row],[Ticket]],tickets[Ticket],tickets[Fare])),"",_xlfn.XLOOKUP(complete_data[[#This Row],[Ticket]],tickets[Ticket],tickets[Fare]))</f>
        <v>7.25</v>
      </c>
      <c r="K243" s="18" t="str">
        <f>IF(ISBLANK(_xlfn.XLOOKUP(complete_data[[#This Row],[Ticket]],tickets[Ticket],tickets[Cabin])),"",_xlfn.XLOOKUP(complete_data[[#This Row],[Ticket]],tickets[Ticket],tickets[Cabin]))</f>
        <v/>
      </c>
      <c r="L243" t="str">
        <f>IF(ISBLANK(_xlfn.XLOOKUP(complete_data[[#This Row],[Ticket]],tickets[Ticket],tickets[Embarked])),"",_xlfn.XLOOKUP(complete_data[[#This Row],[Ticket]],tickets[Ticket],tickets[Embarked]))</f>
        <v>S</v>
      </c>
      <c r="M243" t="str">
        <f>IF(ISNA(complete_data[[#This Row],[Embarked]]),"S",IF(complete_data[[#This Row],[Embarked]]="","S",complete_data[[#This Row],[Embarked]]))</f>
        <v>S</v>
      </c>
      <c r="N243" t="str">
        <f>IF(ISNA(complete_data[[#This Row],[Cabin]]),"Unknown",IF(complete_data[[#This Row],[Cabin]]="","Unknown",TRIM(LEFT(complete_data[[#This Row],[Cabin]],1))))</f>
        <v>Unknown</v>
      </c>
    </row>
    <row r="244" spans="1:14" x14ac:dyDescent="0.2">
      <c r="A244" s="5">
        <v>184</v>
      </c>
      <c r="B244" s="7">
        <v>1</v>
      </c>
      <c r="C244" s="7">
        <v>2</v>
      </c>
      <c r="D244" s="5" t="s">
        <v>481</v>
      </c>
      <c r="E244" s="5" t="s">
        <v>29</v>
      </c>
      <c r="F244" s="4">
        <v>1</v>
      </c>
      <c r="G244" s="3">
        <v>230136</v>
      </c>
      <c r="H244" s="7">
        <f>_xlfn.XLOOKUP(complete_data[[#This Row],[PassengerId]],family_info[PassengerId],family_info[SibSp])</f>
        <v>2</v>
      </c>
      <c r="I244" s="7">
        <f>_xlfn.XLOOKUP(complete_data[[#This Row],[PassengerId]],family_info[PassengerId],family_info[Parch])</f>
        <v>1</v>
      </c>
      <c r="J244" s="18">
        <f>IF(ISBLANK(_xlfn.XLOOKUP(complete_data[[#This Row],[Ticket]],tickets[Ticket],tickets[Fare])),"",_xlfn.XLOOKUP(complete_data[[#This Row],[Ticket]],tickets[Ticket],tickets[Fare]))</f>
        <v>39</v>
      </c>
      <c r="K244" s="18" t="str">
        <f>IF(ISBLANK(_xlfn.XLOOKUP(complete_data[[#This Row],[Ticket]],tickets[Ticket],tickets[Cabin])),"",_xlfn.XLOOKUP(complete_data[[#This Row],[Ticket]],tickets[Ticket],tickets[Cabin]))</f>
        <v>F4</v>
      </c>
      <c r="L244" t="str">
        <f>IF(ISBLANK(_xlfn.XLOOKUP(complete_data[[#This Row],[Ticket]],tickets[Ticket],tickets[Embarked])),"",_xlfn.XLOOKUP(complete_data[[#This Row],[Ticket]],tickets[Ticket],tickets[Embarked]))</f>
        <v>S</v>
      </c>
      <c r="M244" t="str">
        <f>IF(ISNA(complete_data[[#This Row],[Embarked]]),"S",IF(complete_data[[#This Row],[Embarked]]="","S",complete_data[[#This Row],[Embarked]]))</f>
        <v>S</v>
      </c>
      <c r="N244" t="str">
        <f>IF(ISNA(complete_data[[#This Row],[Cabin]]),"Unknown",IF(complete_data[[#This Row],[Cabin]]="","Unknown",TRIM(LEFT(complete_data[[#This Row],[Cabin]],1))))</f>
        <v>F</v>
      </c>
    </row>
    <row r="245" spans="1:14" x14ac:dyDescent="0.2">
      <c r="A245" s="5">
        <v>124</v>
      </c>
      <c r="B245" s="7">
        <v>1</v>
      </c>
      <c r="C245" s="7">
        <v>2</v>
      </c>
      <c r="D245" s="5" t="s">
        <v>482</v>
      </c>
      <c r="E245" s="5" t="s">
        <v>32</v>
      </c>
      <c r="F245" s="4">
        <v>32.5</v>
      </c>
      <c r="G245" s="3">
        <v>27267</v>
      </c>
      <c r="H245" s="7">
        <f>_xlfn.XLOOKUP(complete_data[[#This Row],[PassengerId]],family_info[PassengerId],family_info[SibSp])</f>
        <v>0</v>
      </c>
      <c r="I245" s="7">
        <f>_xlfn.XLOOKUP(complete_data[[#This Row],[PassengerId]],family_info[PassengerId],family_info[Parch])</f>
        <v>0</v>
      </c>
      <c r="J245" s="18">
        <f>IF(ISBLANK(_xlfn.XLOOKUP(complete_data[[#This Row],[Ticket]],tickets[Ticket],tickets[Fare])),"",_xlfn.XLOOKUP(complete_data[[#This Row],[Ticket]],tickets[Ticket],tickets[Fare]))</f>
        <v>13</v>
      </c>
      <c r="K245" s="18" t="str">
        <f>IF(ISBLANK(_xlfn.XLOOKUP(complete_data[[#This Row],[Ticket]],tickets[Ticket],tickets[Cabin])),"",_xlfn.XLOOKUP(complete_data[[#This Row],[Ticket]],tickets[Ticket],tickets[Cabin]))</f>
        <v>E101</v>
      </c>
      <c r="L245" t="str">
        <f>IF(ISBLANK(_xlfn.XLOOKUP(complete_data[[#This Row],[Ticket]],tickets[Ticket],tickets[Embarked])),"",_xlfn.XLOOKUP(complete_data[[#This Row],[Ticket]],tickets[Ticket],tickets[Embarked]))</f>
        <v>S</v>
      </c>
      <c r="M245" t="str">
        <f>IF(ISNA(complete_data[[#This Row],[Embarked]]),"S",IF(complete_data[[#This Row],[Embarked]]="","S",complete_data[[#This Row],[Embarked]]))</f>
        <v>S</v>
      </c>
      <c r="N245" t="str">
        <f>IF(ISNA(complete_data[[#This Row],[Cabin]]),"Unknown",IF(complete_data[[#This Row],[Cabin]]="","Unknown",TRIM(LEFT(complete_data[[#This Row],[Cabin]],1))))</f>
        <v>E</v>
      </c>
    </row>
    <row r="246" spans="1:14" x14ac:dyDescent="0.2">
      <c r="A246" s="5">
        <v>505</v>
      </c>
      <c r="B246" s="7">
        <v>1</v>
      </c>
      <c r="C246" s="7">
        <v>1</v>
      </c>
      <c r="D246" s="5" t="s">
        <v>483</v>
      </c>
      <c r="E246" s="5" t="s">
        <v>32</v>
      </c>
      <c r="F246" s="4">
        <v>16</v>
      </c>
      <c r="G246" s="3">
        <v>110152</v>
      </c>
      <c r="H246" s="7">
        <f>_xlfn.XLOOKUP(complete_data[[#This Row],[PassengerId]],family_info[PassengerId],family_info[SibSp])</f>
        <v>0</v>
      </c>
      <c r="I246" s="7">
        <f>_xlfn.XLOOKUP(complete_data[[#This Row],[PassengerId]],family_info[PassengerId],family_info[Parch])</f>
        <v>0</v>
      </c>
      <c r="J246" s="18">
        <f>IF(ISBLANK(_xlfn.XLOOKUP(complete_data[[#This Row],[Ticket]],tickets[Ticket],tickets[Fare])),"",_xlfn.XLOOKUP(complete_data[[#This Row],[Ticket]],tickets[Ticket],tickets[Fare]))</f>
        <v>86.5</v>
      </c>
      <c r="K246" s="18" t="str">
        <f>IF(ISBLANK(_xlfn.XLOOKUP(complete_data[[#This Row],[Ticket]],tickets[Ticket],tickets[Cabin])),"",_xlfn.XLOOKUP(complete_data[[#This Row],[Ticket]],tickets[Ticket],tickets[Cabin]))</f>
        <v>B77 B79</v>
      </c>
      <c r="L246" t="str">
        <f>IF(ISBLANK(_xlfn.XLOOKUP(complete_data[[#This Row],[Ticket]],tickets[Ticket],tickets[Embarked])),"",_xlfn.XLOOKUP(complete_data[[#This Row],[Ticket]],tickets[Ticket],tickets[Embarked]))</f>
        <v>S</v>
      </c>
      <c r="M246" t="str">
        <f>IF(ISNA(complete_data[[#This Row],[Embarked]]),"S",IF(complete_data[[#This Row],[Embarked]]="","S",complete_data[[#This Row],[Embarked]]))</f>
        <v>S</v>
      </c>
      <c r="N246" t="str">
        <f>IF(ISNA(complete_data[[#This Row],[Cabin]]),"Unknown",IF(complete_data[[#This Row],[Cabin]]="","Unknown",TRIM(LEFT(complete_data[[#This Row],[Cabin]],1))))</f>
        <v>B</v>
      </c>
    </row>
    <row r="247" spans="1:14" x14ac:dyDescent="0.2">
      <c r="A247" s="5">
        <v>472</v>
      </c>
      <c r="B247" s="7">
        <v>0</v>
      </c>
      <c r="C247" s="7">
        <v>3</v>
      </c>
      <c r="D247" s="5" t="s">
        <v>484</v>
      </c>
      <c r="E247" s="5" t="s">
        <v>29</v>
      </c>
      <c r="F247" s="4">
        <v>38</v>
      </c>
      <c r="G247" s="3">
        <v>315089</v>
      </c>
      <c r="H247" s="7">
        <f>_xlfn.XLOOKUP(complete_data[[#This Row],[PassengerId]],family_info[PassengerId],family_info[SibSp])</f>
        <v>0</v>
      </c>
      <c r="I247" s="7">
        <f>_xlfn.XLOOKUP(complete_data[[#This Row],[PassengerId]],family_info[PassengerId],family_info[Parch])</f>
        <v>0</v>
      </c>
      <c r="J247" s="18">
        <f>IF(ISBLANK(_xlfn.XLOOKUP(complete_data[[#This Row],[Ticket]],tickets[Ticket],tickets[Fare])),"",_xlfn.XLOOKUP(complete_data[[#This Row],[Ticket]],tickets[Ticket],tickets[Fare]))</f>
        <v>8.6624999999999996</v>
      </c>
      <c r="K247" s="18" t="str">
        <f>IF(ISBLANK(_xlfn.XLOOKUP(complete_data[[#This Row],[Ticket]],tickets[Ticket],tickets[Cabin])),"",_xlfn.XLOOKUP(complete_data[[#This Row],[Ticket]],tickets[Ticket],tickets[Cabin]))</f>
        <v/>
      </c>
      <c r="L247" t="str">
        <f>IF(ISBLANK(_xlfn.XLOOKUP(complete_data[[#This Row],[Ticket]],tickets[Ticket],tickets[Embarked])),"",_xlfn.XLOOKUP(complete_data[[#This Row],[Ticket]],tickets[Ticket],tickets[Embarked]))</f>
        <v>S</v>
      </c>
      <c r="M247" t="str">
        <f>IF(ISNA(complete_data[[#This Row],[Embarked]]),"S",IF(complete_data[[#This Row],[Embarked]]="","S",complete_data[[#This Row],[Embarked]]))</f>
        <v>S</v>
      </c>
      <c r="N247" t="str">
        <f>IF(ISNA(complete_data[[#This Row],[Cabin]]),"Unknown",IF(complete_data[[#This Row],[Cabin]]="","Unknown",TRIM(LEFT(complete_data[[#This Row],[Cabin]],1))))</f>
        <v>Unknown</v>
      </c>
    </row>
    <row r="248" spans="1:14" x14ac:dyDescent="0.2">
      <c r="A248" s="5">
        <v>202</v>
      </c>
      <c r="B248" s="7">
        <v>0</v>
      </c>
      <c r="C248" s="7">
        <v>3</v>
      </c>
      <c r="D248" s="5" t="s">
        <v>485</v>
      </c>
      <c r="E248" s="5" t="s">
        <v>29</v>
      </c>
      <c r="G248" s="3" t="s">
        <v>216</v>
      </c>
      <c r="H248" s="7">
        <f>_xlfn.XLOOKUP(complete_data[[#This Row],[PassengerId]],family_info[PassengerId],family_info[SibSp])</f>
        <v>8</v>
      </c>
      <c r="I248" s="7">
        <f>_xlfn.XLOOKUP(complete_data[[#This Row],[PassengerId]],family_info[PassengerId],family_info[Parch])</f>
        <v>2</v>
      </c>
      <c r="J248" s="18">
        <f>IF(ISBLANK(_xlfn.XLOOKUP(complete_data[[#This Row],[Ticket]],tickets[Ticket],tickets[Fare])),"",_xlfn.XLOOKUP(complete_data[[#This Row],[Ticket]],tickets[Ticket],tickets[Fare]))</f>
        <v>69.55</v>
      </c>
      <c r="K248" s="18" t="str">
        <f>IF(ISBLANK(_xlfn.XLOOKUP(complete_data[[#This Row],[Ticket]],tickets[Ticket],tickets[Cabin])),"",_xlfn.XLOOKUP(complete_data[[#This Row],[Ticket]],tickets[Ticket],tickets[Cabin]))</f>
        <v/>
      </c>
      <c r="L248" t="str">
        <f>IF(ISBLANK(_xlfn.XLOOKUP(complete_data[[#This Row],[Ticket]],tickets[Ticket],tickets[Embarked])),"",_xlfn.XLOOKUP(complete_data[[#This Row],[Ticket]],tickets[Ticket],tickets[Embarked]))</f>
        <v>S</v>
      </c>
      <c r="M248" t="str">
        <f>IF(ISNA(complete_data[[#This Row],[Embarked]]),"S",IF(complete_data[[#This Row],[Embarked]]="","S",complete_data[[#This Row],[Embarked]]))</f>
        <v>S</v>
      </c>
      <c r="N248" t="str">
        <f>IF(ISNA(complete_data[[#This Row],[Cabin]]),"Unknown",IF(complete_data[[#This Row],[Cabin]]="","Unknown",TRIM(LEFT(complete_data[[#This Row],[Cabin]],1))))</f>
        <v>Unknown</v>
      </c>
    </row>
    <row r="249" spans="1:14" x14ac:dyDescent="0.2">
      <c r="A249" s="5">
        <v>585</v>
      </c>
      <c r="B249" s="7">
        <v>0</v>
      </c>
      <c r="C249" s="7">
        <v>3</v>
      </c>
      <c r="D249" s="5" t="s">
        <v>486</v>
      </c>
      <c r="E249" s="5" t="s">
        <v>29</v>
      </c>
      <c r="G249" s="3">
        <v>3411</v>
      </c>
      <c r="H249" s="7">
        <f>_xlfn.XLOOKUP(complete_data[[#This Row],[PassengerId]],family_info[PassengerId],family_info[SibSp])</f>
        <v>0</v>
      </c>
      <c r="I249" s="7">
        <f>_xlfn.XLOOKUP(complete_data[[#This Row],[PassengerId]],family_info[PassengerId],family_info[Parch])</f>
        <v>0</v>
      </c>
      <c r="J249" s="18">
        <f>IF(ISBLANK(_xlfn.XLOOKUP(complete_data[[#This Row],[Ticket]],tickets[Ticket],tickets[Fare])),"",_xlfn.XLOOKUP(complete_data[[#This Row],[Ticket]],tickets[Ticket],tickets[Fare]))</f>
        <v>8.7125000000000004</v>
      </c>
      <c r="K249" s="18" t="str">
        <f>IF(ISBLANK(_xlfn.XLOOKUP(complete_data[[#This Row],[Ticket]],tickets[Ticket],tickets[Cabin])),"",_xlfn.XLOOKUP(complete_data[[#This Row],[Ticket]],tickets[Ticket],tickets[Cabin]))</f>
        <v/>
      </c>
      <c r="L249" t="str">
        <f>IF(ISBLANK(_xlfn.XLOOKUP(complete_data[[#This Row],[Ticket]],tickets[Ticket],tickets[Embarked])),"",_xlfn.XLOOKUP(complete_data[[#This Row],[Ticket]],tickets[Ticket],tickets[Embarked]))</f>
        <v>C</v>
      </c>
      <c r="M249" t="str">
        <f>IF(ISNA(complete_data[[#This Row],[Embarked]]),"S",IF(complete_data[[#This Row],[Embarked]]="","S",complete_data[[#This Row],[Embarked]]))</f>
        <v>C</v>
      </c>
      <c r="N249" t="str">
        <f>IF(ISNA(complete_data[[#This Row],[Cabin]]),"Unknown",IF(complete_data[[#This Row],[Cabin]]="","Unknown",TRIM(LEFT(complete_data[[#This Row],[Cabin]],1))))</f>
        <v>Unknown</v>
      </c>
    </row>
    <row r="250" spans="1:14" x14ac:dyDescent="0.2">
      <c r="A250" s="5">
        <v>479</v>
      </c>
      <c r="B250" s="7">
        <v>0</v>
      </c>
      <c r="C250" s="7">
        <v>3</v>
      </c>
      <c r="D250" s="5" t="s">
        <v>487</v>
      </c>
      <c r="E250" s="5" t="s">
        <v>29</v>
      </c>
      <c r="F250" s="4">
        <v>22</v>
      </c>
      <c r="G250" s="3">
        <v>350060</v>
      </c>
      <c r="H250" s="7">
        <f>_xlfn.XLOOKUP(complete_data[[#This Row],[PassengerId]],family_info[PassengerId],family_info[SibSp])</f>
        <v>0</v>
      </c>
      <c r="I250" s="7">
        <f>_xlfn.XLOOKUP(complete_data[[#This Row],[PassengerId]],family_info[PassengerId],family_info[Parch])</f>
        <v>0</v>
      </c>
      <c r="J250" s="18">
        <f>IF(ISBLANK(_xlfn.XLOOKUP(complete_data[[#This Row],[Ticket]],tickets[Ticket],tickets[Fare])),"",_xlfn.XLOOKUP(complete_data[[#This Row],[Ticket]],tickets[Ticket],tickets[Fare]))</f>
        <v>7.5208000000000004</v>
      </c>
      <c r="K250" s="18" t="str">
        <f>IF(ISBLANK(_xlfn.XLOOKUP(complete_data[[#This Row],[Ticket]],tickets[Ticket],tickets[Cabin])),"",_xlfn.XLOOKUP(complete_data[[#This Row],[Ticket]],tickets[Ticket],tickets[Cabin]))</f>
        <v/>
      </c>
      <c r="L250" t="str">
        <f>IF(ISBLANK(_xlfn.XLOOKUP(complete_data[[#This Row],[Ticket]],tickets[Ticket],tickets[Embarked])),"",_xlfn.XLOOKUP(complete_data[[#This Row],[Ticket]],tickets[Ticket],tickets[Embarked]))</f>
        <v>S</v>
      </c>
      <c r="M250" t="str">
        <f>IF(ISNA(complete_data[[#This Row],[Embarked]]),"S",IF(complete_data[[#This Row],[Embarked]]="","S",complete_data[[#This Row],[Embarked]]))</f>
        <v>S</v>
      </c>
      <c r="N250" t="str">
        <f>IF(ISNA(complete_data[[#This Row],[Cabin]]),"Unknown",IF(complete_data[[#This Row],[Cabin]]="","Unknown",TRIM(LEFT(complete_data[[#This Row],[Cabin]],1))))</f>
        <v>Unknown</v>
      </c>
    </row>
    <row r="251" spans="1:14" x14ac:dyDescent="0.2">
      <c r="A251" s="5">
        <v>38</v>
      </c>
      <c r="B251" s="7">
        <v>0</v>
      </c>
      <c r="C251" s="7">
        <v>3</v>
      </c>
      <c r="D251" s="5" t="s">
        <v>488</v>
      </c>
      <c r="E251" s="5" t="s">
        <v>29</v>
      </c>
      <c r="F251" s="4">
        <v>21</v>
      </c>
      <c r="G251" s="3" t="s">
        <v>489</v>
      </c>
      <c r="H251" s="7">
        <f>_xlfn.XLOOKUP(complete_data[[#This Row],[PassengerId]],family_info[PassengerId],family_info[SibSp])</f>
        <v>0</v>
      </c>
      <c r="I251" s="7">
        <f>_xlfn.XLOOKUP(complete_data[[#This Row],[PassengerId]],family_info[PassengerId],family_info[Parch])</f>
        <v>0</v>
      </c>
      <c r="J251" s="18">
        <f>IF(ISBLANK(_xlfn.XLOOKUP(complete_data[[#This Row],[Ticket]],tickets[Ticket],tickets[Fare])),"",_xlfn.XLOOKUP(complete_data[[#This Row],[Ticket]],tickets[Ticket],tickets[Fare]))</f>
        <v>8.0500000000000007</v>
      </c>
      <c r="K251" s="18" t="str">
        <f>IF(ISBLANK(_xlfn.XLOOKUP(complete_data[[#This Row],[Ticket]],tickets[Ticket],tickets[Cabin])),"",_xlfn.XLOOKUP(complete_data[[#This Row],[Ticket]],tickets[Ticket],tickets[Cabin]))</f>
        <v/>
      </c>
      <c r="L251" t="str">
        <f>IF(ISBLANK(_xlfn.XLOOKUP(complete_data[[#This Row],[Ticket]],tickets[Ticket],tickets[Embarked])),"",_xlfn.XLOOKUP(complete_data[[#This Row],[Ticket]],tickets[Ticket],tickets[Embarked]))</f>
        <v>S</v>
      </c>
      <c r="M251" t="str">
        <f>IF(ISNA(complete_data[[#This Row],[Embarked]]),"S",IF(complete_data[[#This Row],[Embarked]]="","S",complete_data[[#This Row],[Embarked]]))</f>
        <v>S</v>
      </c>
      <c r="N251" t="str">
        <f>IF(ISNA(complete_data[[#This Row],[Cabin]]),"Unknown",IF(complete_data[[#This Row],[Cabin]]="","Unknown",TRIM(LEFT(complete_data[[#This Row],[Cabin]],1))))</f>
        <v>Unknown</v>
      </c>
    </row>
    <row r="252" spans="1:14" x14ac:dyDescent="0.2">
      <c r="A252" s="5">
        <v>373</v>
      </c>
      <c r="B252" s="7">
        <v>0</v>
      </c>
      <c r="C252" s="7">
        <v>3</v>
      </c>
      <c r="D252" s="5" t="s">
        <v>490</v>
      </c>
      <c r="E252" s="5" t="s">
        <v>29</v>
      </c>
      <c r="F252" s="4">
        <v>19</v>
      </c>
      <c r="G252" s="3">
        <v>323951</v>
      </c>
      <c r="H252" s="7">
        <f>_xlfn.XLOOKUP(complete_data[[#This Row],[PassengerId]],family_info[PassengerId],family_info[SibSp])</f>
        <v>0</v>
      </c>
      <c r="I252" s="7">
        <f>_xlfn.XLOOKUP(complete_data[[#This Row],[PassengerId]],family_info[PassengerId],family_info[Parch])</f>
        <v>0</v>
      </c>
      <c r="J252" s="18">
        <f>IF(ISBLANK(_xlfn.XLOOKUP(complete_data[[#This Row],[Ticket]],tickets[Ticket],tickets[Fare])),"",_xlfn.XLOOKUP(complete_data[[#This Row],[Ticket]],tickets[Ticket],tickets[Fare]))</f>
        <v>8.0500000000000007</v>
      </c>
      <c r="K252" s="18" t="str">
        <f>IF(ISBLANK(_xlfn.XLOOKUP(complete_data[[#This Row],[Ticket]],tickets[Ticket],tickets[Cabin])),"",_xlfn.XLOOKUP(complete_data[[#This Row],[Ticket]],tickets[Ticket],tickets[Cabin]))</f>
        <v/>
      </c>
      <c r="L252" t="str">
        <f>IF(ISBLANK(_xlfn.XLOOKUP(complete_data[[#This Row],[Ticket]],tickets[Ticket],tickets[Embarked])),"",_xlfn.XLOOKUP(complete_data[[#This Row],[Ticket]],tickets[Ticket],tickets[Embarked]))</f>
        <v>S</v>
      </c>
      <c r="M252" t="str">
        <f>IF(ISNA(complete_data[[#This Row],[Embarked]]),"S",IF(complete_data[[#This Row],[Embarked]]="","S",complete_data[[#This Row],[Embarked]]))</f>
        <v>S</v>
      </c>
      <c r="N252" t="str">
        <f>IF(ISNA(complete_data[[#This Row],[Cabin]]),"Unknown",IF(complete_data[[#This Row],[Cabin]]="","Unknown",TRIM(LEFT(complete_data[[#This Row],[Cabin]],1))))</f>
        <v>Unknown</v>
      </c>
    </row>
    <row r="253" spans="1:14" x14ac:dyDescent="0.2">
      <c r="A253" s="5">
        <v>298</v>
      </c>
      <c r="B253" s="7">
        <v>0</v>
      </c>
      <c r="C253" s="7">
        <v>1</v>
      </c>
      <c r="D253" s="5" t="s">
        <v>491</v>
      </c>
      <c r="E253" s="5" t="s">
        <v>32</v>
      </c>
      <c r="F253" s="4">
        <v>2</v>
      </c>
      <c r="G253" s="3">
        <v>113781</v>
      </c>
      <c r="H253" s="7">
        <f>_xlfn.XLOOKUP(complete_data[[#This Row],[PassengerId]],family_info[PassengerId],family_info[SibSp])</f>
        <v>1</v>
      </c>
      <c r="I253" s="7">
        <f>_xlfn.XLOOKUP(complete_data[[#This Row],[PassengerId]],family_info[PassengerId],family_info[Parch])</f>
        <v>2</v>
      </c>
      <c r="J253" s="18">
        <f>IF(ISBLANK(_xlfn.XLOOKUP(complete_data[[#This Row],[Ticket]],tickets[Ticket],tickets[Fare])),"",_xlfn.XLOOKUP(complete_data[[#This Row],[Ticket]],tickets[Ticket],tickets[Fare]))</f>
        <v>151.55000000000001</v>
      </c>
      <c r="K253" s="18" t="str">
        <f>IF(ISBLANK(_xlfn.XLOOKUP(complete_data[[#This Row],[Ticket]],tickets[Ticket],tickets[Cabin])),"",_xlfn.XLOOKUP(complete_data[[#This Row],[Ticket]],tickets[Ticket],tickets[Cabin]))</f>
        <v>C22 C26</v>
      </c>
      <c r="L253" t="str">
        <f>IF(ISBLANK(_xlfn.XLOOKUP(complete_data[[#This Row],[Ticket]],tickets[Ticket],tickets[Embarked])),"",_xlfn.XLOOKUP(complete_data[[#This Row],[Ticket]],tickets[Ticket],tickets[Embarked]))</f>
        <v>S</v>
      </c>
      <c r="M253" t="str">
        <f>IF(ISNA(complete_data[[#This Row],[Embarked]]),"S",IF(complete_data[[#This Row],[Embarked]]="","S",complete_data[[#This Row],[Embarked]]))</f>
        <v>S</v>
      </c>
      <c r="N253" t="str">
        <f>IF(ISNA(complete_data[[#This Row],[Cabin]]),"Unknown",IF(complete_data[[#This Row],[Cabin]]="","Unknown",TRIM(LEFT(complete_data[[#This Row],[Cabin]],1))))</f>
        <v>C</v>
      </c>
    </row>
    <row r="254" spans="1:14" x14ac:dyDescent="0.2">
      <c r="A254" s="5">
        <v>473</v>
      </c>
      <c r="B254" s="7">
        <v>1</v>
      </c>
      <c r="C254" s="7">
        <v>2</v>
      </c>
      <c r="D254" s="5" t="s">
        <v>492</v>
      </c>
      <c r="E254" s="5" t="s">
        <v>32</v>
      </c>
      <c r="F254" s="4">
        <v>33</v>
      </c>
      <c r="G254" s="3" t="s">
        <v>493</v>
      </c>
      <c r="H254" s="7">
        <f>_xlfn.XLOOKUP(complete_data[[#This Row],[PassengerId]],family_info[PassengerId],family_info[SibSp])</f>
        <v>1</v>
      </c>
      <c r="I254" s="7">
        <f>_xlfn.XLOOKUP(complete_data[[#This Row],[PassengerId]],family_info[PassengerId],family_info[Parch])</f>
        <v>2</v>
      </c>
      <c r="J254" s="18">
        <f>IF(ISBLANK(_xlfn.XLOOKUP(complete_data[[#This Row],[Ticket]],tickets[Ticket],tickets[Fare])),"",_xlfn.XLOOKUP(complete_data[[#This Row],[Ticket]],tickets[Ticket],tickets[Fare]))</f>
        <v>27.75</v>
      </c>
      <c r="K254" s="18" t="str">
        <f>IF(ISBLANK(_xlfn.XLOOKUP(complete_data[[#This Row],[Ticket]],tickets[Ticket],tickets[Cabin])),"",_xlfn.XLOOKUP(complete_data[[#This Row],[Ticket]],tickets[Ticket],tickets[Cabin]))</f>
        <v/>
      </c>
      <c r="L254" t="str">
        <f>IF(ISBLANK(_xlfn.XLOOKUP(complete_data[[#This Row],[Ticket]],tickets[Ticket],tickets[Embarked])),"",_xlfn.XLOOKUP(complete_data[[#This Row],[Ticket]],tickets[Ticket],tickets[Embarked]))</f>
        <v>S</v>
      </c>
      <c r="M254" t="str">
        <f>IF(ISNA(complete_data[[#This Row],[Embarked]]),"S",IF(complete_data[[#This Row],[Embarked]]="","S",complete_data[[#This Row],[Embarked]]))</f>
        <v>S</v>
      </c>
      <c r="N254" t="str">
        <f>IF(ISNA(complete_data[[#This Row],[Cabin]]),"Unknown",IF(complete_data[[#This Row],[Cabin]]="","Unknown",TRIM(LEFT(complete_data[[#This Row],[Cabin]],1))))</f>
        <v>Unknown</v>
      </c>
    </row>
    <row r="255" spans="1:14" x14ac:dyDescent="0.2">
      <c r="A255" s="5">
        <v>365</v>
      </c>
      <c r="B255" s="7">
        <v>0</v>
      </c>
      <c r="C255" s="7">
        <v>3</v>
      </c>
      <c r="D255" s="5" t="s">
        <v>494</v>
      </c>
      <c r="E255" s="5" t="s">
        <v>29</v>
      </c>
      <c r="G255" s="3">
        <v>370365</v>
      </c>
      <c r="H255" s="7">
        <f>_xlfn.XLOOKUP(complete_data[[#This Row],[PassengerId]],family_info[PassengerId],family_info[SibSp])</f>
        <v>1</v>
      </c>
      <c r="I255" s="7">
        <f>_xlfn.XLOOKUP(complete_data[[#This Row],[PassengerId]],family_info[PassengerId],family_info[Parch])</f>
        <v>0</v>
      </c>
      <c r="J255" s="18">
        <f>IF(ISBLANK(_xlfn.XLOOKUP(complete_data[[#This Row],[Ticket]],tickets[Ticket],tickets[Fare])),"",_xlfn.XLOOKUP(complete_data[[#This Row],[Ticket]],tickets[Ticket],tickets[Fare]))</f>
        <v>15.5</v>
      </c>
      <c r="K255" s="18" t="str">
        <f>IF(ISBLANK(_xlfn.XLOOKUP(complete_data[[#This Row],[Ticket]],tickets[Ticket],tickets[Cabin])),"",_xlfn.XLOOKUP(complete_data[[#This Row],[Ticket]],tickets[Ticket],tickets[Cabin]))</f>
        <v/>
      </c>
      <c r="L255" t="str">
        <f>IF(ISBLANK(_xlfn.XLOOKUP(complete_data[[#This Row],[Ticket]],tickets[Ticket],tickets[Embarked])),"",_xlfn.XLOOKUP(complete_data[[#This Row],[Ticket]],tickets[Ticket],tickets[Embarked]))</f>
        <v>Q</v>
      </c>
      <c r="M255" t="str">
        <f>IF(ISNA(complete_data[[#This Row],[Embarked]]),"S",IF(complete_data[[#This Row],[Embarked]]="","S",complete_data[[#This Row],[Embarked]]))</f>
        <v>Q</v>
      </c>
      <c r="N255" t="str">
        <f>IF(ISNA(complete_data[[#This Row],[Cabin]]),"Unknown",IF(complete_data[[#This Row],[Cabin]]="","Unknown",TRIM(LEFT(complete_data[[#This Row],[Cabin]],1))))</f>
        <v>Unknown</v>
      </c>
    </row>
    <row r="256" spans="1:14" x14ac:dyDescent="0.2">
      <c r="A256" s="5">
        <v>805</v>
      </c>
      <c r="B256" s="7">
        <v>1</v>
      </c>
      <c r="C256" s="7">
        <v>3</v>
      </c>
      <c r="D256" s="5" t="s">
        <v>495</v>
      </c>
      <c r="E256" s="5" t="s">
        <v>29</v>
      </c>
      <c r="F256" s="4">
        <v>27</v>
      </c>
      <c r="G256" s="3">
        <v>347089</v>
      </c>
      <c r="H256" s="7">
        <f>_xlfn.XLOOKUP(complete_data[[#This Row],[PassengerId]],family_info[PassengerId],family_info[SibSp])</f>
        <v>0</v>
      </c>
      <c r="I256" s="7">
        <f>_xlfn.XLOOKUP(complete_data[[#This Row],[PassengerId]],family_info[PassengerId],family_info[Parch])</f>
        <v>0</v>
      </c>
      <c r="J256" s="18">
        <f>IF(ISBLANK(_xlfn.XLOOKUP(complete_data[[#This Row],[Ticket]],tickets[Ticket],tickets[Fare])),"",_xlfn.XLOOKUP(complete_data[[#This Row],[Ticket]],tickets[Ticket],tickets[Fare]))</f>
        <v>6.9749999999999996</v>
      </c>
      <c r="K256" s="18" t="str">
        <f>IF(ISBLANK(_xlfn.XLOOKUP(complete_data[[#This Row],[Ticket]],tickets[Ticket],tickets[Cabin])),"",_xlfn.XLOOKUP(complete_data[[#This Row],[Ticket]],tickets[Ticket],tickets[Cabin]))</f>
        <v/>
      </c>
      <c r="L256" t="str">
        <f>IF(ISBLANK(_xlfn.XLOOKUP(complete_data[[#This Row],[Ticket]],tickets[Ticket],tickets[Embarked])),"",_xlfn.XLOOKUP(complete_data[[#This Row],[Ticket]],tickets[Ticket],tickets[Embarked]))</f>
        <v>S</v>
      </c>
      <c r="M256" t="str">
        <f>IF(ISNA(complete_data[[#This Row],[Embarked]]),"S",IF(complete_data[[#This Row],[Embarked]]="","S",complete_data[[#This Row],[Embarked]]))</f>
        <v>S</v>
      </c>
      <c r="N256" t="str">
        <f>IF(ISNA(complete_data[[#This Row],[Cabin]]),"Unknown",IF(complete_data[[#This Row],[Cabin]]="","Unknown",TRIM(LEFT(complete_data[[#This Row],[Cabin]],1))))</f>
        <v>Unknown</v>
      </c>
    </row>
    <row r="257" spans="1:14" x14ac:dyDescent="0.2">
      <c r="A257" s="5">
        <v>382</v>
      </c>
      <c r="B257" s="7">
        <v>1</v>
      </c>
      <c r="C257" s="7">
        <v>3</v>
      </c>
      <c r="D257" s="5" t="s">
        <v>496</v>
      </c>
      <c r="E257" s="5" t="s">
        <v>32</v>
      </c>
      <c r="F257" s="4">
        <v>1</v>
      </c>
      <c r="G257" s="3">
        <v>2653</v>
      </c>
      <c r="H257" s="7">
        <f>_xlfn.XLOOKUP(complete_data[[#This Row],[PassengerId]],family_info[PassengerId],family_info[SibSp])</f>
        <v>0</v>
      </c>
      <c r="I257" s="7">
        <f>_xlfn.XLOOKUP(complete_data[[#This Row],[PassengerId]],family_info[PassengerId],family_info[Parch])</f>
        <v>2</v>
      </c>
      <c r="J257" s="18" t="e">
        <f>IF(ISBLANK(_xlfn.XLOOKUP(complete_data[[#This Row],[Ticket]],tickets[Ticket],tickets[Fare])),"",_xlfn.XLOOKUP(complete_data[[#This Row],[Ticket]],tickets[Ticket],tickets[Fare]))</f>
        <v>#N/A</v>
      </c>
      <c r="K257" s="18" t="e">
        <f>IF(ISBLANK(_xlfn.XLOOKUP(complete_data[[#This Row],[Ticket]],tickets[Ticket],tickets[Cabin])),"",_xlfn.XLOOKUP(complete_data[[#This Row],[Ticket]],tickets[Ticket],tickets[Cabin]))</f>
        <v>#N/A</v>
      </c>
      <c r="L257" t="e">
        <f>IF(ISBLANK(_xlfn.XLOOKUP(complete_data[[#This Row],[Ticket]],tickets[Ticket],tickets[Embarked])),"",_xlfn.XLOOKUP(complete_data[[#This Row],[Ticket]],tickets[Ticket],tickets[Embarked]))</f>
        <v>#N/A</v>
      </c>
      <c r="M257" t="str">
        <f>IF(ISNA(complete_data[[#This Row],[Embarked]]),"S",IF(complete_data[[#This Row],[Embarked]]="","S",complete_data[[#This Row],[Embarked]]))</f>
        <v>S</v>
      </c>
      <c r="N257" t="str">
        <f>IF(ISNA(complete_data[[#This Row],[Cabin]]),"Unknown",IF(complete_data[[#This Row],[Cabin]]="","Unknown",TRIM(LEFT(complete_data[[#This Row],[Cabin]],1))))</f>
        <v>Unknown</v>
      </c>
    </row>
    <row r="258" spans="1:14" x14ac:dyDescent="0.2">
      <c r="A258" s="5">
        <v>199</v>
      </c>
      <c r="B258" s="7">
        <v>1</v>
      </c>
      <c r="C258" s="7">
        <v>3</v>
      </c>
      <c r="D258" s="5" t="s">
        <v>497</v>
      </c>
      <c r="E258" s="5" t="s">
        <v>32</v>
      </c>
      <c r="G258" s="3">
        <v>370370</v>
      </c>
      <c r="H258" s="7">
        <f>_xlfn.XLOOKUP(complete_data[[#This Row],[PassengerId]],family_info[PassengerId],family_info[SibSp])</f>
        <v>0</v>
      </c>
      <c r="I258" s="7">
        <f>_xlfn.XLOOKUP(complete_data[[#This Row],[PassengerId]],family_info[PassengerId],family_info[Parch])</f>
        <v>0</v>
      </c>
      <c r="J258" s="18">
        <f>IF(ISBLANK(_xlfn.XLOOKUP(complete_data[[#This Row],[Ticket]],tickets[Ticket],tickets[Fare])),"",_xlfn.XLOOKUP(complete_data[[#This Row],[Ticket]],tickets[Ticket],tickets[Fare]))</f>
        <v>7.75</v>
      </c>
      <c r="K258" s="18" t="str">
        <f>IF(ISBLANK(_xlfn.XLOOKUP(complete_data[[#This Row],[Ticket]],tickets[Ticket],tickets[Cabin])),"",_xlfn.XLOOKUP(complete_data[[#This Row],[Ticket]],tickets[Ticket],tickets[Cabin]))</f>
        <v/>
      </c>
      <c r="L258" t="str">
        <f>IF(ISBLANK(_xlfn.XLOOKUP(complete_data[[#This Row],[Ticket]],tickets[Ticket],tickets[Embarked])),"",_xlfn.XLOOKUP(complete_data[[#This Row],[Ticket]],tickets[Ticket],tickets[Embarked]))</f>
        <v>Q</v>
      </c>
      <c r="M258" t="str">
        <f>IF(ISNA(complete_data[[#This Row],[Embarked]]),"S",IF(complete_data[[#This Row],[Embarked]]="","S",complete_data[[#This Row],[Embarked]]))</f>
        <v>Q</v>
      </c>
      <c r="N258" t="str">
        <f>IF(ISNA(complete_data[[#This Row],[Cabin]]),"Unknown",IF(complete_data[[#This Row],[Cabin]]="","Unknown",TRIM(LEFT(complete_data[[#This Row],[Cabin]],1))))</f>
        <v>Unknown</v>
      </c>
    </row>
    <row r="259" spans="1:14" x14ac:dyDescent="0.2">
      <c r="A259" s="5">
        <v>765</v>
      </c>
      <c r="B259" s="7">
        <v>0</v>
      </c>
      <c r="C259" s="7">
        <v>3</v>
      </c>
      <c r="D259" s="5" t="s">
        <v>498</v>
      </c>
      <c r="E259" s="5" t="s">
        <v>29</v>
      </c>
      <c r="F259" s="4">
        <v>16</v>
      </c>
      <c r="G259" s="3">
        <v>347074</v>
      </c>
      <c r="H259" s="7">
        <f>_xlfn.XLOOKUP(complete_data[[#This Row],[PassengerId]],family_info[PassengerId],family_info[SibSp])</f>
        <v>0</v>
      </c>
      <c r="I259" s="7">
        <f>_xlfn.XLOOKUP(complete_data[[#This Row],[PassengerId]],family_info[PassengerId],family_info[Parch])</f>
        <v>0</v>
      </c>
      <c r="J259" s="18">
        <f>IF(ISBLANK(_xlfn.XLOOKUP(complete_data[[#This Row],[Ticket]],tickets[Ticket],tickets[Fare])),"",_xlfn.XLOOKUP(complete_data[[#This Row],[Ticket]],tickets[Ticket],tickets[Fare]))</f>
        <v>7.7750000000000004</v>
      </c>
      <c r="K259" s="18" t="str">
        <f>IF(ISBLANK(_xlfn.XLOOKUP(complete_data[[#This Row],[Ticket]],tickets[Ticket],tickets[Cabin])),"",_xlfn.XLOOKUP(complete_data[[#This Row],[Ticket]],tickets[Ticket],tickets[Cabin]))</f>
        <v/>
      </c>
      <c r="L259" t="str">
        <f>IF(ISBLANK(_xlfn.XLOOKUP(complete_data[[#This Row],[Ticket]],tickets[Ticket],tickets[Embarked])),"",_xlfn.XLOOKUP(complete_data[[#This Row],[Ticket]],tickets[Ticket],tickets[Embarked]))</f>
        <v>S</v>
      </c>
      <c r="M259" t="str">
        <f>IF(ISNA(complete_data[[#This Row],[Embarked]]),"S",IF(complete_data[[#This Row],[Embarked]]="","S",complete_data[[#This Row],[Embarked]]))</f>
        <v>S</v>
      </c>
      <c r="N259" t="str">
        <f>IF(ISNA(complete_data[[#This Row],[Cabin]]),"Unknown",IF(complete_data[[#This Row],[Cabin]]="","Unknown",TRIM(LEFT(complete_data[[#This Row],[Cabin]],1))))</f>
        <v>Unknown</v>
      </c>
    </row>
    <row r="260" spans="1:14" x14ac:dyDescent="0.2">
      <c r="A260" s="5">
        <v>266</v>
      </c>
      <c r="B260" s="7">
        <v>0</v>
      </c>
      <c r="C260" s="7">
        <v>2</v>
      </c>
      <c r="D260" s="5" t="s">
        <v>499</v>
      </c>
      <c r="E260" s="5" t="s">
        <v>29</v>
      </c>
      <c r="F260" s="4">
        <v>36</v>
      </c>
      <c r="G260" s="3" t="s">
        <v>500</v>
      </c>
      <c r="H260" s="7">
        <f>_xlfn.XLOOKUP(complete_data[[#This Row],[PassengerId]],family_info[PassengerId],family_info[SibSp])</f>
        <v>0</v>
      </c>
      <c r="I260" s="7">
        <f>_xlfn.XLOOKUP(complete_data[[#This Row],[PassengerId]],family_info[PassengerId],family_info[Parch])</f>
        <v>0</v>
      </c>
      <c r="J260" s="18">
        <f>IF(ISBLANK(_xlfn.XLOOKUP(complete_data[[#This Row],[Ticket]],tickets[Ticket],tickets[Fare])),"",_xlfn.XLOOKUP(complete_data[[#This Row],[Ticket]],tickets[Ticket],tickets[Fare]))</f>
        <v>10.5</v>
      </c>
      <c r="K260" s="18" t="str">
        <f>IF(ISBLANK(_xlfn.XLOOKUP(complete_data[[#This Row],[Ticket]],tickets[Ticket],tickets[Cabin])),"",_xlfn.XLOOKUP(complete_data[[#This Row],[Ticket]],tickets[Ticket],tickets[Cabin]))</f>
        <v/>
      </c>
      <c r="L260" t="str">
        <f>IF(ISBLANK(_xlfn.XLOOKUP(complete_data[[#This Row],[Ticket]],tickets[Ticket],tickets[Embarked])),"",_xlfn.XLOOKUP(complete_data[[#This Row],[Ticket]],tickets[Ticket],tickets[Embarked]))</f>
        <v>S</v>
      </c>
      <c r="M260" t="str">
        <f>IF(ISNA(complete_data[[#This Row],[Embarked]]),"S",IF(complete_data[[#This Row],[Embarked]]="","S",complete_data[[#This Row],[Embarked]]))</f>
        <v>S</v>
      </c>
      <c r="N260" t="str">
        <f>IF(ISNA(complete_data[[#This Row],[Cabin]]),"Unknown",IF(complete_data[[#This Row],[Cabin]]="","Unknown",TRIM(LEFT(complete_data[[#This Row],[Cabin]],1))))</f>
        <v>Unknown</v>
      </c>
    </row>
    <row r="261" spans="1:14" x14ac:dyDescent="0.2">
      <c r="A261" s="5">
        <v>876</v>
      </c>
      <c r="B261" s="7">
        <v>1</v>
      </c>
      <c r="C261" s="7">
        <v>3</v>
      </c>
      <c r="D261" s="5" t="s">
        <v>501</v>
      </c>
      <c r="E261" s="5" t="s">
        <v>32</v>
      </c>
      <c r="F261" s="4">
        <v>15</v>
      </c>
      <c r="G261" s="3">
        <v>2667</v>
      </c>
      <c r="H261" s="7">
        <f>_xlfn.XLOOKUP(complete_data[[#This Row],[PassengerId]],family_info[PassengerId],family_info[SibSp])</f>
        <v>0</v>
      </c>
      <c r="I261" s="7">
        <f>_xlfn.XLOOKUP(complete_data[[#This Row],[PassengerId]],family_info[PassengerId],family_info[Parch])</f>
        <v>0</v>
      </c>
      <c r="J261" s="18">
        <f>IF(ISBLANK(_xlfn.XLOOKUP(complete_data[[#This Row],[Ticket]],tickets[Ticket],tickets[Fare])),"",_xlfn.XLOOKUP(complete_data[[#This Row],[Ticket]],tickets[Ticket],tickets[Fare]))</f>
        <v>7.2249999999999996</v>
      </c>
      <c r="K261" s="18" t="str">
        <f>IF(ISBLANK(_xlfn.XLOOKUP(complete_data[[#This Row],[Ticket]],tickets[Ticket],tickets[Cabin])),"",_xlfn.XLOOKUP(complete_data[[#This Row],[Ticket]],tickets[Ticket],tickets[Cabin]))</f>
        <v/>
      </c>
      <c r="L261" t="str">
        <f>IF(ISBLANK(_xlfn.XLOOKUP(complete_data[[#This Row],[Ticket]],tickets[Ticket],tickets[Embarked])),"",_xlfn.XLOOKUP(complete_data[[#This Row],[Ticket]],tickets[Ticket],tickets[Embarked]))</f>
        <v>C</v>
      </c>
      <c r="M261" t="str">
        <f>IF(ISNA(complete_data[[#This Row],[Embarked]]),"S",IF(complete_data[[#This Row],[Embarked]]="","S",complete_data[[#This Row],[Embarked]]))</f>
        <v>C</v>
      </c>
      <c r="N261" t="str">
        <f>IF(ISNA(complete_data[[#This Row],[Cabin]]),"Unknown",IF(complete_data[[#This Row],[Cabin]]="","Unknown",TRIM(LEFT(complete_data[[#This Row],[Cabin]],1))))</f>
        <v>Unknown</v>
      </c>
    </row>
    <row r="262" spans="1:14" x14ac:dyDescent="0.2">
      <c r="A262" s="5">
        <v>481</v>
      </c>
      <c r="B262" s="7">
        <v>0</v>
      </c>
      <c r="C262" s="7">
        <v>3</v>
      </c>
      <c r="D262" s="5" t="s">
        <v>502</v>
      </c>
      <c r="E262" s="5" t="s">
        <v>29</v>
      </c>
      <c r="F262" s="4">
        <v>9</v>
      </c>
      <c r="G262" s="3" t="s">
        <v>36</v>
      </c>
      <c r="H262" s="7">
        <f>_xlfn.XLOOKUP(complete_data[[#This Row],[PassengerId]],family_info[PassengerId],family_info[SibSp])</f>
        <v>5</v>
      </c>
      <c r="I262" s="7">
        <f>_xlfn.XLOOKUP(complete_data[[#This Row],[PassengerId]],family_info[PassengerId],family_info[Parch])</f>
        <v>2</v>
      </c>
      <c r="J262" s="18">
        <f>IF(ISBLANK(_xlfn.XLOOKUP(complete_data[[#This Row],[Ticket]],tickets[Ticket],tickets[Fare])),"",_xlfn.XLOOKUP(complete_data[[#This Row],[Ticket]],tickets[Ticket],tickets[Fare]))</f>
        <v>46.9</v>
      </c>
      <c r="K262" s="18" t="str">
        <f>IF(ISBLANK(_xlfn.XLOOKUP(complete_data[[#This Row],[Ticket]],tickets[Ticket],tickets[Cabin])),"",_xlfn.XLOOKUP(complete_data[[#This Row],[Ticket]],tickets[Ticket],tickets[Cabin]))</f>
        <v/>
      </c>
      <c r="L262" t="str">
        <f>IF(ISBLANK(_xlfn.XLOOKUP(complete_data[[#This Row],[Ticket]],tickets[Ticket],tickets[Embarked])),"",_xlfn.XLOOKUP(complete_data[[#This Row],[Ticket]],tickets[Ticket],tickets[Embarked]))</f>
        <v>S</v>
      </c>
      <c r="M262" t="str">
        <f>IF(ISNA(complete_data[[#This Row],[Embarked]]),"S",IF(complete_data[[#This Row],[Embarked]]="","S",complete_data[[#This Row],[Embarked]]))</f>
        <v>S</v>
      </c>
      <c r="N262" t="str">
        <f>IF(ISNA(complete_data[[#This Row],[Cabin]]),"Unknown",IF(complete_data[[#This Row],[Cabin]]="","Unknown",TRIM(LEFT(complete_data[[#This Row],[Cabin]],1))))</f>
        <v>Unknown</v>
      </c>
    </row>
    <row r="263" spans="1:14" x14ac:dyDescent="0.2">
      <c r="A263" s="5">
        <v>489</v>
      </c>
      <c r="B263" s="7">
        <v>0</v>
      </c>
      <c r="C263" s="7">
        <v>3</v>
      </c>
      <c r="D263" s="5" t="s">
        <v>503</v>
      </c>
      <c r="E263" s="5" t="s">
        <v>29</v>
      </c>
      <c r="F263" s="4">
        <v>30</v>
      </c>
      <c r="G263" s="3" t="s">
        <v>504</v>
      </c>
      <c r="H263" s="7">
        <f>_xlfn.XLOOKUP(complete_data[[#This Row],[PassengerId]],family_info[PassengerId],family_info[SibSp])</f>
        <v>0</v>
      </c>
      <c r="I263" s="7">
        <f>_xlfn.XLOOKUP(complete_data[[#This Row],[PassengerId]],family_info[PassengerId],family_info[Parch])</f>
        <v>0</v>
      </c>
      <c r="J263" s="18">
        <f>IF(ISBLANK(_xlfn.XLOOKUP(complete_data[[#This Row],[Ticket]],tickets[Ticket],tickets[Fare])),"",_xlfn.XLOOKUP(complete_data[[#This Row],[Ticket]],tickets[Ticket],tickets[Fare]))</f>
        <v>8.0500000000000007</v>
      </c>
      <c r="K263" s="18" t="str">
        <f>IF(ISBLANK(_xlfn.XLOOKUP(complete_data[[#This Row],[Ticket]],tickets[Ticket],tickets[Cabin])),"",_xlfn.XLOOKUP(complete_data[[#This Row],[Ticket]],tickets[Ticket],tickets[Cabin]))</f>
        <v/>
      </c>
      <c r="L263" t="str">
        <f>IF(ISBLANK(_xlfn.XLOOKUP(complete_data[[#This Row],[Ticket]],tickets[Ticket],tickets[Embarked])),"",_xlfn.XLOOKUP(complete_data[[#This Row],[Ticket]],tickets[Ticket],tickets[Embarked]))</f>
        <v>S</v>
      </c>
      <c r="M263" t="str">
        <f>IF(ISNA(complete_data[[#This Row],[Embarked]]),"S",IF(complete_data[[#This Row],[Embarked]]="","S",complete_data[[#This Row],[Embarked]]))</f>
        <v>S</v>
      </c>
      <c r="N263" t="str">
        <f>IF(ISNA(complete_data[[#This Row],[Cabin]]),"Unknown",IF(complete_data[[#This Row],[Cabin]]="","Unknown",TRIM(LEFT(complete_data[[#This Row],[Cabin]],1))))</f>
        <v>Unknown</v>
      </c>
    </row>
    <row r="264" spans="1:14" x14ac:dyDescent="0.2">
      <c r="A264" s="5">
        <v>664</v>
      </c>
      <c r="B264" s="7">
        <v>0</v>
      </c>
      <c r="C264" s="7">
        <v>3</v>
      </c>
      <c r="D264" s="5" t="s">
        <v>505</v>
      </c>
      <c r="E264" s="5" t="s">
        <v>29</v>
      </c>
      <c r="F264" s="4">
        <v>36</v>
      </c>
      <c r="G264" s="3">
        <v>349210</v>
      </c>
      <c r="H264" s="7">
        <f>_xlfn.XLOOKUP(complete_data[[#This Row],[PassengerId]],family_info[PassengerId],family_info[SibSp])</f>
        <v>0</v>
      </c>
      <c r="I264" s="7">
        <f>_xlfn.XLOOKUP(complete_data[[#This Row],[PassengerId]],family_info[PassengerId],family_info[Parch])</f>
        <v>0</v>
      </c>
      <c r="J264" s="18">
        <f>IF(ISBLANK(_xlfn.XLOOKUP(complete_data[[#This Row],[Ticket]],tickets[Ticket],tickets[Fare])),"",_xlfn.XLOOKUP(complete_data[[#This Row],[Ticket]],tickets[Ticket],tickets[Fare]))</f>
        <v>7.4958</v>
      </c>
      <c r="K264" s="18" t="str">
        <f>IF(ISBLANK(_xlfn.XLOOKUP(complete_data[[#This Row],[Ticket]],tickets[Ticket],tickets[Cabin])),"",_xlfn.XLOOKUP(complete_data[[#This Row],[Ticket]],tickets[Ticket],tickets[Cabin]))</f>
        <v/>
      </c>
      <c r="L264" t="str">
        <f>IF(ISBLANK(_xlfn.XLOOKUP(complete_data[[#This Row],[Ticket]],tickets[Ticket],tickets[Embarked])),"",_xlfn.XLOOKUP(complete_data[[#This Row],[Ticket]],tickets[Ticket],tickets[Embarked]))</f>
        <v>S</v>
      </c>
      <c r="M264" t="str">
        <f>IF(ISNA(complete_data[[#This Row],[Embarked]]),"S",IF(complete_data[[#This Row],[Embarked]]="","S",complete_data[[#This Row],[Embarked]]))</f>
        <v>S</v>
      </c>
      <c r="N264" t="str">
        <f>IF(ISNA(complete_data[[#This Row],[Cabin]]),"Unknown",IF(complete_data[[#This Row],[Cabin]]="","Unknown",TRIM(LEFT(complete_data[[#This Row],[Cabin]],1))))</f>
        <v>Unknown</v>
      </c>
    </row>
    <row r="265" spans="1:14" x14ac:dyDescent="0.2">
      <c r="A265" s="5">
        <v>868</v>
      </c>
      <c r="B265" s="7">
        <v>0</v>
      </c>
      <c r="C265" s="7">
        <v>1</v>
      </c>
      <c r="D265" s="5" t="s">
        <v>506</v>
      </c>
      <c r="E265" s="5" t="s">
        <v>29</v>
      </c>
      <c r="F265" s="4">
        <v>31</v>
      </c>
      <c r="G265" s="3" t="s">
        <v>507</v>
      </c>
      <c r="H265" s="7">
        <f>_xlfn.XLOOKUP(complete_data[[#This Row],[PassengerId]],family_info[PassengerId],family_info[SibSp])</f>
        <v>0</v>
      </c>
      <c r="I265" s="7">
        <f>_xlfn.XLOOKUP(complete_data[[#This Row],[PassengerId]],family_info[PassengerId],family_info[Parch])</f>
        <v>0</v>
      </c>
      <c r="J265" s="18">
        <f>IF(ISBLANK(_xlfn.XLOOKUP(complete_data[[#This Row],[Ticket]],tickets[Ticket],tickets[Fare])),"",_xlfn.XLOOKUP(complete_data[[#This Row],[Ticket]],tickets[Ticket],tickets[Fare]))</f>
        <v>50.495800000000003</v>
      </c>
      <c r="K265" s="18" t="str">
        <f>IF(ISBLANK(_xlfn.XLOOKUP(complete_data[[#This Row],[Ticket]],tickets[Ticket],tickets[Cabin])),"",_xlfn.XLOOKUP(complete_data[[#This Row],[Ticket]],tickets[Ticket],tickets[Cabin]))</f>
        <v>A24</v>
      </c>
      <c r="L265" t="str">
        <f>IF(ISBLANK(_xlfn.XLOOKUP(complete_data[[#This Row],[Ticket]],tickets[Ticket],tickets[Embarked])),"",_xlfn.XLOOKUP(complete_data[[#This Row],[Ticket]],tickets[Ticket],tickets[Embarked]))</f>
        <v>S</v>
      </c>
      <c r="M265" t="str">
        <f>IF(ISNA(complete_data[[#This Row],[Embarked]]),"S",IF(complete_data[[#This Row],[Embarked]]="","S",complete_data[[#This Row],[Embarked]]))</f>
        <v>S</v>
      </c>
      <c r="N265" t="str">
        <f>IF(ISNA(complete_data[[#This Row],[Cabin]]),"Unknown",IF(complete_data[[#This Row],[Cabin]]="","Unknown",TRIM(LEFT(complete_data[[#This Row],[Cabin]],1))))</f>
        <v>A</v>
      </c>
    </row>
    <row r="266" spans="1:14" x14ac:dyDescent="0.2">
      <c r="A266" s="5">
        <v>401</v>
      </c>
      <c r="B266" s="7">
        <v>1</v>
      </c>
      <c r="C266" s="7">
        <v>3</v>
      </c>
      <c r="D266" s="5" t="s">
        <v>508</v>
      </c>
      <c r="E266" s="5" t="s">
        <v>29</v>
      </c>
      <c r="F266" s="4">
        <v>39</v>
      </c>
      <c r="G266" s="3" t="s">
        <v>509</v>
      </c>
      <c r="H266" s="7">
        <f>_xlfn.XLOOKUP(complete_data[[#This Row],[PassengerId]],family_info[PassengerId],family_info[SibSp])</f>
        <v>0</v>
      </c>
      <c r="I266" s="7">
        <f>_xlfn.XLOOKUP(complete_data[[#This Row],[PassengerId]],family_info[PassengerId],family_info[Parch])</f>
        <v>0</v>
      </c>
      <c r="J266" s="18">
        <f>IF(ISBLANK(_xlfn.XLOOKUP(complete_data[[#This Row],[Ticket]],tickets[Ticket],tickets[Fare])),"",_xlfn.XLOOKUP(complete_data[[#This Row],[Ticket]],tickets[Ticket],tickets[Fare]))</f>
        <v>7.9249999999999998</v>
      </c>
      <c r="K266" s="18" t="str">
        <f>IF(ISBLANK(_xlfn.XLOOKUP(complete_data[[#This Row],[Ticket]],tickets[Ticket],tickets[Cabin])),"",_xlfn.XLOOKUP(complete_data[[#This Row],[Ticket]],tickets[Ticket],tickets[Cabin]))</f>
        <v/>
      </c>
      <c r="L266" t="str">
        <f>IF(ISBLANK(_xlfn.XLOOKUP(complete_data[[#This Row],[Ticket]],tickets[Ticket],tickets[Embarked])),"",_xlfn.XLOOKUP(complete_data[[#This Row],[Ticket]],tickets[Ticket],tickets[Embarked]))</f>
        <v>S</v>
      </c>
      <c r="M266" t="str">
        <f>IF(ISNA(complete_data[[#This Row],[Embarked]]),"S",IF(complete_data[[#This Row],[Embarked]]="","S",complete_data[[#This Row],[Embarked]]))</f>
        <v>S</v>
      </c>
      <c r="N266" t="str">
        <f>IF(ISNA(complete_data[[#This Row],[Cabin]]),"Unknown",IF(complete_data[[#This Row],[Cabin]]="","Unknown",TRIM(LEFT(complete_data[[#This Row],[Cabin]],1))))</f>
        <v>Unknown</v>
      </c>
    </row>
    <row r="267" spans="1:14" x14ac:dyDescent="0.2">
      <c r="A267" s="5">
        <v>500</v>
      </c>
      <c r="B267" s="7">
        <v>0</v>
      </c>
      <c r="C267" s="7">
        <v>3</v>
      </c>
      <c r="D267" s="5" t="s">
        <v>510</v>
      </c>
      <c r="E267" s="5" t="s">
        <v>29</v>
      </c>
      <c r="F267" s="4">
        <v>24</v>
      </c>
      <c r="G267" s="3">
        <v>350035</v>
      </c>
      <c r="H267" s="7">
        <f>_xlfn.XLOOKUP(complete_data[[#This Row],[PassengerId]],family_info[PassengerId],family_info[SibSp])</f>
        <v>0</v>
      </c>
      <c r="I267" s="7">
        <f>_xlfn.XLOOKUP(complete_data[[#This Row],[PassengerId]],family_info[PassengerId],family_info[Parch])</f>
        <v>0</v>
      </c>
      <c r="J267" s="18">
        <f>IF(ISBLANK(_xlfn.XLOOKUP(complete_data[[#This Row],[Ticket]],tickets[Ticket],tickets[Fare])),"",_xlfn.XLOOKUP(complete_data[[#This Row],[Ticket]],tickets[Ticket],tickets[Fare]))</f>
        <v>7.7957999999999998</v>
      </c>
      <c r="K267" s="18" t="str">
        <f>IF(ISBLANK(_xlfn.XLOOKUP(complete_data[[#This Row],[Ticket]],tickets[Ticket],tickets[Cabin])),"",_xlfn.XLOOKUP(complete_data[[#This Row],[Ticket]],tickets[Ticket],tickets[Cabin]))</f>
        <v/>
      </c>
      <c r="L267" t="str">
        <f>IF(ISBLANK(_xlfn.XLOOKUP(complete_data[[#This Row],[Ticket]],tickets[Ticket],tickets[Embarked])),"",_xlfn.XLOOKUP(complete_data[[#This Row],[Ticket]],tickets[Ticket],tickets[Embarked]))</f>
        <v>S</v>
      </c>
      <c r="M267" t="str">
        <f>IF(ISNA(complete_data[[#This Row],[Embarked]]),"S",IF(complete_data[[#This Row],[Embarked]]="","S",complete_data[[#This Row],[Embarked]]))</f>
        <v>S</v>
      </c>
      <c r="N267" t="str">
        <f>IF(ISNA(complete_data[[#This Row],[Cabin]]),"Unknown",IF(complete_data[[#This Row],[Cabin]]="","Unknown",TRIM(LEFT(complete_data[[#This Row],[Cabin]],1))))</f>
        <v>Unknown</v>
      </c>
    </row>
    <row r="268" spans="1:14" x14ac:dyDescent="0.2">
      <c r="A268" s="5">
        <v>285</v>
      </c>
      <c r="B268" s="7">
        <v>0</v>
      </c>
      <c r="C268" s="7">
        <v>1</v>
      </c>
      <c r="D268" s="5" t="s">
        <v>511</v>
      </c>
      <c r="E268" s="5" t="s">
        <v>29</v>
      </c>
      <c r="G268" s="3">
        <v>113056</v>
      </c>
      <c r="H268" s="7">
        <f>_xlfn.XLOOKUP(complete_data[[#This Row],[PassengerId]],family_info[PassengerId],family_info[SibSp])</f>
        <v>0</v>
      </c>
      <c r="I268" s="7">
        <f>_xlfn.XLOOKUP(complete_data[[#This Row],[PassengerId]],family_info[PassengerId],family_info[Parch])</f>
        <v>0</v>
      </c>
      <c r="J268" s="18">
        <f>IF(ISBLANK(_xlfn.XLOOKUP(complete_data[[#This Row],[Ticket]],tickets[Ticket],tickets[Fare])),"",_xlfn.XLOOKUP(complete_data[[#This Row],[Ticket]],tickets[Ticket],tickets[Fare]))</f>
        <v>26</v>
      </c>
      <c r="K268" s="18" t="str">
        <f>IF(ISBLANK(_xlfn.XLOOKUP(complete_data[[#This Row],[Ticket]],tickets[Ticket],tickets[Cabin])),"",_xlfn.XLOOKUP(complete_data[[#This Row],[Ticket]],tickets[Ticket],tickets[Cabin]))</f>
        <v>A19</v>
      </c>
      <c r="L268" t="str">
        <f>IF(ISBLANK(_xlfn.XLOOKUP(complete_data[[#This Row],[Ticket]],tickets[Ticket],tickets[Embarked])),"",_xlfn.XLOOKUP(complete_data[[#This Row],[Ticket]],tickets[Ticket],tickets[Embarked]))</f>
        <v>S</v>
      </c>
      <c r="M268" t="str">
        <f>IF(ISNA(complete_data[[#This Row],[Embarked]]),"S",IF(complete_data[[#This Row],[Embarked]]="","S",complete_data[[#This Row],[Embarked]]))</f>
        <v>S</v>
      </c>
      <c r="N268" t="str">
        <f>IF(ISNA(complete_data[[#This Row],[Cabin]]),"Unknown",IF(complete_data[[#This Row],[Cabin]]="","Unknown",TRIM(LEFT(complete_data[[#This Row],[Cabin]],1))))</f>
        <v>A</v>
      </c>
    </row>
    <row r="269" spans="1:14" x14ac:dyDescent="0.2">
      <c r="A269" s="5">
        <v>550</v>
      </c>
      <c r="B269" s="7">
        <v>1</v>
      </c>
      <c r="C269" s="7">
        <v>2</v>
      </c>
      <c r="D269" s="5" t="s">
        <v>512</v>
      </c>
      <c r="E269" s="5" t="s">
        <v>29</v>
      </c>
      <c r="F269" s="4">
        <v>8</v>
      </c>
      <c r="G269" s="3" t="s">
        <v>246</v>
      </c>
      <c r="H269" s="7">
        <f>_xlfn.XLOOKUP(complete_data[[#This Row],[PassengerId]],family_info[PassengerId],family_info[SibSp])</f>
        <v>1</v>
      </c>
      <c r="I269" s="7">
        <f>_xlfn.XLOOKUP(complete_data[[#This Row],[PassengerId]],family_info[PassengerId],family_info[Parch])</f>
        <v>1</v>
      </c>
      <c r="J269" s="18">
        <f>IF(ISBLANK(_xlfn.XLOOKUP(complete_data[[#This Row],[Ticket]],tickets[Ticket],tickets[Fare])),"",_xlfn.XLOOKUP(complete_data[[#This Row],[Ticket]],tickets[Ticket],tickets[Fare]))</f>
        <v>36.75</v>
      </c>
      <c r="K269" s="18" t="str">
        <f>IF(ISBLANK(_xlfn.XLOOKUP(complete_data[[#This Row],[Ticket]],tickets[Ticket],tickets[Cabin])),"",_xlfn.XLOOKUP(complete_data[[#This Row],[Ticket]],tickets[Ticket],tickets[Cabin]))</f>
        <v/>
      </c>
      <c r="L269" t="str">
        <f>IF(ISBLANK(_xlfn.XLOOKUP(complete_data[[#This Row],[Ticket]],tickets[Ticket],tickets[Embarked])),"",_xlfn.XLOOKUP(complete_data[[#This Row],[Ticket]],tickets[Ticket],tickets[Embarked]))</f>
        <v>S</v>
      </c>
      <c r="M269" t="str">
        <f>IF(ISNA(complete_data[[#This Row],[Embarked]]),"S",IF(complete_data[[#This Row],[Embarked]]="","S",complete_data[[#This Row],[Embarked]]))</f>
        <v>S</v>
      </c>
      <c r="N269" t="str">
        <f>IF(ISNA(complete_data[[#This Row],[Cabin]]),"Unknown",IF(complete_data[[#This Row],[Cabin]]="","Unknown",TRIM(LEFT(complete_data[[#This Row],[Cabin]],1))))</f>
        <v>Unknown</v>
      </c>
    </row>
    <row r="270" spans="1:14" x14ac:dyDescent="0.2">
      <c r="A270" s="5">
        <v>59</v>
      </c>
      <c r="B270" s="7">
        <v>1</v>
      </c>
      <c r="C270" s="7">
        <v>2</v>
      </c>
      <c r="D270" s="5" t="s">
        <v>513</v>
      </c>
      <c r="E270" s="5" t="s">
        <v>32</v>
      </c>
      <c r="F270" s="4">
        <v>5</v>
      </c>
      <c r="G270" s="3" t="s">
        <v>493</v>
      </c>
      <c r="H270" s="7">
        <f>_xlfn.XLOOKUP(complete_data[[#This Row],[PassengerId]],family_info[PassengerId],family_info[SibSp])</f>
        <v>1</v>
      </c>
      <c r="I270" s="7">
        <f>_xlfn.XLOOKUP(complete_data[[#This Row],[PassengerId]],family_info[PassengerId],family_info[Parch])</f>
        <v>2</v>
      </c>
      <c r="J270" s="18">
        <f>IF(ISBLANK(_xlfn.XLOOKUP(complete_data[[#This Row],[Ticket]],tickets[Ticket],tickets[Fare])),"",_xlfn.XLOOKUP(complete_data[[#This Row],[Ticket]],tickets[Ticket],tickets[Fare]))</f>
        <v>27.75</v>
      </c>
      <c r="K270" s="18" t="str">
        <f>IF(ISBLANK(_xlfn.XLOOKUP(complete_data[[#This Row],[Ticket]],tickets[Ticket],tickets[Cabin])),"",_xlfn.XLOOKUP(complete_data[[#This Row],[Ticket]],tickets[Ticket],tickets[Cabin]))</f>
        <v/>
      </c>
      <c r="L270" t="str">
        <f>IF(ISBLANK(_xlfn.XLOOKUP(complete_data[[#This Row],[Ticket]],tickets[Ticket],tickets[Embarked])),"",_xlfn.XLOOKUP(complete_data[[#This Row],[Ticket]],tickets[Ticket],tickets[Embarked]))</f>
        <v>S</v>
      </c>
      <c r="M270" t="str">
        <f>IF(ISNA(complete_data[[#This Row],[Embarked]]),"S",IF(complete_data[[#This Row],[Embarked]]="","S",complete_data[[#This Row],[Embarked]]))</f>
        <v>S</v>
      </c>
      <c r="N270" t="str">
        <f>IF(ISNA(complete_data[[#This Row],[Cabin]]),"Unknown",IF(complete_data[[#This Row],[Cabin]]="","Unknown",TRIM(LEFT(complete_data[[#This Row],[Cabin]],1))))</f>
        <v>Unknown</v>
      </c>
    </row>
    <row r="271" spans="1:14" x14ac:dyDescent="0.2">
      <c r="A271" s="5">
        <v>255</v>
      </c>
      <c r="B271" s="7">
        <v>0</v>
      </c>
      <c r="C271" s="7">
        <v>3</v>
      </c>
      <c r="D271" s="5" t="s">
        <v>514</v>
      </c>
      <c r="E271" s="5" t="s">
        <v>32</v>
      </c>
      <c r="F271" s="4">
        <v>41</v>
      </c>
      <c r="G271" s="3">
        <v>370129</v>
      </c>
      <c r="H271" s="7">
        <f>_xlfn.XLOOKUP(complete_data[[#This Row],[PassengerId]],family_info[PassengerId],family_info[SibSp])</f>
        <v>0</v>
      </c>
      <c r="I271" s="7">
        <f>_xlfn.XLOOKUP(complete_data[[#This Row],[PassengerId]],family_info[PassengerId],family_info[Parch])</f>
        <v>2</v>
      </c>
      <c r="J271" s="18">
        <f>IF(ISBLANK(_xlfn.XLOOKUP(complete_data[[#This Row],[Ticket]],tickets[Ticket],tickets[Fare])),"",_xlfn.XLOOKUP(complete_data[[#This Row],[Ticket]],tickets[Ticket],tickets[Fare]))</f>
        <v>20.212499999999999</v>
      </c>
      <c r="K271" s="18" t="str">
        <f>IF(ISBLANK(_xlfn.XLOOKUP(complete_data[[#This Row],[Ticket]],tickets[Ticket],tickets[Cabin])),"",_xlfn.XLOOKUP(complete_data[[#This Row],[Ticket]],tickets[Ticket],tickets[Cabin]))</f>
        <v/>
      </c>
      <c r="L271" t="str">
        <f>IF(ISBLANK(_xlfn.XLOOKUP(complete_data[[#This Row],[Ticket]],tickets[Ticket],tickets[Embarked])),"",_xlfn.XLOOKUP(complete_data[[#This Row],[Ticket]],tickets[Ticket],tickets[Embarked]))</f>
        <v>S</v>
      </c>
      <c r="M271" t="str">
        <f>IF(ISNA(complete_data[[#This Row],[Embarked]]),"S",IF(complete_data[[#This Row],[Embarked]]="","S",complete_data[[#This Row],[Embarked]]))</f>
        <v>S</v>
      </c>
      <c r="N271" t="str">
        <f>IF(ISNA(complete_data[[#This Row],[Cabin]]),"Unknown",IF(complete_data[[#This Row],[Cabin]]="","Unknown",TRIM(LEFT(complete_data[[#This Row],[Cabin]],1))))</f>
        <v>Unknown</v>
      </c>
    </row>
    <row r="272" spans="1:14" x14ac:dyDescent="0.2">
      <c r="A272" s="5">
        <v>747</v>
      </c>
      <c r="B272" s="7">
        <v>0</v>
      </c>
      <c r="C272" s="7">
        <v>3</v>
      </c>
      <c r="D272" s="5" t="s">
        <v>515</v>
      </c>
      <c r="E272" s="5" t="s">
        <v>29</v>
      </c>
      <c r="F272" s="4">
        <v>16</v>
      </c>
      <c r="G272" s="3" t="s">
        <v>330</v>
      </c>
      <c r="H272" s="7">
        <f>_xlfn.XLOOKUP(complete_data[[#This Row],[PassengerId]],family_info[PassengerId],family_info[SibSp])</f>
        <v>1</v>
      </c>
      <c r="I272" s="7">
        <f>_xlfn.XLOOKUP(complete_data[[#This Row],[PassengerId]],family_info[PassengerId],family_info[Parch])</f>
        <v>1</v>
      </c>
      <c r="J272" s="18">
        <f>IF(ISBLANK(_xlfn.XLOOKUP(complete_data[[#This Row],[Ticket]],tickets[Ticket],tickets[Fare])),"",_xlfn.XLOOKUP(complete_data[[#This Row],[Ticket]],tickets[Ticket],tickets[Fare]))</f>
        <v>20.25</v>
      </c>
      <c r="K272" s="18" t="str">
        <f>IF(ISBLANK(_xlfn.XLOOKUP(complete_data[[#This Row],[Ticket]],tickets[Ticket],tickets[Cabin])),"",_xlfn.XLOOKUP(complete_data[[#This Row],[Ticket]],tickets[Ticket],tickets[Cabin]))</f>
        <v/>
      </c>
      <c r="L272" t="str">
        <f>IF(ISBLANK(_xlfn.XLOOKUP(complete_data[[#This Row],[Ticket]],tickets[Ticket],tickets[Embarked])),"",_xlfn.XLOOKUP(complete_data[[#This Row],[Ticket]],tickets[Ticket],tickets[Embarked]))</f>
        <v>S</v>
      </c>
      <c r="M272" t="str">
        <f>IF(ISNA(complete_data[[#This Row],[Embarked]]),"S",IF(complete_data[[#This Row],[Embarked]]="","S",complete_data[[#This Row],[Embarked]]))</f>
        <v>S</v>
      </c>
      <c r="N272" t="str">
        <f>IF(ISNA(complete_data[[#This Row],[Cabin]]),"Unknown",IF(complete_data[[#This Row],[Cabin]]="","Unknown",TRIM(LEFT(complete_data[[#This Row],[Cabin]],1))))</f>
        <v>Unknown</v>
      </c>
    </row>
    <row r="273" spans="1:14" x14ac:dyDescent="0.2">
      <c r="A273" s="5">
        <v>887</v>
      </c>
      <c r="B273" s="7">
        <v>0</v>
      </c>
      <c r="C273" s="7">
        <v>2</v>
      </c>
      <c r="D273" s="5" t="s">
        <v>516</v>
      </c>
      <c r="E273" s="5" t="s">
        <v>29</v>
      </c>
      <c r="F273" s="4">
        <v>27</v>
      </c>
      <c r="G273" s="3">
        <v>211536</v>
      </c>
      <c r="H273" s="7">
        <f>_xlfn.XLOOKUP(complete_data[[#This Row],[PassengerId]],family_info[PassengerId],family_info[SibSp])</f>
        <v>0</v>
      </c>
      <c r="I273" s="7">
        <f>_xlfn.XLOOKUP(complete_data[[#This Row],[PassengerId]],family_info[PassengerId],family_info[Parch])</f>
        <v>0</v>
      </c>
      <c r="J273" s="18">
        <f>IF(ISBLANK(_xlfn.XLOOKUP(complete_data[[#This Row],[Ticket]],tickets[Ticket],tickets[Fare])),"",_xlfn.XLOOKUP(complete_data[[#This Row],[Ticket]],tickets[Ticket],tickets[Fare]))</f>
        <v>13</v>
      </c>
      <c r="K273" s="18" t="str">
        <f>IF(ISBLANK(_xlfn.XLOOKUP(complete_data[[#This Row],[Ticket]],tickets[Ticket],tickets[Cabin])),"",_xlfn.XLOOKUP(complete_data[[#This Row],[Ticket]],tickets[Ticket],tickets[Cabin]))</f>
        <v/>
      </c>
      <c r="L273" t="str">
        <f>IF(ISBLANK(_xlfn.XLOOKUP(complete_data[[#This Row],[Ticket]],tickets[Ticket],tickets[Embarked])),"",_xlfn.XLOOKUP(complete_data[[#This Row],[Ticket]],tickets[Ticket],tickets[Embarked]))</f>
        <v>S</v>
      </c>
      <c r="M273" t="str">
        <f>IF(ISNA(complete_data[[#This Row],[Embarked]]),"S",IF(complete_data[[#This Row],[Embarked]]="","S",complete_data[[#This Row],[Embarked]]))</f>
        <v>S</v>
      </c>
      <c r="N273" t="str">
        <f>IF(ISNA(complete_data[[#This Row],[Cabin]]),"Unknown",IF(complete_data[[#This Row],[Cabin]]="","Unknown",TRIM(LEFT(complete_data[[#This Row],[Cabin]],1))))</f>
        <v>Unknown</v>
      </c>
    </row>
    <row r="274" spans="1:14" x14ac:dyDescent="0.2">
      <c r="A274" s="5">
        <v>316</v>
      </c>
      <c r="B274" s="7">
        <v>1</v>
      </c>
      <c r="C274" s="7">
        <v>3</v>
      </c>
      <c r="D274" s="5" t="s">
        <v>517</v>
      </c>
      <c r="E274" s="5" t="s">
        <v>32</v>
      </c>
      <c r="F274" s="4">
        <v>26</v>
      </c>
      <c r="G274" s="3">
        <v>347470</v>
      </c>
      <c r="H274" s="7">
        <f>_xlfn.XLOOKUP(complete_data[[#This Row],[PassengerId]],family_info[PassengerId],family_info[SibSp])</f>
        <v>0</v>
      </c>
      <c r="I274" s="7">
        <f>_xlfn.XLOOKUP(complete_data[[#This Row],[PassengerId]],family_info[PassengerId],family_info[Parch])</f>
        <v>0</v>
      </c>
      <c r="J274" s="18">
        <f>IF(ISBLANK(_xlfn.XLOOKUP(complete_data[[#This Row],[Ticket]],tickets[Ticket],tickets[Fare])),"",_xlfn.XLOOKUP(complete_data[[#This Row],[Ticket]],tickets[Ticket],tickets[Fare]))</f>
        <v>7.8541999999999996</v>
      </c>
      <c r="K274" s="18" t="str">
        <f>IF(ISBLANK(_xlfn.XLOOKUP(complete_data[[#This Row],[Ticket]],tickets[Ticket],tickets[Cabin])),"",_xlfn.XLOOKUP(complete_data[[#This Row],[Ticket]],tickets[Ticket],tickets[Cabin]))</f>
        <v/>
      </c>
      <c r="L274" t="str">
        <f>IF(ISBLANK(_xlfn.XLOOKUP(complete_data[[#This Row],[Ticket]],tickets[Ticket],tickets[Embarked])),"",_xlfn.XLOOKUP(complete_data[[#This Row],[Ticket]],tickets[Ticket],tickets[Embarked]))</f>
        <v>S</v>
      </c>
      <c r="M274" t="str">
        <f>IF(ISNA(complete_data[[#This Row],[Embarked]]),"S",IF(complete_data[[#This Row],[Embarked]]="","S",complete_data[[#This Row],[Embarked]]))</f>
        <v>S</v>
      </c>
      <c r="N274" t="str">
        <f>IF(ISNA(complete_data[[#This Row],[Cabin]]),"Unknown",IF(complete_data[[#This Row],[Cabin]]="","Unknown",TRIM(LEFT(complete_data[[#This Row],[Cabin]],1))))</f>
        <v>Unknown</v>
      </c>
    </row>
    <row r="275" spans="1:14" x14ac:dyDescent="0.2">
      <c r="A275" s="5">
        <v>13</v>
      </c>
      <c r="B275" s="7">
        <v>0</v>
      </c>
      <c r="C275" s="7">
        <v>3</v>
      </c>
      <c r="D275" s="5" t="s">
        <v>518</v>
      </c>
      <c r="E275" s="5" t="s">
        <v>29</v>
      </c>
      <c r="F275" s="4">
        <v>20</v>
      </c>
      <c r="G275" s="3" t="s">
        <v>519</v>
      </c>
      <c r="H275" s="7">
        <f>_xlfn.XLOOKUP(complete_data[[#This Row],[PassengerId]],family_info[PassengerId],family_info[SibSp])</f>
        <v>0</v>
      </c>
      <c r="I275" s="7">
        <f>_xlfn.XLOOKUP(complete_data[[#This Row],[PassengerId]],family_info[PassengerId],family_info[Parch])</f>
        <v>0</v>
      </c>
      <c r="J275" s="18">
        <f>IF(ISBLANK(_xlfn.XLOOKUP(complete_data[[#This Row],[Ticket]],tickets[Ticket],tickets[Fare])),"",_xlfn.XLOOKUP(complete_data[[#This Row],[Ticket]],tickets[Ticket],tickets[Fare]))</f>
        <v>8.0500000000000007</v>
      </c>
      <c r="K275" s="18" t="str">
        <f>IF(ISBLANK(_xlfn.XLOOKUP(complete_data[[#This Row],[Ticket]],tickets[Ticket],tickets[Cabin])),"",_xlfn.XLOOKUP(complete_data[[#This Row],[Ticket]],tickets[Ticket],tickets[Cabin]))</f>
        <v/>
      </c>
      <c r="L275" t="str">
        <f>IF(ISBLANK(_xlfn.XLOOKUP(complete_data[[#This Row],[Ticket]],tickets[Ticket],tickets[Embarked])),"",_xlfn.XLOOKUP(complete_data[[#This Row],[Ticket]],tickets[Ticket],tickets[Embarked]))</f>
        <v>S</v>
      </c>
      <c r="M275" t="str">
        <f>IF(ISNA(complete_data[[#This Row],[Embarked]]),"S",IF(complete_data[[#This Row],[Embarked]]="","S",complete_data[[#This Row],[Embarked]]))</f>
        <v>S</v>
      </c>
      <c r="N275" t="str">
        <f>IF(ISNA(complete_data[[#This Row],[Cabin]]),"Unknown",IF(complete_data[[#This Row],[Cabin]]="","Unknown",TRIM(LEFT(complete_data[[#This Row],[Cabin]],1))))</f>
        <v>Unknown</v>
      </c>
    </row>
    <row r="276" spans="1:14" x14ac:dyDescent="0.2">
      <c r="A276" s="5">
        <v>296</v>
      </c>
      <c r="B276" s="7">
        <v>0</v>
      </c>
      <c r="C276" s="7">
        <v>1</v>
      </c>
      <c r="D276" s="5" t="s">
        <v>520</v>
      </c>
      <c r="E276" s="5" t="s">
        <v>29</v>
      </c>
      <c r="G276" s="3" t="s">
        <v>521</v>
      </c>
      <c r="H276" s="7">
        <f>_xlfn.XLOOKUP(complete_data[[#This Row],[PassengerId]],family_info[PassengerId],family_info[SibSp])</f>
        <v>0</v>
      </c>
      <c r="I276" s="7">
        <f>_xlfn.XLOOKUP(complete_data[[#This Row],[PassengerId]],family_info[PassengerId],family_info[Parch])</f>
        <v>0</v>
      </c>
      <c r="J276" s="18">
        <f>IF(ISBLANK(_xlfn.XLOOKUP(complete_data[[#This Row],[Ticket]],tickets[Ticket],tickets[Fare])),"",_xlfn.XLOOKUP(complete_data[[#This Row],[Ticket]],tickets[Ticket],tickets[Fare]))</f>
        <v>27.720800000000001</v>
      </c>
      <c r="K276" s="18" t="str">
        <f>IF(ISBLANK(_xlfn.XLOOKUP(complete_data[[#This Row],[Ticket]],tickets[Ticket],tickets[Cabin])),"",_xlfn.XLOOKUP(complete_data[[#This Row],[Ticket]],tickets[Ticket],tickets[Cabin]))</f>
        <v/>
      </c>
      <c r="L276" t="str">
        <f>IF(ISBLANK(_xlfn.XLOOKUP(complete_data[[#This Row],[Ticket]],tickets[Ticket],tickets[Embarked])),"",_xlfn.XLOOKUP(complete_data[[#This Row],[Ticket]],tickets[Ticket],tickets[Embarked]))</f>
        <v>C</v>
      </c>
      <c r="M276" t="str">
        <f>IF(ISNA(complete_data[[#This Row],[Embarked]]),"S",IF(complete_data[[#This Row],[Embarked]]="","S",complete_data[[#This Row],[Embarked]]))</f>
        <v>C</v>
      </c>
      <c r="N276" t="str">
        <f>IF(ISNA(complete_data[[#This Row],[Cabin]]),"Unknown",IF(complete_data[[#This Row],[Cabin]]="","Unknown",TRIM(LEFT(complete_data[[#This Row],[Cabin]],1))))</f>
        <v>Unknown</v>
      </c>
    </row>
    <row r="277" spans="1:14" x14ac:dyDescent="0.2">
      <c r="A277" s="5">
        <v>6</v>
      </c>
      <c r="B277" s="7">
        <v>0</v>
      </c>
      <c r="C277" s="7">
        <v>3</v>
      </c>
      <c r="D277" s="5" t="s">
        <v>522</v>
      </c>
      <c r="E277" s="5" t="s">
        <v>29</v>
      </c>
      <c r="G277" s="3">
        <v>330877</v>
      </c>
      <c r="H277" s="7">
        <f>_xlfn.XLOOKUP(complete_data[[#This Row],[PassengerId]],family_info[PassengerId],family_info[SibSp])</f>
        <v>0</v>
      </c>
      <c r="I277" s="7">
        <f>_xlfn.XLOOKUP(complete_data[[#This Row],[PassengerId]],family_info[PassengerId],family_info[Parch])</f>
        <v>0</v>
      </c>
      <c r="J277" s="18">
        <f>IF(ISBLANK(_xlfn.XLOOKUP(complete_data[[#This Row],[Ticket]],tickets[Ticket],tickets[Fare])),"",_xlfn.XLOOKUP(complete_data[[#This Row],[Ticket]],tickets[Ticket],tickets[Fare]))</f>
        <v>8.4582999999999995</v>
      </c>
      <c r="K277" s="18" t="str">
        <f>IF(ISBLANK(_xlfn.XLOOKUP(complete_data[[#This Row],[Ticket]],tickets[Ticket],tickets[Cabin])),"",_xlfn.XLOOKUP(complete_data[[#This Row],[Ticket]],tickets[Ticket],tickets[Cabin]))</f>
        <v/>
      </c>
      <c r="L277" t="str">
        <f>IF(ISBLANK(_xlfn.XLOOKUP(complete_data[[#This Row],[Ticket]],tickets[Ticket],tickets[Embarked])),"",_xlfn.XLOOKUP(complete_data[[#This Row],[Ticket]],tickets[Ticket],tickets[Embarked]))</f>
        <v>Q</v>
      </c>
      <c r="M277" t="str">
        <f>IF(ISNA(complete_data[[#This Row],[Embarked]]),"S",IF(complete_data[[#This Row],[Embarked]]="","S",complete_data[[#This Row],[Embarked]]))</f>
        <v>Q</v>
      </c>
      <c r="N277" t="str">
        <f>IF(ISNA(complete_data[[#This Row],[Cabin]]),"Unknown",IF(complete_data[[#This Row],[Cabin]]="","Unknown",TRIM(LEFT(complete_data[[#This Row],[Cabin]],1))))</f>
        <v>Unknown</v>
      </c>
    </row>
    <row r="278" spans="1:14" x14ac:dyDescent="0.2">
      <c r="A278" s="5">
        <v>450</v>
      </c>
      <c r="B278" s="7">
        <v>1</v>
      </c>
      <c r="C278" s="7">
        <v>1</v>
      </c>
      <c r="D278" s="5" t="s">
        <v>523</v>
      </c>
      <c r="E278" s="5" t="s">
        <v>29</v>
      </c>
      <c r="F278" s="4">
        <v>52</v>
      </c>
      <c r="G278" s="3">
        <v>113786</v>
      </c>
      <c r="H278" s="7">
        <f>_xlfn.XLOOKUP(complete_data[[#This Row],[PassengerId]],family_info[PassengerId],family_info[SibSp])</f>
        <v>0</v>
      </c>
      <c r="I278" s="7">
        <f>_xlfn.XLOOKUP(complete_data[[#This Row],[PassengerId]],family_info[PassengerId],family_info[Parch])</f>
        <v>0</v>
      </c>
      <c r="J278" s="18">
        <f>IF(ISBLANK(_xlfn.XLOOKUP(complete_data[[#This Row],[Ticket]],tickets[Ticket],tickets[Fare])),"",_xlfn.XLOOKUP(complete_data[[#This Row],[Ticket]],tickets[Ticket],tickets[Fare]))</f>
        <v>30.5</v>
      </c>
      <c r="K278" s="18" t="str">
        <f>IF(ISBLANK(_xlfn.XLOOKUP(complete_data[[#This Row],[Ticket]],tickets[Ticket],tickets[Cabin])),"",_xlfn.XLOOKUP(complete_data[[#This Row],[Ticket]],tickets[Ticket],tickets[Cabin]))</f>
        <v>C104</v>
      </c>
      <c r="L278" t="str">
        <f>IF(ISBLANK(_xlfn.XLOOKUP(complete_data[[#This Row],[Ticket]],tickets[Ticket],tickets[Embarked])),"",_xlfn.XLOOKUP(complete_data[[#This Row],[Ticket]],tickets[Ticket],tickets[Embarked]))</f>
        <v>S</v>
      </c>
      <c r="M278" t="str">
        <f>IF(ISNA(complete_data[[#This Row],[Embarked]]),"S",IF(complete_data[[#This Row],[Embarked]]="","S",complete_data[[#This Row],[Embarked]]))</f>
        <v>S</v>
      </c>
      <c r="N278" t="str">
        <f>IF(ISNA(complete_data[[#This Row],[Cabin]]),"Unknown",IF(complete_data[[#This Row],[Cabin]]="","Unknown",TRIM(LEFT(complete_data[[#This Row],[Cabin]],1))))</f>
        <v>C</v>
      </c>
    </row>
    <row r="279" spans="1:14" x14ac:dyDescent="0.2">
      <c r="A279" s="5">
        <v>343</v>
      </c>
      <c r="B279" s="7">
        <v>0</v>
      </c>
      <c r="C279" s="7">
        <v>2</v>
      </c>
      <c r="D279" s="5" t="s">
        <v>524</v>
      </c>
      <c r="E279" s="5" t="s">
        <v>29</v>
      </c>
      <c r="F279" s="4">
        <v>28</v>
      </c>
      <c r="G279" s="3">
        <v>248740</v>
      </c>
      <c r="H279" s="7">
        <f>_xlfn.XLOOKUP(complete_data[[#This Row],[PassengerId]],family_info[PassengerId],family_info[SibSp])</f>
        <v>0</v>
      </c>
      <c r="I279" s="7">
        <f>_xlfn.XLOOKUP(complete_data[[#This Row],[PassengerId]],family_info[PassengerId],family_info[Parch])</f>
        <v>0</v>
      </c>
      <c r="J279" s="18">
        <f>IF(ISBLANK(_xlfn.XLOOKUP(complete_data[[#This Row],[Ticket]],tickets[Ticket],tickets[Fare])),"",_xlfn.XLOOKUP(complete_data[[#This Row],[Ticket]],tickets[Ticket],tickets[Fare]))</f>
        <v>13</v>
      </c>
      <c r="K279" s="18" t="str">
        <f>IF(ISBLANK(_xlfn.XLOOKUP(complete_data[[#This Row],[Ticket]],tickets[Ticket],tickets[Cabin])),"",_xlfn.XLOOKUP(complete_data[[#This Row],[Ticket]],tickets[Ticket],tickets[Cabin]))</f>
        <v/>
      </c>
      <c r="L279" t="str">
        <f>IF(ISBLANK(_xlfn.XLOOKUP(complete_data[[#This Row],[Ticket]],tickets[Ticket],tickets[Embarked])),"",_xlfn.XLOOKUP(complete_data[[#This Row],[Ticket]],tickets[Ticket],tickets[Embarked]))</f>
        <v>S</v>
      </c>
      <c r="M279" t="str">
        <f>IF(ISNA(complete_data[[#This Row],[Embarked]]),"S",IF(complete_data[[#This Row],[Embarked]]="","S",complete_data[[#This Row],[Embarked]]))</f>
        <v>S</v>
      </c>
      <c r="N279" t="str">
        <f>IF(ISNA(complete_data[[#This Row],[Cabin]]),"Unknown",IF(complete_data[[#This Row],[Cabin]]="","Unknown",TRIM(LEFT(complete_data[[#This Row],[Cabin]],1))))</f>
        <v>Unknown</v>
      </c>
    </row>
    <row r="280" spans="1:14" x14ac:dyDescent="0.2">
      <c r="A280" s="5">
        <v>75</v>
      </c>
      <c r="B280" s="7">
        <v>1</v>
      </c>
      <c r="C280" s="7">
        <v>3</v>
      </c>
      <c r="D280" s="5" t="s">
        <v>525</v>
      </c>
      <c r="E280" s="5" t="s">
        <v>29</v>
      </c>
      <c r="F280" s="4">
        <v>32</v>
      </c>
      <c r="G280" s="3">
        <v>1601</v>
      </c>
      <c r="H280" s="7">
        <f>_xlfn.XLOOKUP(complete_data[[#This Row],[PassengerId]],family_info[PassengerId],family_info[SibSp])</f>
        <v>0</v>
      </c>
      <c r="I280" s="7">
        <f>_xlfn.XLOOKUP(complete_data[[#This Row],[PassengerId]],family_info[PassengerId],family_info[Parch])</f>
        <v>0</v>
      </c>
      <c r="J280" s="18">
        <f>IF(ISBLANK(_xlfn.XLOOKUP(complete_data[[#This Row],[Ticket]],tickets[Ticket],tickets[Fare])),"",_xlfn.XLOOKUP(complete_data[[#This Row],[Ticket]],tickets[Ticket],tickets[Fare]))</f>
        <v>56.495800000000003</v>
      </c>
      <c r="K280" s="18" t="str">
        <f>IF(ISBLANK(_xlfn.XLOOKUP(complete_data[[#This Row],[Ticket]],tickets[Ticket],tickets[Cabin])),"",_xlfn.XLOOKUP(complete_data[[#This Row],[Ticket]],tickets[Ticket],tickets[Cabin]))</f>
        <v/>
      </c>
      <c r="L280" t="str">
        <f>IF(ISBLANK(_xlfn.XLOOKUP(complete_data[[#This Row],[Ticket]],tickets[Ticket],tickets[Embarked])),"",_xlfn.XLOOKUP(complete_data[[#This Row],[Ticket]],tickets[Ticket],tickets[Embarked]))</f>
        <v>S</v>
      </c>
      <c r="M280" t="str">
        <f>IF(ISNA(complete_data[[#This Row],[Embarked]]),"S",IF(complete_data[[#This Row],[Embarked]]="","S",complete_data[[#This Row],[Embarked]]))</f>
        <v>S</v>
      </c>
      <c r="N280" t="str">
        <f>IF(ISNA(complete_data[[#This Row],[Cabin]]),"Unknown",IF(complete_data[[#This Row],[Cabin]]="","Unknown",TRIM(LEFT(complete_data[[#This Row],[Cabin]],1))))</f>
        <v>Unknown</v>
      </c>
    </row>
    <row r="281" spans="1:14" x14ac:dyDescent="0.2">
      <c r="A281" s="5">
        <v>403</v>
      </c>
      <c r="B281" s="7">
        <v>0</v>
      </c>
      <c r="C281" s="7">
        <v>3</v>
      </c>
      <c r="D281" s="5" t="s">
        <v>526</v>
      </c>
      <c r="E281" s="5" t="s">
        <v>32</v>
      </c>
      <c r="F281" s="4">
        <v>21</v>
      </c>
      <c r="G281" s="3">
        <v>4137</v>
      </c>
      <c r="H281" s="7">
        <f>_xlfn.XLOOKUP(complete_data[[#This Row],[PassengerId]],family_info[PassengerId],family_info[SibSp])</f>
        <v>1</v>
      </c>
      <c r="I281" s="7">
        <f>_xlfn.XLOOKUP(complete_data[[#This Row],[PassengerId]],family_info[PassengerId],family_info[Parch])</f>
        <v>0</v>
      </c>
      <c r="J281" s="18">
        <f>IF(ISBLANK(_xlfn.XLOOKUP(complete_data[[#This Row],[Ticket]],tickets[Ticket],tickets[Fare])),"",_xlfn.XLOOKUP(complete_data[[#This Row],[Ticket]],tickets[Ticket],tickets[Fare]))</f>
        <v>9.8249999999999993</v>
      </c>
      <c r="K281" s="18" t="str">
        <f>IF(ISBLANK(_xlfn.XLOOKUP(complete_data[[#This Row],[Ticket]],tickets[Ticket],tickets[Cabin])),"",_xlfn.XLOOKUP(complete_data[[#This Row],[Ticket]],tickets[Ticket],tickets[Cabin]))</f>
        <v/>
      </c>
      <c r="L281" t="str">
        <f>IF(ISBLANK(_xlfn.XLOOKUP(complete_data[[#This Row],[Ticket]],tickets[Ticket],tickets[Embarked])),"",_xlfn.XLOOKUP(complete_data[[#This Row],[Ticket]],tickets[Ticket],tickets[Embarked]))</f>
        <v>S</v>
      </c>
      <c r="M281" t="str">
        <f>IF(ISNA(complete_data[[#This Row],[Embarked]]),"S",IF(complete_data[[#This Row],[Embarked]]="","S",complete_data[[#This Row],[Embarked]]))</f>
        <v>S</v>
      </c>
      <c r="N281" t="str">
        <f>IF(ISNA(complete_data[[#This Row],[Cabin]]),"Unknown",IF(complete_data[[#This Row],[Cabin]]="","Unknown",TRIM(LEFT(complete_data[[#This Row],[Cabin]],1))))</f>
        <v>Unknown</v>
      </c>
    </row>
    <row r="282" spans="1:14" x14ac:dyDescent="0.2">
      <c r="A282" s="5">
        <v>687</v>
      </c>
      <c r="B282" s="7">
        <v>0</v>
      </c>
      <c r="C282" s="7">
        <v>3</v>
      </c>
      <c r="D282" s="5" t="s">
        <v>527</v>
      </c>
      <c r="E282" s="5" t="s">
        <v>29</v>
      </c>
      <c r="F282" s="4">
        <v>14</v>
      </c>
      <c r="G282" s="3">
        <v>3101295</v>
      </c>
      <c r="H282" s="7">
        <f>_xlfn.XLOOKUP(complete_data[[#This Row],[PassengerId]],family_info[PassengerId],family_info[SibSp])</f>
        <v>4</v>
      </c>
      <c r="I282" s="7">
        <f>_xlfn.XLOOKUP(complete_data[[#This Row],[PassengerId]],family_info[PassengerId],family_info[Parch])</f>
        <v>1</v>
      </c>
      <c r="J282" s="18">
        <f>IF(ISBLANK(_xlfn.XLOOKUP(complete_data[[#This Row],[Ticket]],tickets[Ticket],tickets[Fare])),"",_xlfn.XLOOKUP(complete_data[[#This Row],[Ticket]],tickets[Ticket],tickets[Fare]))</f>
        <v>39.6875</v>
      </c>
      <c r="K282" s="18" t="str">
        <f>IF(ISBLANK(_xlfn.XLOOKUP(complete_data[[#This Row],[Ticket]],tickets[Ticket],tickets[Cabin])),"",_xlfn.XLOOKUP(complete_data[[#This Row],[Ticket]],tickets[Ticket],tickets[Cabin]))</f>
        <v/>
      </c>
      <c r="L282" t="str">
        <f>IF(ISBLANK(_xlfn.XLOOKUP(complete_data[[#This Row],[Ticket]],tickets[Ticket],tickets[Embarked])),"",_xlfn.XLOOKUP(complete_data[[#This Row],[Ticket]],tickets[Ticket],tickets[Embarked]))</f>
        <v>S</v>
      </c>
      <c r="M282" t="str">
        <f>IF(ISNA(complete_data[[#This Row],[Embarked]]),"S",IF(complete_data[[#This Row],[Embarked]]="","S",complete_data[[#This Row],[Embarked]]))</f>
        <v>S</v>
      </c>
      <c r="N282" t="str">
        <f>IF(ISNA(complete_data[[#This Row],[Cabin]]),"Unknown",IF(complete_data[[#This Row],[Cabin]]="","Unknown",TRIM(LEFT(complete_data[[#This Row],[Cabin]],1))))</f>
        <v>Unknown</v>
      </c>
    </row>
    <row r="283" spans="1:14" x14ac:dyDescent="0.2">
      <c r="A283" s="5">
        <v>707</v>
      </c>
      <c r="B283" s="7">
        <v>1</v>
      </c>
      <c r="C283" s="7">
        <v>2</v>
      </c>
      <c r="D283" s="5" t="s">
        <v>528</v>
      </c>
      <c r="E283" s="5" t="s">
        <v>32</v>
      </c>
      <c r="F283" s="4">
        <v>45</v>
      </c>
      <c r="G283" s="3">
        <v>223596</v>
      </c>
      <c r="H283" s="7">
        <f>_xlfn.XLOOKUP(complete_data[[#This Row],[PassengerId]],family_info[PassengerId],family_info[SibSp])</f>
        <v>0</v>
      </c>
      <c r="I283" s="7">
        <f>_xlfn.XLOOKUP(complete_data[[#This Row],[PassengerId]],family_info[PassengerId],family_info[Parch])</f>
        <v>0</v>
      </c>
      <c r="J283" s="18">
        <f>IF(ISBLANK(_xlfn.XLOOKUP(complete_data[[#This Row],[Ticket]],tickets[Ticket],tickets[Fare])),"",_xlfn.XLOOKUP(complete_data[[#This Row],[Ticket]],tickets[Ticket],tickets[Fare]))</f>
        <v>13.5</v>
      </c>
      <c r="K283" s="18" t="str">
        <f>IF(ISBLANK(_xlfn.XLOOKUP(complete_data[[#This Row],[Ticket]],tickets[Ticket],tickets[Cabin])),"",_xlfn.XLOOKUP(complete_data[[#This Row],[Ticket]],tickets[Ticket],tickets[Cabin]))</f>
        <v/>
      </c>
      <c r="L283" t="str">
        <f>IF(ISBLANK(_xlfn.XLOOKUP(complete_data[[#This Row],[Ticket]],tickets[Ticket],tickets[Embarked])),"",_xlfn.XLOOKUP(complete_data[[#This Row],[Ticket]],tickets[Ticket],tickets[Embarked]))</f>
        <v>S</v>
      </c>
      <c r="M283" t="str">
        <f>IF(ISNA(complete_data[[#This Row],[Embarked]]),"S",IF(complete_data[[#This Row],[Embarked]]="","S",complete_data[[#This Row],[Embarked]]))</f>
        <v>S</v>
      </c>
      <c r="N283" t="str">
        <f>IF(ISNA(complete_data[[#This Row],[Cabin]]),"Unknown",IF(complete_data[[#This Row],[Cabin]]="","Unknown",TRIM(LEFT(complete_data[[#This Row],[Cabin]],1))))</f>
        <v>Unknown</v>
      </c>
    </row>
    <row r="284" spans="1:14" x14ac:dyDescent="0.2">
      <c r="A284" s="5">
        <v>1</v>
      </c>
      <c r="B284" s="7">
        <v>0</v>
      </c>
      <c r="C284" s="7">
        <v>3</v>
      </c>
      <c r="D284" s="5" t="s">
        <v>529</v>
      </c>
      <c r="E284" s="5" t="s">
        <v>29</v>
      </c>
      <c r="F284" s="4">
        <v>22</v>
      </c>
      <c r="G284" s="3" t="s">
        <v>530</v>
      </c>
      <c r="H284" s="7">
        <f>_xlfn.XLOOKUP(complete_data[[#This Row],[PassengerId]],family_info[PassengerId],family_info[SibSp])</f>
        <v>1</v>
      </c>
      <c r="I284" s="7">
        <f>_xlfn.XLOOKUP(complete_data[[#This Row],[PassengerId]],family_info[PassengerId],family_info[Parch])</f>
        <v>0</v>
      </c>
      <c r="J284" s="18">
        <f>IF(ISBLANK(_xlfn.XLOOKUP(complete_data[[#This Row],[Ticket]],tickets[Ticket],tickets[Fare])),"",_xlfn.XLOOKUP(complete_data[[#This Row],[Ticket]],tickets[Ticket],tickets[Fare]))</f>
        <v>7.25</v>
      </c>
      <c r="K284" s="18" t="str">
        <f>IF(ISBLANK(_xlfn.XLOOKUP(complete_data[[#This Row],[Ticket]],tickets[Ticket],tickets[Cabin])),"",_xlfn.XLOOKUP(complete_data[[#This Row],[Ticket]],tickets[Ticket],tickets[Cabin]))</f>
        <v/>
      </c>
      <c r="L284" t="str">
        <f>IF(ISBLANK(_xlfn.XLOOKUP(complete_data[[#This Row],[Ticket]],tickets[Ticket],tickets[Embarked])),"",_xlfn.XLOOKUP(complete_data[[#This Row],[Ticket]],tickets[Ticket],tickets[Embarked]))</f>
        <v>S</v>
      </c>
      <c r="M284" t="str">
        <f>IF(ISNA(complete_data[[#This Row],[Embarked]]),"S",IF(complete_data[[#This Row],[Embarked]]="","S",complete_data[[#This Row],[Embarked]]))</f>
        <v>S</v>
      </c>
      <c r="N284" t="str">
        <f>IF(ISNA(complete_data[[#This Row],[Cabin]]),"Unknown",IF(complete_data[[#This Row],[Cabin]]="","Unknown",TRIM(LEFT(complete_data[[#This Row],[Cabin]],1))))</f>
        <v>Unknown</v>
      </c>
    </row>
    <row r="285" spans="1:14" x14ac:dyDescent="0.2">
      <c r="A285" s="5">
        <v>637</v>
      </c>
      <c r="B285" s="7">
        <v>0</v>
      </c>
      <c r="C285" s="7">
        <v>3</v>
      </c>
      <c r="D285" s="5" t="s">
        <v>531</v>
      </c>
      <c r="E285" s="5" t="s">
        <v>29</v>
      </c>
      <c r="F285" s="4">
        <v>32</v>
      </c>
      <c r="G285" s="3" t="s">
        <v>532</v>
      </c>
      <c r="H285" s="7">
        <f>_xlfn.XLOOKUP(complete_data[[#This Row],[PassengerId]],family_info[PassengerId],family_info[SibSp])</f>
        <v>0</v>
      </c>
      <c r="I285" s="7">
        <f>_xlfn.XLOOKUP(complete_data[[#This Row],[PassengerId]],family_info[PassengerId],family_info[Parch])</f>
        <v>0</v>
      </c>
      <c r="J285" s="18">
        <f>IF(ISBLANK(_xlfn.XLOOKUP(complete_data[[#This Row],[Ticket]],tickets[Ticket],tickets[Fare])),"",_xlfn.XLOOKUP(complete_data[[#This Row],[Ticket]],tickets[Ticket],tickets[Fare]))</f>
        <v>7.9249999999999998</v>
      </c>
      <c r="K285" s="18" t="str">
        <f>IF(ISBLANK(_xlfn.XLOOKUP(complete_data[[#This Row],[Ticket]],tickets[Ticket],tickets[Cabin])),"",_xlfn.XLOOKUP(complete_data[[#This Row],[Ticket]],tickets[Ticket],tickets[Cabin]))</f>
        <v/>
      </c>
      <c r="L285" t="str">
        <f>IF(ISBLANK(_xlfn.XLOOKUP(complete_data[[#This Row],[Ticket]],tickets[Ticket],tickets[Embarked])),"",_xlfn.XLOOKUP(complete_data[[#This Row],[Ticket]],tickets[Ticket],tickets[Embarked]))</f>
        <v>S</v>
      </c>
      <c r="M285" t="str">
        <f>IF(ISNA(complete_data[[#This Row],[Embarked]]),"S",IF(complete_data[[#This Row],[Embarked]]="","S",complete_data[[#This Row],[Embarked]]))</f>
        <v>S</v>
      </c>
      <c r="N285" t="str">
        <f>IF(ISNA(complete_data[[#This Row],[Cabin]]),"Unknown",IF(complete_data[[#This Row],[Cabin]]="","Unknown",TRIM(LEFT(complete_data[[#This Row],[Cabin]],1))))</f>
        <v>Unknown</v>
      </c>
    </row>
    <row r="286" spans="1:14" x14ac:dyDescent="0.2">
      <c r="A286" s="5">
        <v>313</v>
      </c>
      <c r="B286" s="7">
        <v>0</v>
      </c>
      <c r="C286" s="7">
        <v>2</v>
      </c>
      <c r="D286" s="5" t="s">
        <v>533</v>
      </c>
      <c r="E286" s="5" t="s">
        <v>32</v>
      </c>
      <c r="F286" s="4">
        <v>26</v>
      </c>
      <c r="G286" s="3">
        <v>250651</v>
      </c>
      <c r="H286" s="7">
        <f>_xlfn.XLOOKUP(complete_data[[#This Row],[PassengerId]],family_info[PassengerId],family_info[SibSp])</f>
        <v>1</v>
      </c>
      <c r="I286" s="7">
        <f>_xlfn.XLOOKUP(complete_data[[#This Row],[PassengerId]],family_info[PassengerId],family_info[Parch])</f>
        <v>1</v>
      </c>
      <c r="J286" s="18">
        <f>IF(ISBLANK(_xlfn.XLOOKUP(complete_data[[#This Row],[Ticket]],tickets[Ticket],tickets[Fare])),"",_xlfn.XLOOKUP(complete_data[[#This Row],[Ticket]],tickets[Ticket],tickets[Fare]))</f>
        <v>26</v>
      </c>
      <c r="K286" s="18" t="str">
        <f>IF(ISBLANK(_xlfn.XLOOKUP(complete_data[[#This Row],[Ticket]],tickets[Ticket],tickets[Cabin])),"",_xlfn.XLOOKUP(complete_data[[#This Row],[Ticket]],tickets[Ticket],tickets[Cabin]))</f>
        <v/>
      </c>
      <c r="L286" t="str">
        <f>IF(ISBLANK(_xlfn.XLOOKUP(complete_data[[#This Row],[Ticket]],tickets[Ticket],tickets[Embarked])),"",_xlfn.XLOOKUP(complete_data[[#This Row],[Ticket]],tickets[Ticket],tickets[Embarked]))</f>
        <v>S</v>
      </c>
      <c r="M286" t="str">
        <f>IF(ISNA(complete_data[[#This Row],[Embarked]]),"S",IF(complete_data[[#This Row],[Embarked]]="","S",complete_data[[#This Row],[Embarked]]))</f>
        <v>S</v>
      </c>
      <c r="N286" t="str">
        <f>IF(ISNA(complete_data[[#This Row],[Cabin]]),"Unknown",IF(complete_data[[#This Row],[Cabin]]="","Unknown",TRIM(LEFT(complete_data[[#This Row],[Cabin]],1))))</f>
        <v>Unknown</v>
      </c>
    </row>
    <row r="287" spans="1:14" x14ac:dyDescent="0.2">
      <c r="A287" s="5">
        <v>456</v>
      </c>
      <c r="B287" s="7">
        <v>1</v>
      </c>
      <c r="C287" s="7">
        <v>3</v>
      </c>
      <c r="D287" s="5" t="s">
        <v>534</v>
      </c>
      <c r="E287" s="5" t="s">
        <v>29</v>
      </c>
      <c r="F287" s="4">
        <v>29</v>
      </c>
      <c r="G287" s="3">
        <v>349240</v>
      </c>
      <c r="H287" s="7">
        <f>_xlfn.XLOOKUP(complete_data[[#This Row],[PassengerId]],family_info[PassengerId],family_info[SibSp])</f>
        <v>0</v>
      </c>
      <c r="I287" s="7">
        <f>_xlfn.XLOOKUP(complete_data[[#This Row],[PassengerId]],family_info[PassengerId],family_info[Parch])</f>
        <v>0</v>
      </c>
      <c r="J287" s="18">
        <f>IF(ISBLANK(_xlfn.XLOOKUP(complete_data[[#This Row],[Ticket]],tickets[Ticket],tickets[Fare])),"",_xlfn.XLOOKUP(complete_data[[#This Row],[Ticket]],tickets[Ticket],tickets[Fare]))</f>
        <v>7.8958000000000004</v>
      </c>
      <c r="K287" s="18" t="str">
        <f>IF(ISBLANK(_xlfn.XLOOKUP(complete_data[[#This Row],[Ticket]],tickets[Ticket],tickets[Cabin])),"",_xlfn.XLOOKUP(complete_data[[#This Row],[Ticket]],tickets[Ticket],tickets[Cabin]))</f>
        <v/>
      </c>
      <c r="L287" t="str">
        <f>IF(ISBLANK(_xlfn.XLOOKUP(complete_data[[#This Row],[Ticket]],tickets[Ticket],tickets[Embarked])),"",_xlfn.XLOOKUP(complete_data[[#This Row],[Ticket]],tickets[Ticket],tickets[Embarked]))</f>
        <v>C</v>
      </c>
      <c r="M287" t="str">
        <f>IF(ISNA(complete_data[[#This Row],[Embarked]]),"S",IF(complete_data[[#This Row],[Embarked]]="","S",complete_data[[#This Row],[Embarked]]))</f>
        <v>C</v>
      </c>
      <c r="N287" t="str">
        <f>IF(ISNA(complete_data[[#This Row],[Cabin]]),"Unknown",IF(complete_data[[#This Row],[Cabin]]="","Unknown",TRIM(LEFT(complete_data[[#This Row],[Cabin]],1))))</f>
        <v>Unknown</v>
      </c>
    </row>
    <row r="288" spans="1:14" x14ac:dyDescent="0.2">
      <c r="A288" s="5">
        <v>413</v>
      </c>
      <c r="B288" s="7">
        <v>1</v>
      </c>
      <c r="C288" s="7">
        <v>1</v>
      </c>
      <c r="D288" s="5" t="s">
        <v>535</v>
      </c>
      <c r="E288" s="5" t="s">
        <v>32</v>
      </c>
      <c r="F288" s="4">
        <v>33</v>
      </c>
      <c r="G288" s="3">
        <v>19928</v>
      </c>
      <c r="H288" s="7">
        <f>_xlfn.XLOOKUP(complete_data[[#This Row],[PassengerId]],family_info[PassengerId],family_info[SibSp])</f>
        <v>1</v>
      </c>
      <c r="I288" s="7">
        <f>_xlfn.XLOOKUP(complete_data[[#This Row],[PassengerId]],family_info[PassengerId],family_info[Parch])</f>
        <v>0</v>
      </c>
      <c r="J288" s="18">
        <f>IF(ISBLANK(_xlfn.XLOOKUP(complete_data[[#This Row],[Ticket]],tickets[Ticket],tickets[Fare])),"",_xlfn.XLOOKUP(complete_data[[#This Row],[Ticket]],tickets[Ticket],tickets[Fare]))</f>
        <v>90</v>
      </c>
      <c r="K288" s="18" t="str">
        <f>IF(ISBLANK(_xlfn.XLOOKUP(complete_data[[#This Row],[Ticket]],tickets[Ticket],tickets[Cabin])),"",_xlfn.XLOOKUP(complete_data[[#This Row],[Ticket]],tickets[Ticket],tickets[Cabin]))</f>
        <v>C78</v>
      </c>
      <c r="L288" t="str">
        <f>IF(ISBLANK(_xlfn.XLOOKUP(complete_data[[#This Row],[Ticket]],tickets[Ticket],tickets[Embarked])),"",_xlfn.XLOOKUP(complete_data[[#This Row],[Ticket]],tickets[Ticket],tickets[Embarked]))</f>
        <v>Q</v>
      </c>
      <c r="M288" t="str">
        <f>IF(ISNA(complete_data[[#This Row],[Embarked]]),"S",IF(complete_data[[#This Row],[Embarked]]="","S",complete_data[[#This Row],[Embarked]]))</f>
        <v>Q</v>
      </c>
      <c r="N288" t="str">
        <f>IF(ISNA(complete_data[[#This Row],[Cabin]]),"Unknown",IF(complete_data[[#This Row],[Cabin]]="","Unknown",TRIM(LEFT(complete_data[[#This Row],[Cabin]],1))))</f>
        <v>C</v>
      </c>
    </row>
    <row r="289" spans="1:14" x14ac:dyDescent="0.2">
      <c r="A289" s="5">
        <v>381</v>
      </c>
      <c r="B289" s="7">
        <v>1</v>
      </c>
      <c r="C289" s="7">
        <v>1</v>
      </c>
      <c r="D289" s="5" t="s">
        <v>536</v>
      </c>
      <c r="E289" s="5" t="s">
        <v>32</v>
      </c>
      <c r="F289" s="4">
        <v>42</v>
      </c>
      <c r="G289" s="3" t="s">
        <v>347</v>
      </c>
      <c r="H289" s="7">
        <f>_xlfn.XLOOKUP(complete_data[[#This Row],[PassengerId]],family_info[PassengerId],family_info[SibSp])</f>
        <v>0</v>
      </c>
      <c r="I289" s="7">
        <f>_xlfn.XLOOKUP(complete_data[[#This Row],[PassengerId]],family_info[PassengerId],family_info[Parch])</f>
        <v>0</v>
      </c>
      <c r="J289" s="18">
        <f>IF(ISBLANK(_xlfn.XLOOKUP(complete_data[[#This Row],[Ticket]],tickets[Ticket],tickets[Fare])),"",_xlfn.XLOOKUP(complete_data[[#This Row],[Ticket]],tickets[Ticket],tickets[Fare]))</f>
        <v>227.52500000000001</v>
      </c>
      <c r="K289" s="18" t="str">
        <f>IF(ISBLANK(_xlfn.XLOOKUP(complete_data[[#This Row],[Ticket]],tickets[Ticket],tickets[Cabin])),"",_xlfn.XLOOKUP(complete_data[[#This Row],[Ticket]],tickets[Ticket],tickets[Cabin]))</f>
        <v>C62 C64</v>
      </c>
      <c r="L289" t="str">
        <f>IF(ISBLANK(_xlfn.XLOOKUP(complete_data[[#This Row],[Ticket]],tickets[Ticket],tickets[Embarked])),"",_xlfn.XLOOKUP(complete_data[[#This Row],[Ticket]],tickets[Ticket],tickets[Embarked]))</f>
        <v>C</v>
      </c>
      <c r="M289" t="str">
        <f>IF(ISNA(complete_data[[#This Row],[Embarked]]),"S",IF(complete_data[[#This Row],[Embarked]]="","S",complete_data[[#This Row],[Embarked]]))</f>
        <v>C</v>
      </c>
      <c r="N289" t="str">
        <f>IF(ISNA(complete_data[[#This Row],[Cabin]]),"Unknown",IF(complete_data[[#This Row],[Cabin]]="","Unknown",TRIM(LEFT(complete_data[[#This Row],[Cabin]],1))))</f>
        <v>C</v>
      </c>
    </row>
    <row r="290" spans="1:14" x14ac:dyDescent="0.2">
      <c r="A290" s="5">
        <v>340</v>
      </c>
      <c r="B290" s="7">
        <v>0</v>
      </c>
      <c r="C290" s="7">
        <v>1</v>
      </c>
      <c r="D290" s="5" t="s">
        <v>537</v>
      </c>
      <c r="E290" s="5" t="s">
        <v>29</v>
      </c>
      <c r="F290" s="4">
        <v>45</v>
      </c>
      <c r="G290" s="3">
        <v>113784</v>
      </c>
      <c r="H290" s="7">
        <f>_xlfn.XLOOKUP(complete_data[[#This Row],[PassengerId]],family_info[PassengerId],family_info[SibSp])</f>
        <v>0</v>
      </c>
      <c r="I290" s="7">
        <f>_xlfn.XLOOKUP(complete_data[[#This Row],[PassengerId]],family_info[PassengerId],family_info[Parch])</f>
        <v>0</v>
      </c>
      <c r="J290" s="18">
        <f>IF(ISBLANK(_xlfn.XLOOKUP(complete_data[[#This Row],[Ticket]],tickets[Ticket],tickets[Fare])),"",_xlfn.XLOOKUP(complete_data[[#This Row],[Ticket]],tickets[Ticket],tickets[Fare]))</f>
        <v>35.5</v>
      </c>
      <c r="K290" s="18" t="str">
        <f>IF(ISBLANK(_xlfn.XLOOKUP(complete_data[[#This Row],[Ticket]],tickets[Ticket],tickets[Cabin])),"",_xlfn.XLOOKUP(complete_data[[#This Row],[Ticket]],tickets[Ticket],tickets[Cabin]))</f>
        <v>T</v>
      </c>
      <c r="L290" t="str">
        <f>IF(ISBLANK(_xlfn.XLOOKUP(complete_data[[#This Row],[Ticket]],tickets[Ticket],tickets[Embarked])),"",_xlfn.XLOOKUP(complete_data[[#This Row],[Ticket]],tickets[Ticket],tickets[Embarked]))</f>
        <v>S</v>
      </c>
      <c r="M290" t="str">
        <f>IF(ISNA(complete_data[[#This Row],[Embarked]]),"S",IF(complete_data[[#This Row],[Embarked]]="","S",complete_data[[#This Row],[Embarked]]))</f>
        <v>S</v>
      </c>
      <c r="N290" t="str">
        <f>IF(ISNA(complete_data[[#This Row],[Cabin]]),"Unknown",IF(complete_data[[#This Row],[Cabin]]="","Unknown",TRIM(LEFT(complete_data[[#This Row],[Cabin]],1))))</f>
        <v>T</v>
      </c>
    </row>
    <row r="291" spans="1:14" x14ac:dyDescent="0.2">
      <c r="A291" s="5">
        <v>812</v>
      </c>
      <c r="B291" s="7">
        <v>0</v>
      </c>
      <c r="C291" s="7">
        <v>3</v>
      </c>
      <c r="D291" s="5" t="s">
        <v>538</v>
      </c>
      <c r="E291" s="5" t="s">
        <v>29</v>
      </c>
      <c r="F291" s="4">
        <v>39</v>
      </c>
      <c r="G291" s="3" t="s">
        <v>539</v>
      </c>
      <c r="H291" s="7">
        <f>_xlfn.XLOOKUP(complete_data[[#This Row],[PassengerId]],family_info[PassengerId],family_info[SibSp])</f>
        <v>0</v>
      </c>
      <c r="I291" s="7">
        <f>_xlfn.XLOOKUP(complete_data[[#This Row],[PassengerId]],family_info[PassengerId],family_info[Parch])</f>
        <v>0</v>
      </c>
      <c r="J291" s="18">
        <f>IF(ISBLANK(_xlfn.XLOOKUP(complete_data[[#This Row],[Ticket]],tickets[Ticket],tickets[Fare])),"",_xlfn.XLOOKUP(complete_data[[#This Row],[Ticket]],tickets[Ticket],tickets[Fare]))</f>
        <v>24.15</v>
      </c>
      <c r="K291" s="18" t="str">
        <f>IF(ISBLANK(_xlfn.XLOOKUP(complete_data[[#This Row],[Ticket]],tickets[Ticket],tickets[Cabin])),"",_xlfn.XLOOKUP(complete_data[[#This Row],[Ticket]],tickets[Ticket],tickets[Cabin]))</f>
        <v/>
      </c>
      <c r="L291" t="str">
        <f>IF(ISBLANK(_xlfn.XLOOKUP(complete_data[[#This Row],[Ticket]],tickets[Ticket],tickets[Embarked])),"",_xlfn.XLOOKUP(complete_data[[#This Row],[Ticket]],tickets[Ticket],tickets[Embarked]))</f>
        <v>S</v>
      </c>
      <c r="M291" t="str">
        <f>IF(ISNA(complete_data[[#This Row],[Embarked]]),"S",IF(complete_data[[#This Row],[Embarked]]="","S",complete_data[[#This Row],[Embarked]]))</f>
        <v>S</v>
      </c>
      <c r="N291" t="str">
        <f>IF(ISNA(complete_data[[#This Row],[Cabin]]),"Unknown",IF(complete_data[[#This Row],[Cabin]]="","Unknown",TRIM(LEFT(complete_data[[#This Row],[Cabin]],1))))</f>
        <v>Unknown</v>
      </c>
    </row>
    <row r="292" spans="1:14" x14ac:dyDescent="0.2">
      <c r="A292" s="5">
        <v>2</v>
      </c>
      <c r="B292" s="7">
        <v>1</v>
      </c>
      <c r="C292" s="7">
        <v>1</v>
      </c>
      <c r="D292" s="5" t="s">
        <v>540</v>
      </c>
      <c r="E292" s="5" t="s">
        <v>32</v>
      </c>
      <c r="F292" s="4">
        <v>38</v>
      </c>
      <c r="G292" s="3" t="s">
        <v>541</v>
      </c>
      <c r="H292" s="7">
        <f>_xlfn.XLOOKUP(complete_data[[#This Row],[PassengerId]],family_info[PassengerId],family_info[SibSp])</f>
        <v>1</v>
      </c>
      <c r="I292" s="7">
        <f>_xlfn.XLOOKUP(complete_data[[#This Row],[PassengerId]],family_info[PassengerId],family_info[Parch])</f>
        <v>0</v>
      </c>
      <c r="J292" s="18">
        <f>IF(ISBLANK(_xlfn.XLOOKUP(complete_data[[#This Row],[Ticket]],tickets[Ticket],tickets[Fare])),"",_xlfn.XLOOKUP(complete_data[[#This Row],[Ticket]],tickets[Ticket],tickets[Fare]))</f>
        <v>71.283299999999997</v>
      </c>
      <c r="K292" s="18" t="str">
        <f>IF(ISBLANK(_xlfn.XLOOKUP(complete_data[[#This Row],[Ticket]],tickets[Ticket],tickets[Cabin])),"",_xlfn.XLOOKUP(complete_data[[#This Row],[Ticket]],tickets[Ticket],tickets[Cabin]))</f>
        <v>C85</v>
      </c>
      <c r="L292" t="str">
        <f>IF(ISBLANK(_xlfn.XLOOKUP(complete_data[[#This Row],[Ticket]],tickets[Ticket],tickets[Embarked])),"",_xlfn.XLOOKUP(complete_data[[#This Row],[Ticket]],tickets[Ticket],tickets[Embarked]))</f>
        <v>C</v>
      </c>
      <c r="M292" t="str">
        <f>IF(ISNA(complete_data[[#This Row],[Embarked]]),"S",IF(complete_data[[#This Row],[Embarked]]="","S",complete_data[[#This Row],[Embarked]]))</f>
        <v>C</v>
      </c>
      <c r="N292" t="str">
        <f>IF(ISNA(complete_data[[#This Row],[Cabin]]),"Unknown",IF(complete_data[[#This Row],[Cabin]]="","Unknown",TRIM(LEFT(complete_data[[#This Row],[Cabin]],1))))</f>
        <v>C</v>
      </c>
    </row>
    <row r="293" spans="1:14" x14ac:dyDescent="0.2">
      <c r="A293" s="5">
        <v>243</v>
      </c>
      <c r="B293" s="7">
        <v>0</v>
      </c>
      <c r="C293" s="7">
        <v>2</v>
      </c>
      <c r="D293" s="5" t="s">
        <v>542</v>
      </c>
      <c r="E293" s="5" t="s">
        <v>29</v>
      </c>
      <c r="F293" s="4">
        <v>29</v>
      </c>
      <c r="G293" s="3" t="s">
        <v>543</v>
      </c>
      <c r="H293" s="7">
        <f>_xlfn.XLOOKUP(complete_data[[#This Row],[PassengerId]],family_info[PassengerId],family_info[SibSp])</f>
        <v>0</v>
      </c>
      <c r="I293" s="7">
        <f>_xlfn.XLOOKUP(complete_data[[#This Row],[PassengerId]],family_info[PassengerId],family_info[Parch])</f>
        <v>0</v>
      </c>
      <c r="J293" s="18" t="e">
        <f>IF(ISBLANK(_xlfn.XLOOKUP(complete_data[[#This Row],[Ticket]],tickets[Ticket],tickets[Fare])),"",_xlfn.XLOOKUP(complete_data[[#This Row],[Ticket]],tickets[Ticket],tickets[Fare]))</f>
        <v>#N/A</v>
      </c>
      <c r="K293" s="18" t="e">
        <f>IF(ISBLANK(_xlfn.XLOOKUP(complete_data[[#This Row],[Ticket]],tickets[Ticket],tickets[Cabin])),"",_xlfn.XLOOKUP(complete_data[[#This Row],[Ticket]],tickets[Ticket],tickets[Cabin]))</f>
        <v>#N/A</v>
      </c>
      <c r="L293" t="e">
        <f>IF(ISBLANK(_xlfn.XLOOKUP(complete_data[[#This Row],[Ticket]],tickets[Ticket],tickets[Embarked])),"",_xlfn.XLOOKUP(complete_data[[#This Row],[Ticket]],tickets[Ticket],tickets[Embarked]))</f>
        <v>#N/A</v>
      </c>
      <c r="M293" t="str">
        <f>IF(ISNA(complete_data[[#This Row],[Embarked]]),"S",IF(complete_data[[#This Row],[Embarked]]="","S",complete_data[[#This Row],[Embarked]]))</f>
        <v>S</v>
      </c>
      <c r="N293" t="str">
        <f>IF(ISNA(complete_data[[#This Row],[Cabin]]),"Unknown",IF(complete_data[[#This Row],[Cabin]]="","Unknown",TRIM(LEFT(complete_data[[#This Row],[Cabin]],1))))</f>
        <v>Unknown</v>
      </c>
    </row>
    <row r="294" spans="1:14" x14ac:dyDescent="0.2">
      <c r="A294" s="5">
        <v>320</v>
      </c>
      <c r="B294" s="7">
        <v>1</v>
      </c>
      <c r="C294" s="7">
        <v>1</v>
      </c>
      <c r="D294" s="5" t="s">
        <v>544</v>
      </c>
      <c r="E294" s="5" t="s">
        <v>32</v>
      </c>
      <c r="F294" s="4">
        <v>40</v>
      </c>
      <c r="G294" s="3">
        <v>16966</v>
      </c>
      <c r="H294" s="7">
        <f>_xlfn.XLOOKUP(complete_data[[#This Row],[PassengerId]],family_info[PassengerId],family_info[SibSp])</f>
        <v>1</v>
      </c>
      <c r="I294" s="7">
        <f>_xlfn.XLOOKUP(complete_data[[#This Row],[PassengerId]],family_info[PassengerId],family_info[Parch])</f>
        <v>1</v>
      </c>
      <c r="J294" s="18">
        <f>IF(ISBLANK(_xlfn.XLOOKUP(complete_data[[#This Row],[Ticket]],tickets[Ticket],tickets[Fare])),"",_xlfn.XLOOKUP(complete_data[[#This Row],[Ticket]],tickets[Ticket],tickets[Fare]))</f>
        <v>134.5</v>
      </c>
      <c r="K294" s="18" t="str">
        <f>IF(ISBLANK(_xlfn.XLOOKUP(complete_data[[#This Row],[Ticket]],tickets[Ticket],tickets[Cabin])),"",_xlfn.XLOOKUP(complete_data[[#This Row],[Ticket]],tickets[Ticket],tickets[Cabin]))</f>
        <v>E34 E40</v>
      </c>
      <c r="L294" t="str">
        <f>IF(ISBLANK(_xlfn.XLOOKUP(complete_data[[#This Row],[Ticket]],tickets[Ticket],tickets[Embarked])),"",_xlfn.XLOOKUP(complete_data[[#This Row],[Ticket]],tickets[Ticket],tickets[Embarked]))</f>
        <v>C</v>
      </c>
      <c r="M294" t="str">
        <f>IF(ISNA(complete_data[[#This Row],[Embarked]]),"S",IF(complete_data[[#This Row],[Embarked]]="","S",complete_data[[#This Row],[Embarked]]))</f>
        <v>C</v>
      </c>
      <c r="N294" t="str">
        <f>IF(ISNA(complete_data[[#This Row],[Cabin]]),"Unknown",IF(complete_data[[#This Row],[Cabin]]="","Unknown",TRIM(LEFT(complete_data[[#This Row],[Cabin]],1))))</f>
        <v>E</v>
      </c>
    </row>
    <row r="295" spans="1:14" x14ac:dyDescent="0.2">
      <c r="A295" s="5">
        <v>567</v>
      </c>
      <c r="B295" s="7">
        <v>0</v>
      </c>
      <c r="C295" s="7">
        <v>3</v>
      </c>
      <c r="D295" s="5" t="s">
        <v>545</v>
      </c>
      <c r="E295" s="5" t="s">
        <v>29</v>
      </c>
      <c r="F295" s="4">
        <v>19</v>
      </c>
      <c r="G295" s="3">
        <v>349205</v>
      </c>
      <c r="H295" s="7">
        <f>_xlfn.XLOOKUP(complete_data[[#This Row],[PassengerId]],family_info[PassengerId],family_info[SibSp])</f>
        <v>0</v>
      </c>
      <c r="I295" s="7">
        <f>_xlfn.XLOOKUP(complete_data[[#This Row],[PassengerId]],family_info[PassengerId],family_info[Parch])</f>
        <v>0</v>
      </c>
      <c r="J295" s="18">
        <f>IF(ISBLANK(_xlfn.XLOOKUP(complete_data[[#This Row],[Ticket]],tickets[Ticket],tickets[Fare])),"",_xlfn.XLOOKUP(complete_data[[#This Row],[Ticket]],tickets[Ticket],tickets[Fare]))</f>
        <v>7.8958000000000004</v>
      </c>
      <c r="K295" s="18" t="str">
        <f>IF(ISBLANK(_xlfn.XLOOKUP(complete_data[[#This Row],[Ticket]],tickets[Ticket],tickets[Cabin])),"",_xlfn.XLOOKUP(complete_data[[#This Row],[Ticket]],tickets[Ticket],tickets[Cabin]))</f>
        <v/>
      </c>
      <c r="L295" t="str">
        <f>IF(ISBLANK(_xlfn.XLOOKUP(complete_data[[#This Row],[Ticket]],tickets[Ticket],tickets[Embarked])),"",_xlfn.XLOOKUP(complete_data[[#This Row],[Ticket]],tickets[Ticket],tickets[Embarked]))</f>
        <v>S</v>
      </c>
      <c r="M295" t="str">
        <f>IF(ISNA(complete_data[[#This Row],[Embarked]]),"S",IF(complete_data[[#This Row],[Embarked]]="","S",complete_data[[#This Row],[Embarked]]))</f>
        <v>S</v>
      </c>
      <c r="N295" t="str">
        <f>IF(ISNA(complete_data[[#This Row],[Cabin]]),"Unknown",IF(complete_data[[#This Row],[Cabin]]="","Unknown",TRIM(LEFT(complete_data[[#This Row],[Cabin]],1))))</f>
        <v>Unknown</v>
      </c>
    </row>
    <row r="296" spans="1:14" x14ac:dyDescent="0.2">
      <c r="A296" s="5">
        <v>577</v>
      </c>
      <c r="B296" s="7">
        <v>1</v>
      </c>
      <c r="C296" s="7">
        <v>2</v>
      </c>
      <c r="D296" s="5" t="s">
        <v>546</v>
      </c>
      <c r="E296" s="5" t="s">
        <v>32</v>
      </c>
      <c r="F296" s="4">
        <v>34</v>
      </c>
      <c r="G296" s="3">
        <v>243880</v>
      </c>
      <c r="H296" s="7">
        <f>_xlfn.XLOOKUP(complete_data[[#This Row],[PassengerId]],family_info[PassengerId],family_info[SibSp])</f>
        <v>0</v>
      </c>
      <c r="I296" s="7">
        <f>_xlfn.XLOOKUP(complete_data[[#This Row],[PassengerId]],family_info[PassengerId],family_info[Parch])</f>
        <v>0</v>
      </c>
      <c r="J296" s="18" t="e">
        <f>IF(ISBLANK(_xlfn.XLOOKUP(complete_data[[#This Row],[Ticket]],tickets[Ticket],tickets[Fare])),"",_xlfn.XLOOKUP(complete_data[[#This Row],[Ticket]],tickets[Ticket],tickets[Fare]))</f>
        <v>#N/A</v>
      </c>
      <c r="K296" s="18" t="e">
        <f>IF(ISBLANK(_xlfn.XLOOKUP(complete_data[[#This Row],[Ticket]],tickets[Ticket],tickets[Cabin])),"",_xlfn.XLOOKUP(complete_data[[#This Row],[Ticket]],tickets[Ticket],tickets[Cabin]))</f>
        <v>#N/A</v>
      </c>
      <c r="L296" t="e">
        <f>IF(ISBLANK(_xlfn.XLOOKUP(complete_data[[#This Row],[Ticket]],tickets[Ticket],tickets[Embarked])),"",_xlfn.XLOOKUP(complete_data[[#This Row],[Ticket]],tickets[Ticket],tickets[Embarked]))</f>
        <v>#N/A</v>
      </c>
      <c r="M296" t="str">
        <f>IF(ISNA(complete_data[[#This Row],[Embarked]]),"S",IF(complete_data[[#This Row],[Embarked]]="","S",complete_data[[#This Row],[Embarked]]))</f>
        <v>S</v>
      </c>
      <c r="N296" t="str">
        <f>IF(ISNA(complete_data[[#This Row],[Cabin]]),"Unknown",IF(complete_data[[#This Row],[Cabin]]="","Unknown",TRIM(LEFT(complete_data[[#This Row],[Cabin]],1))))</f>
        <v>Unknown</v>
      </c>
    </row>
    <row r="297" spans="1:14" x14ac:dyDescent="0.2">
      <c r="A297" s="5">
        <v>216</v>
      </c>
      <c r="B297" s="7">
        <v>1</v>
      </c>
      <c r="C297" s="7">
        <v>1</v>
      </c>
      <c r="D297" s="5" t="s">
        <v>547</v>
      </c>
      <c r="E297" s="5" t="s">
        <v>32</v>
      </c>
      <c r="F297" s="4">
        <v>31</v>
      </c>
      <c r="G297" s="3">
        <v>35273</v>
      </c>
      <c r="H297" s="7">
        <f>_xlfn.XLOOKUP(complete_data[[#This Row],[PassengerId]],family_info[PassengerId],family_info[SibSp])</f>
        <v>1</v>
      </c>
      <c r="I297" s="7">
        <f>_xlfn.XLOOKUP(complete_data[[#This Row],[PassengerId]],family_info[PassengerId],family_info[Parch])</f>
        <v>0</v>
      </c>
      <c r="J297" s="18">
        <f>IF(ISBLANK(_xlfn.XLOOKUP(complete_data[[#This Row],[Ticket]],tickets[Ticket],tickets[Fare])),"",_xlfn.XLOOKUP(complete_data[[#This Row],[Ticket]],tickets[Ticket],tickets[Fare]))</f>
        <v>113.27500000000001</v>
      </c>
      <c r="K297" s="18" t="str">
        <f>IF(ISBLANK(_xlfn.XLOOKUP(complete_data[[#This Row],[Ticket]],tickets[Ticket],tickets[Cabin])),"",_xlfn.XLOOKUP(complete_data[[#This Row],[Ticket]],tickets[Ticket],tickets[Cabin]))</f>
        <v>D36 D48</v>
      </c>
      <c r="L297" t="str">
        <f>IF(ISBLANK(_xlfn.XLOOKUP(complete_data[[#This Row],[Ticket]],tickets[Ticket],tickets[Embarked])),"",_xlfn.XLOOKUP(complete_data[[#This Row],[Ticket]],tickets[Ticket],tickets[Embarked]))</f>
        <v>C</v>
      </c>
      <c r="M297" t="str">
        <f>IF(ISNA(complete_data[[#This Row],[Embarked]]),"S",IF(complete_data[[#This Row],[Embarked]]="","S",complete_data[[#This Row],[Embarked]]))</f>
        <v>C</v>
      </c>
      <c r="N297" t="str">
        <f>IF(ISNA(complete_data[[#This Row],[Cabin]]),"Unknown",IF(complete_data[[#This Row],[Cabin]]="","Unknown",TRIM(LEFT(complete_data[[#This Row],[Cabin]],1))))</f>
        <v>D</v>
      </c>
    </row>
    <row r="298" spans="1:14" x14ac:dyDescent="0.2">
      <c r="A298" s="5">
        <v>20</v>
      </c>
      <c r="B298" s="7">
        <v>1</v>
      </c>
      <c r="C298" s="7">
        <v>3</v>
      </c>
      <c r="D298" s="5" t="s">
        <v>548</v>
      </c>
      <c r="E298" s="5" t="s">
        <v>32</v>
      </c>
      <c r="G298" s="3">
        <v>2649</v>
      </c>
      <c r="H298" s="7">
        <f>_xlfn.XLOOKUP(complete_data[[#This Row],[PassengerId]],family_info[PassengerId],family_info[SibSp])</f>
        <v>0</v>
      </c>
      <c r="I298" s="7">
        <f>_xlfn.XLOOKUP(complete_data[[#This Row],[PassengerId]],family_info[PassengerId],family_info[Parch])</f>
        <v>0</v>
      </c>
      <c r="J298" s="18">
        <f>IF(ISBLANK(_xlfn.XLOOKUP(complete_data[[#This Row],[Ticket]],tickets[Ticket],tickets[Fare])),"",_xlfn.XLOOKUP(complete_data[[#This Row],[Ticket]],tickets[Ticket],tickets[Fare]))</f>
        <v>7.2249999999999996</v>
      </c>
      <c r="K298" s="18" t="str">
        <f>IF(ISBLANK(_xlfn.XLOOKUP(complete_data[[#This Row],[Ticket]],tickets[Ticket],tickets[Cabin])),"",_xlfn.XLOOKUP(complete_data[[#This Row],[Ticket]],tickets[Ticket],tickets[Cabin]))</f>
        <v/>
      </c>
      <c r="L298" t="str">
        <f>IF(ISBLANK(_xlfn.XLOOKUP(complete_data[[#This Row],[Ticket]],tickets[Ticket],tickets[Embarked])),"",_xlfn.XLOOKUP(complete_data[[#This Row],[Ticket]],tickets[Ticket],tickets[Embarked]))</f>
        <v>C</v>
      </c>
      <c r="M298" t="str">
        <f>IF(ISNA(complete_data[[#This Row],[Embarked]]),"S",IF(complete_data[[#This Row],[Embarked]]="","S",complete_data[[#This Row],[Embarked]]))</f>
        <v>C</v>
      </c>
      <c r="N298" t="str">
        <f>IF(ISNA(complete_data[[#This Row],[Cabin]]),"Unknown",IF(complete_data[[#This Row],[Cabin]]="","Unknown",TRIM(LEFT(complete_data[[#This Row],[Cabin]],1))))</f>
        <v>Unknown</v>
      </c>
    </row>
    <row r="299" spans="1:14" x14ac:dyDescent="0.2">
      <c r="A299" s="5">
        <v>73</v>
      </c>
      <c r="B299" s="7">
        <v>0</v>
      </c>
      <c r="C299" s="7">
        <v>2</v>
      </c>
      <c r="D299" s="5" t="s">
        <v>549</v>
      </c>
      <c r="E299" s="5" t="s">
        <v>29</v>
      </c>
      <c r="F299" s="4">
        <v>21</v>
      </c>
      <c r="G299" s="3" t="s">
        <v>289</v>
      </c>
      <c r="H299" s="7">
        <f>_xlfn.XLOOKUP(complete_data[[#This Row],[PassengerId]],family_info[PassengerId],family_info[SibSp])</f>
        <v>0</v>
      </c>
      <c r="I299" s="7">
        <f>_xlfn.XLOOKUP(complete_data[[#This Row],[PassengerId]],family_info[PassengerId],family_info[Parch])</f>
        <v>0</v>
      </c>
      <c r="J299" s="18">
        <f>IF(ISBLANK(_xlfn.XLOOKUP(complete_data[[#This Row],[Ticket]],tickets[Ticket],tickets[Fare])),"",_xlfn.XLOOKUP(complete_data[[#This Row],[Ticket]],tickets[Ticket],tickets[Fare]))</f>
        <v>73.5</v>
      </c>
      <c r="K299" s="18" t="str">
        <f>IF(ISBLANK(_xlfn.XLOOKUP(complete_data[[#This Row],[Ticket]],tickets[Ticket],tickets[Cabin])),"",_xlfn.XLOOKUP(complete_data[[#This Row],[Ticket]],tickets[Ticket],tickets[Cabin]))</f>
        <v/>
      </c>
      <c r="L299" t="str">
        <f>IF(ISBLANK(_xlfn.XLOOKUP(complete_data[[#This Row],[Ticket]],tickets[Ticket],tickets[Embarked])),"",_xlfn.XLOOKUP(complete_data[[#This Row],[Ticket]],tickets[Ticket],tickets[Embarked]))</f>
        <v>S</v>
      </c>
      <c r="M299" t="str">
        <f>IF(ISNA(complete_data[[#This Row],[Embarked]]),"S",IF(complete_data[[#This Row],[Embarked]]="","S",complete_data[[#This Row],[Embarked]]))</f>
        <v>S</v>
      </c>
      <c r="N299" t="str">
        <f>IF(ISNA(complete_data[[#This Row],[Cabin]]),"Unknown",IF(complete_data[[#This Row],[Cabin]]="","Unknown",TRIM(LEFT(complete_data[[#This Row],[Cabin]],1))))</f>
        <v>Unknown</v>
      </c>
    </row>
    <row r="300" spans="1:14" x14ac:dyDescent="0.2">
      <c r="A300" s="5">
        <v>435</v>
      </c>
      <c r="B300" s="7">
        <v>0</v>
      </c>
      <c r="C300" s="7">
        <v>1</v>
      </c>
      <c r="D300" s="5" t="s">
        <v>550</v>
      </c>
      <c r="E300" s="5" t="s">
        <v>29</v>
      </c>
      <c r="F300" s="4">
        <v>50</v>
      </c>
      <c r="G300" s="3">
        <v>13507</v>
      </c>
      <c r="H300" s="7">
        <f>_xlfn.XLOOKUP(complete_data[[#This Row],[PassengerId]],family_info[PassengerId],family_info[SibSp])</f>
        <v>1</v>
      </c>
      <c r="I300" s="7">
        <f>_xlfn.XLOOKUP(complete_data[[#This Row],[PassengerId]],family_info[PassengerId],family_info[Parch])</f>
        <v>0</v>
      </c>
      <c r="J300" s="18">
        <f>IF(ISBLANK(_xlfn.XLOOKUP(complete_data[[#This Row],[Ticket]],tickets[Ticket],tickets[Fare])),"",_xlfn.XLOOKUP(complete_data[[#This Row],[Ticket]],tickets[Ticket],tickets[Fare]))</f>
        <v>55.9</v>
      </c>
      <c r="K300" s="18" t="str">
        <f>IF(ISBLANK(_xlfn.XLOOKUP(complete_data[[#This Row],[Ticket]],tickets[Ticket],tickets[Cabin])),"",_xlfn.XLOOKUP(complete_data[[#This Row],[Ticket]],tickets[Ticket],tickets[Cabin]))</f>
        <v>E44</v>
      </c>
      <c r="L300" t="str">
        <f>IF(ISBLANK(_xlfn.XLOOKUP(complete_data[[#This Row],[Ticket]],tickets[Ticket],tickets[Embarked])),"",_xlfn.XLOOKUP(complete_data[[#This Row],[Ticket]],tickets[Ticket],tickets[Embarked]))</f>
        <v>S</v>
      </c>
      <c r="M300" t="str">
        <f>IF(ISNA(complete_data[[#This Row],[Embarked]]),"S",IF(complete_data[[#This Row],[Embarked]]="","S",complete_data[[#This Row],[Embarked]]))</f>
        <v>S</v>
      </c>
      <c r="N300" t="str">
        <f>IF(ISNA(complete_data[[#This Row],[Cabin]]),"Unknown",IF(complete_data[[#This Row],[Cabin]]="","Unknown",TRIM(LEFT(complete_data[[#This Row],[Cabin]],1))))</f>
        <v>E</v>
      </c>
    </row>
    <row r="301" spans="1:14" x14ac:dyDescent="0.2">
      <c r="A301" s="5">
        <v>725</v>
      </c>
      <c r="B301" s="7">
        <v>1</v>
      </c>
      <c r="C301" s="7">
        <v>1</v>
      </c>
      <c r="D301" s="5" t="s">
        <v>551</v>
      </c>
      <c r="E301" s="5" t="s">
        <v>29</v>
      </c>
      <c r="F301" s="4">
        <v>27</v>
      </c>
      <c r="G301" s="3">
        <v>113806</v>
      </c>
      <c r="H301" s="7">
        <f>_xlfn.XLOOKUP(complete_data[[#This Row],[PassengerId]],family_info[PassengerId],family_info[SibSp])</f>
        <v>1</v>
      </c>
      <c r="I301" s="7">
        <f>_xlfn.XLOOKUP(complete_data[[#This Row],[PassengerId]],family_info[PassengerId],family_info[Parch])</f>
        <v>0</v>
      </c>
      <c r="J301" s="18">
        <f>IF(ISBLANK(_xlfn.XLOOKUP(complete_data[[#This Row],[Ticket]],tickets[Ticket],tickets[Fare])),"",_xlfn.XLOOKUP(complete_data[[#This Row],[Ticket]],tickets[Ticket],tickets[Fare]))</f>
        <v>53.1</v>
      </c>
      <c r="K301" s="18" t="str">
        <f>IF(ISBLANK(_xlfn.XLOOKUP(complete_data[[#This Row],[Ticket]],tickets[Ticket],tickets[Cabin])),"",_xlfn.XLOOKUP(complete_data[[#This Row],[Ticket]],tickets[Ticket],tickets[Cabin]))</f>
        <v>E8</v>
      </c>
      <c r="L301" t="str">
        <f>IF(ISBLANK(_xlfn.XLOOKUP(complete_data[[#This Row],[Ticket]],tickets[Ticket],tickets[Embarked])),"",_xlfn.XLOOKUP(complete_data[[#This Row],[Ticket]],tickets[Ticket],tickets[Embarked]))</f>
        <v>S</v>
      </c>
      <c r="M301" t="str">
        <f>IF(ISNA(complete_data[[#This Row],[Embarked]]),"S",IF(complete_data[[#This Row],[Embarked]]="","S",complete_data[[#This Row],[Embarked]]))</f>
        <v>S</v>
      </c>
      <c r="N301" t="str">
        <f>IF(ISNA(complete_data[[#This Row],[Cabin]]),"Unknown",IF(complete_data[[#This Row],[Cabin]]="","Unknown",TRIM(LEFT(complete_data[[#This Row],[Cabin]],1))))</f>
        <v>E</v>
      </c>
    </row>
    <row r="302" spans="1:14" x14ac:dyDescent="0.2">
      <c r="A302" s="5">
        <v>512</v>
      </c>
      <c r="B302" s="7">
        <v>0</v>
      </c>
      <c r="C302" s="7">
        <v>3</v>
      </c>
      <c r="D302" s="5" t="s">
        <v>552</v>
      </c>
      <c r="E302" s="5" t="s">
        <v>29</v>
      </c>
      <c r="G302" s="3" t="s">
        <v>553</v>
      </c>
      <c r="H302" s="7">
        <f>_xlfn.XLOOKUP(complete_data[[#This Row],[PassengerId]],family_info[PassengerId],family_info[SibSp])</f>
        <v>0</v>
      </c>
      <c r="I302" s="7">
        <f>_xlfn.XLOOKUP(complete_data[[#This Row],[PassengerId]],family_info[PassengerId],family_info[Parch])</f>
        <v>0</v>
      </c>
      <c r="J302" s="18">
        <f>IF(ISBLANK(_xlfn.XLOOKUP(complete_data[[#This Row],[Ticket]],tickets[Ticket],tickets[Fare])),"",_xlfn.XLOOKUP(complete_data[[#This Row],[Ticket]],tickets[Ticket],tickets[Fare]))</f>
        <v>8.0500000000000007</v>
      </c>
      <c r="K302" s="18" t="str">
        <f>IF(ISBLANK(_xlfn.XLOOKUP(complete_data[[#This Row],[Ticket]],tickets[Ticket],tickets[Cabin])),"",_xlfn.XLOOKUP(complete_data[[#This Row],[Ticket]],tickets[Ticket],tickets[Cabin]))</f>
        <v/>
      </c>
      <c r="L302" t="str">
        <f>IF(ISBLANK(_xlfn.XLOOKUP(complete_data[[#This Row],[Ticket]],tickets[Ticket],tickets[Embarked])),"",_xlfn.XLOOKUP(complete_data[[#This Row],[Ticket]],tickets[Ticket],tickets[Embarked]))</f>
        <v>S</v>
      </c>
      <c r="M302" t="str">
        <f>IF(ISNA(complete_data[[#This Row],[Embarked]]),"S",IF(complete_data[[#This Row],[Embarked]]="","S",complete_data[[#This Row],[Embarked]]))</f>
        <v>S</v>
      </c>
      <c r="N302" t="str">
        <f>IF(ISNA(complete_data[[#This Row],[Cabin]]),"Unknown",IF(complete_data[[#This Row],[Cabin]]="","Unknown",TRIM(LEFT(complete_data[[#This Row],[Cabin]],1))))</f>
        <v>Unknown</v>
      </c>
    </row>
    <row r="303" spans="1:14" x14ac:dyDescent="0.2">
      <c r="A303" s="5">
        <v>350</v>
      </c>
      <c r="B303" s="7">
        <v>0</v>
      </c>
      <c r="C303" s="7">
        <v>3</v>
      </c>
      <c r="D303" s="5" t="s">
        <v>554</v>
      </c>
      <c r="E303" s="5" t="s">
        <v>29</v>
      </c>
      <c r="F303" s="4">
        <v>42</v>
      </c>
      <c r="G303" s="3">
        <v>315088</v>
      </c>
      <c r="H303" s="7">
        <f>_xlfn.XLOOKUP(complete_data[[#This Row],[PassengerId]],family_info[PassengerId],family_info[SibSp])</f>
        <v>0</v>
      </c>
      <c r="I303" s="7">
        <f>_xlfn.XLOOKUP(complete_data[[#This Row],[PassengerId]],family_info[PassengerId],family_info[Parch])</f>
        <v>0</v>
      </c>
      <c r="J303" s="18">
        <f>IF(ISBLANK(_xlfn.XLOOKUP(complete_data[[#This Row],[Ticket]],tickets[Ticket],tickets[Fare])),"",_xlfn.XLOOKUP(complete_data[[#This Row],[Ticket]],tickets[Ticket],tickets[Fare]))</f>
        <v>8.6624999999999996</v>
      </c>
      <c r="K303" s="18" t="str">
        <f>IF(ISBLANK(_xlfn.XLOOKUP(complete_data[[#This Row],[Ticket]],tickets[Ticket],tickets[Cabin])),"",_xlfn.XLOOKUP(complete_data[[#This Row],[Ticket]],tickets[Ticket],tickets[Cabin]))</f>
        <v/>
      </c>
      <c r="L303" t="str">
        <f>IF(ISBLANK(_xlfn.XLOOKUP(complete_data[[#This Row],[Ticket]],tickets[Ticket],tickets[Embarked])),"",_xlfn.XLOOKUP(complete_data[[#This Row],[Ticket]],tickets[Ticket],tickets[Embarked]))</f>
        <v>S</v>
      </c>
      <c r="M303" t="str">
        <f>IF(ISNA(complete_data[[#This Row],[Embarked]]),"S",IF(complete_data[[#This Row],[Embarked]]="","S",complete_data[[#This Row],[Embarked]]))</f>
        <v>S</v>
      </c>
      <c r="N303" t="str">
        <f>IF(ISNA(complete_data[[#This Row],[Cabin]]),"Unknown",IF(complete_data[[#This Row],[Cabin]]="","Unknown",TRIM(LEFT(complete_data[[#This Row],[Cabin]],1))))</f>
        <v>Unknown</v>
      </c>
    </row>
    <row r="304" spans="1:14" x14ac:dyDescent="0.2">
      <c r="A304" s="5">
        <v>194</v>
      </c>
      <c r="B304" s="7">
        <v>1</v>
      </c>
      <c r="C304" s="7">
        <v>2</v>
      </c>
      <c r="D304" s="5" t="s">
        <v>555</v>
      </c>
      <c r="E304" s="5" t="s">
        <v>29</v>
      </c>
      <c r="F304" s="4">
        <v>3</v>
      </c>
      <c r="G304" s="3">
        <v>230080</v>
      </c>
      <c r="H304" s="7">
        <f>_xlfn.XLOOKUP(complete_data[[#This Row],[PassengerId]],family_info[PassengerId],family_info[SibSp])</f>
        <v>1</v>
      </c>
      <c r="I304" s="7">
        <f>_xlfn.XLOOKUP(complete_data[[#This Row],[PassengerId]],family_info[PassengerId],family_info[Parch])</f>
        <v>1</v>
      </c>
      <c r="J304" s="18">
        <f>IF(ISBLANK(_xlfn.XLOOKUP(complete_data[[#This Row],[Ticket]],tickets[Ticket],tickets[Fare])),"",_xlfn.XLOOKUP(complete_data[[#This Row],[Ticket]],tickets[Ticket],tickets[Fare]))</f>
        <v>26</v>
      </c>
      <c r="K304" s="18" t="str">
        <f>IF(ISBLANK(_xlfn.XLOOKUP(complete_data[[#This Row],[Ticket]],tickets[Ticket],tickets[Cabin])),"",_xlfn.XLOOKUP(complete_data[[#This Row],[Ticket]],tickets[Ticket],tickets[Cabin]))</f>
        <v>F2</v>
      </c>
      <c r="L304" t="str">
        <f>IF(ISBLANK(_xlfn.XLOOKUP(complete_data[[#This Row],[Ticket]],tickets[Ticket],tickets[Embarked])),"",_xlfn.XLOOKUP(complete_data[[#This Row],[Ticket]],tickets[Ticket],tickets[Embarked]))</f>
        <v>S</v>
      </c>
      <c r="M304" t="str">
        <f>IF(ISNA(complete_data[[#This Row],[Embarked]]),"S",IF(complete_data[[#This Row],[Embarked]]="","S",complete_data[[#This Row],[Embarked]]))</f>
        <v>S</v>
      </c>
      <c r="N304" t="str">
        <f>IF(ISNA(complete_data[[#This Row],[Cabin]]),"Unknown",IF(complete_data[[#This Row],[Cabin]]="","Unknown",TRIM(LEFT(complete_data[[#This Row],[Cabin]],1))))</f>
        <v>F</v>
      </c>
    </row>
    <row r="305" spans="1:14" x14ac:dyDescent="0.2">
      <c r="A305" s="5">
        <v>669</v>
      </c>
      <c r="B305" s="7">
        <v>0</v>
      </c>
      <c r="C305" s="7">
        <v>3</v>
      </c>
      <c r="D305" s="5" t="s">
        <v>556</v>
      </c>
      <c r="E305" s="5" t="s">
        <v>29</v>
      </c>
      <c r="F305" s="4">
        <v>43</v>
      </c>
      <c r="G305" s="3" t="s">
        <v>557</v>
      </c>
      <c r="H305" s="7">
        <f>_xlfn.XLOOKUP(complete_data[[#This Row],[PassengerId]],family_info[PassengerId],family_info[SibSp])</f>
        <v>0</v>
      </c>
      <c r="I305" s="7">
        <f>_xlfn.XLOOKUP(complete_data[[#This Row],[PassengerId]],family_info[PassengerId],family_info[Parch])</f>
        <v>0</v>
      </c>
      <c r="J305" s="18">
        <f>IF(ISBLANK(_xlfn.XLOOKUP(complete_data[[#This Row],[Ticket]],tickets[Ticket],tickets[Fare])),"",_xlfn.XLOOKUP(complete_data[[#This Row],[Ticket]],tickets[Ticket],tickets[Fare]))</f>
        <v>8.0500000000000007</v>
      </c>
      <c r="K305" s="18" t="str">
        <f>IF(ISBLANK(_xlfn.XLOOKUP(complete_data[[#This Row],[Ticket]],tickets[Ticket],tickets[Cabin])),"",_xlfn.XLOOKUP(complete_data[[#This Row],[Ticket]],tickets[Ticket],tickets[Cabin]))</f>
        <v/>
      </c>
      <c r="L305" t="str">
        <f>IF(ISBLANK(_xlfn.XLOOKUP(complete_data[[#This Row],[Ticket]],tickets[Ticket],tickets[Embarked])),"",_xlfn.XLOOKUP(complete_data[[#This Row],[Ticket]],tickets[Ticket],tickets[Embarked]))</f>
        <v>S</v>
      </c>
      <c r="M305" t="str">
        <f>IF(ISNA(complete_data[[#This Row],[Embarked]]),"S",IF(complete_data[[#This Row],[Embarked]]="","S",complete_data[[#This Row],[Embarked]]))</f>
        <v>S</v>
      </c>
      <c r="N305" t="str">
        <f>IF(ISNA(complete_data[[#This Row],[Cabin]]),"Unknown",IF(complete_data[[#This Row],[Cabin]]="","Unknown",TRIM(LEFT(complete_data[[#This Row],[Cabin]],1))))</f>
        <v>Unknown</v>
      </c>
    </row>
    <row r="306" spans="1:14" x14ac:dyDescent="0.2">
      <c r="A306" s="5">
        <v>178</v>
      </c>
      <c r="B306" s="7">
        <v>0</v>
      </c>
      <c r="C306" s="7">
        <v>1</v>
      </c>
      <c r="D306" s="5" t="s">
        <v>558</v>
      </c>
      <c r="E306" s="5" t="s">
        <v>32</v>
      </c>
      <c r="F306" s="4">
        <v>50</v>
      </c>
      <c r="G306" s="3" t="s">
        <v>559</v>
      </c>
      <c r="H306" s="7">
        <f>_xlfn.XLOOKUP(complete_data[[#This Row],[PassengerId]],family_info[PassengerId],family_info[SibSp])</f>
        <v>0</v>
      </c>
      <c r="I306" s="7">
        <f>_xlfn.XLOOKUP(complete_data[[#This Row],[PassengerId]],family_info[PassengerId],family_info[Parch])</f>
        <v>0</v>
      </c>
      <c r="J306" s="18">
        <f>IF(ISBLANK(_xlfn.XLOOKUP(complete_data[[#This Row],[Ticket]],tickets[Ticket],tickets[Fare])),"",_xlfn.XLOOKUP(complete_data[[#This Row],[Ticket]],tickets[Ticket],tickets[Fare]))</f>
        <v>28.712499999999999</v>
      </c>
      <c r="K306" s="18" t="str">
        <f>IF(ISBLANK(_xlfn.XLOOKUP(complete_data[[#This Row],[Ticket]],tickets[Ticket],tickets[Cabin])),"",_xlfn.XLOOKUP(complete_data[[#This Row],[Ticket]],tickets[Ticket],tickets[Cabin]))</f>
        <v>C49</v>
      </c>
      <c r="L306" t="str">
        <f>IF(ISBLANK(_xlfn.XLOOKUP(complete_data[[#This Row],[Ticket]],tickets[Ticket],tickets[Embarked])),"",_xlfn.XLOOKUP(complete_data[[#This Row],[Ticket]],tickets[Ticket],tickets[Embarked]))</f>
        <v>C</v>
      </c>
      <c r="M306" t="str">
        <f>IF(ISNA(complete_data[[#This Row],[Embarked]]),"S",IF(complete_data[[#This Row],[Embarked]]="","S",complete_data[[#This Row],[Embarked]]))</f>
        <v>C</v>
      </c>
      <c r="N306" t="str">
        <f>IF(ISNA(complete_data[[#This Row],[Cabin]]),"Unknown",IF(complete_data[[#This Row],[Cabin]]="","Unknown",TRIM(LEFT(complete_data[[#This Row],[Cabin]],1))))</f>
        <v>C</v>
      </c>
    </row>
    <row r="307" spans="1:14" x14ac:dyDescent="0.2">
      <c r="A307" s="5">
        <v>668</v>
      </c>
      <c r="B307" s="7">
        <v>0</v>
      </c>
      <c r="C307" s="7">
        <v>3</v>
      </c>
      <c r="D307" s="5" t="s">
        <v>560</v>
      </c>
      <c r="E307" s="5" t="s">
        <v>29</v>
      </c>
      <c r="G307" s="3">
        <v>312993</v>
      </c>
      <c r="H307" s="7">
        <f>_xlfn.XLOOKUP(complete_data[[#This Row],[PassengerId]],family_info[PassengerId],family_info[SibSp])</f>
        <v>0</v>
      </c>
      <c r="I307" s="7">
        <f>_xlfn.XLOOKUP(complete_data[[#This Row],[PassengerId]],family_info[PassengerId],family_info[Parch])</f>
        <v>0</v>
      </c>
      <c r="J307" s="18">
        <f>IF(ISBLANK(_xlfn.XLOOKUP(complete_data[[#This Row],[Ticket]],tickets[Ticket],tickets[Fare])),"",_xlfn.XLOOKUP(complete_data[[#This Row],[Ticket]],tickets[Ticket],tickets[Fare]))</f>
        <v>7.7750000000000004</v>
      </c>
      <c r="K307" s="18" t="str">
        <f>IF(ISBLANK(_xlfn.XLOOKUP(complete_data[[#This Row],[Ticket]],tickets[Ticket],tickets[Cabin])),"",_xlfn.XLOOKUP(complete_data[[#This Row],[Ticket]],tickets[Ticket],tickets[Cabin]))</f>
        <v/>
      </c>
      <c r="L307" t="str">
        <f>IF(ISBLANK(_xlfn.XLOOKUP(complete_data[[#This Row],[Ticket]],tickets[Ticket],tickets[Embarked])),"",_xlfn.XLOOKUP(complete_data[[#This Row],[Ticket]],tickets[Ticket],tickets[Embarked]))</f>
        <v>S</v>
      </c>
      <c r="M307" t="str">
        <f>IF(ISNA(complete_data[[#This Row],[Embarked]]),"S",IF(complete_data[[#This Row],[Embarked]]="","S",complete_data[[#This Row],[Embarked]]))</f>
        <v>S</v>
      </c>
      <c r="N307" t="str">
        <f>IF(ISNA(complete_data[[#This Row],[Cabin]]),"Unknown",IF(complete_data[[#This Row],[Cabin]]="","Unknown",TRIM(LEFT(complete_data[[#This Row],[Cabin]],1))))</f>
        <v>Unknown</v>
      </c>
    </row>
    <row r="308" spans="1:14" x14ac:dyDescent="0.2">
      <c r="A308" s="5">
        <v>869</v>
      </c>
      <c r="B308" s="7">
        <v>0</v>
      </c>
      <c r="C308" s="7">
        <v>3</v>
      </c>
      <c r="D308" s="5" t="s">
        <v>561</v>
      </c>
      <c r="E308" s="5" t="s">
        <v>29</v>
      </c>
      <c r="G308" s="3">
        <v>345777</v>
      </c>
      <c r="H308" s="7">
        <f>_xlfn.XLOOKUP(complete_data[[#This Row],[PassengerId]],family_info[PassengerId],family_info[SibSp])</f>
        <v>0</v>
      </c>
      <c r="I308" s="7">
        <f>_xlfn.XLOOKUP(complete_data[[#This Row],[PassengerId]],family_info[PassengerId],family_info[Parch])</f>
        <v>0</v>
      </c>
      <c r="J308" s="18">
        <f>IF(ISBLANK(_xlfn.XLOOKUP(complete_data[[#This Row],[Ticket]],tickets[Ticket],tickets[Fare])),"",_xlfn.XLOOKUP(complete_data[[#This Row],[Ticket]],tickets[Ticket],tickets[Fare]))</f>
        <v>9.5</v>
      </c>
      <c r="K308" s="18" t="str">
        <f>IF(ISBLANK(_xlfn.XLOOKUP(complete_data[[#This Row],[Ticket]],tickets[Ticket],tickets[Cabin])),"",_xlfn.XLOOKUP(complete_data[[#This Row],[Ticket]],tickets[Ticket],tickets[Cabin]))</f>
        <v/>
      </c>
      <c r="L308" t="str">
        <f>IF(ISBLANK(_xlfn.XLOOKUP(complete_data[[#This Row],[Ticket]],tickets[Ticket],tickets[Embarked])),"",_xlfn.XLOOKUP(complete_data[[#This Row],[Ticket]],tickets[Ticket],tickets[Embarked]))</f>
        <v>S</v>
      </c>
      <c r="M308" t="str">
        <f>IF(ISNA(complete_data[[#This Row],[Embarked]]),"S",IF(complete_data[[#This Row],[Embarked]]="","S",complete_data[[#This Row],[Embarked]]))</f>
        <v>S</v>
      </c>
      <c r="N308" t="str">
        <f>IF(ISNA(complete_data[[#This Row],[Cabin]]),"Unknown",IF(complete_data[[#This Row],[Cabin]]="","Unknown",TRIM(LEFT(complete_data[[#This Row],[Cabin]],1))))</f>
        <v>Unknown</v>
      </c>
    </row>
    <row r="309" spans="1:14" x14ac:dyDescent="0.2">
      <c r="A309" s="5">
        <v>433</v>
      </c>
      <c r="B309" s="7">
        <v>1</v>
      </c>
      <c r="C309" s="7">
        <v>2</v>
      </c>
      <c r="D309" s="5" t="s">
        <v>562</v>
      </c>
      <c r="E309" s="5" t="s">
        <v>32</v>
      </c>
      <c r="F309" s="4">
        <v>42</v>
      </c>
      <c r="G309" s="3" t="s">
        <v>563</v>
      </c>
      <c r="H309" s="7">
        <f>_xlfn.XLOOKUP(complete_data[[#This Row],[PassengerId]],family_info[PassengerId],family_info[SibSp])</f>
        <v>1</v>
      </c>
      <c r="I309" s="7">
        <f>_xlfn.XLOOKUP(complete_data[[#This Row],[PassengerId]],family_info[PassengerId],family_info[Parch])</f>
        <v>0</v>
      </c>
      <c r="J309" s="18">
        <f>IF(ISBLANK(_xlfn.XLOOKUP(complete_data[[#This Row],[Ticket]],tickets[Ticket],tickets[Fare])),"",_xlfn.XLOOKUP(complete_data[[#This Row],[Ticket]],tickets[Ticket],tickets[Fare]))</f>
        <v>26</v>
      </c>
      <c r="K309" s="18" t="str">
        <f>IF(ISBLANK(_xlfn.XLOOKUP(complete_data[[#This Row],[Ticket]],tickets[Ticket],tickets[Cabin])),"",_xlfn.XLOOKUP(complete_data[[#This Row],[Ticket]],tickets[Ticket],tickets[Cabin]))</f>
        <v/>
      </c>
      <c r="L309" t="str">
        <f>IF(ISBLANK(_xlfn.XLOOKUP(complete_data[[#This Row],[Ticket]],tickets[Ticket],tickets[Embarked])),"",_xlfn.XLOOKUP(complete_data[[#This Row],[Ticket]],tickets[Ticket],tickets[Embarked]))</f>
        <v>S</v>
      </c>
      <c r="M309" t="str">
        <f>IF(ISNA(complete_data[[#This Row],[Embarked]]),"S",IF(complete_data[[#This Row],[Embarked]]="","S",complete_data[[#This Row],[Embarked]]))</f>
        <v>S</v>
      </c>
      <c r="N309" t="str">
        <f>IF(ISNA(complete_data[[#This Row],[Cabin]]),"Unknown",IF(complete_data[[#This Row],[Cabin]]="","Unknown",TRIM(LEFT(complete_data[[#This Row],[Cabin]],1))))</f>
        <v>Unknown</v>
      </c>
    </row>
    <row r="310" spans="1:14" x14ac:dyDescent="0.2">
      <c r="A310" s="5">
        <v>407</v>
      </c>
      <c r="B310" s="7">
        <v>0</v>
      </c>
      <c r="C310" s="7">
        <v>3</v>
      </c>
      <c r="D310" s="5" t="s">
        <v>564</v>
      </c>
      <c r="E310" s="5" t="s">
        <v>29</v>
      </c>
      <c r="F310" s="4">
        <v>51</v>
      </c>
      <c r="G310" s="3">
        <v>347064</v>
      </c>
      <c r="H310" s="7">
        <f>_xlfn.XLOOKUP(complete_data[[#This Row],[PassengerId]],family_info[PassengerId],family_info[SibSp])</f>
        <v>0</v>
      </c>
      <c r="I310" s="7">
        <f>_xlfn.XLOOKUP(complete_data[[#This Row],[PassengerId]],family_info[PassengerId],family_info[Parch])</f>
        <v>0</v>
      </c>
      <c r="J310" s="18">
        <f>IF(ISBLANK(_xlfn.XLOOKUP(complete_data[[#This Row],[Ticket]],tickets[Ticket],tickets[Fare])),"",_xlfn.XLOOKUP(complete_data[[#This Row],[Ticket]],tickets[Ticket],tickets[Fare]))</f>
        <v>7.75</v>
      </c>
      <c r="K310" s="18" t="str">
        <f>IF(ISBLANK(_xlfn.XLOOKUP(complete_data[[#This Row],[Ticket]],tickets[Ticket],tickets[Cabin])),"",_xlfn.XLOOKUP(complete_data[[#This Row],[Ticket]],tickets[Ticket],tickets[Cabin]))</f>
        <v/>
      </c>
      <c r="L310" t="str">
        <f>IF(ISBLANK(_xlfn.XLOOKUP(complete_data[[#This Row],[Ticket]],tickets[Ticket],tickets[Embarked])),"",_xlfn.XLOOKUP(complete_data[[#This Row],[Ticket]],tickets[Ticket],tickets[Embarked]))</f>
        <v>S</v>
      </c>
      <c r="M310" t="str">
        <f>IF(ISNA(complete_data[[#This Row],[Embarked]]),"S",IF(complete_data[[#This Row],[Embarked]]="","S",complete_data[[#This Row],[Embarked]]))</f>
        <v>S</v>
      </c>
      <c r="N310" t="str">
        <f>IF(ISNA(complete_data[[#This Row],[Cabin]]),"Unknown",IF(complete_data[[#This Row],[Cabin]]="","Unknown",TRIM(LEFT(complete_data[[#This Row],[Cabin]],1))))</f>
        <v>Unknown</v>
      </c>
    </row>
    <row r="311" spans="1:14" x14ac:dyDescent="0.2">
      <c r="A311" s="5">
        <v>390</v>
      </c>
      <c r="B311" s="7">
        <v>1</v>
      </c>
      <c r="C311" s="7">
        <v>2</v>
      </c>
      <c r="D311" s="5" t="s">
        <v>565</v>
      </c>
      <c r="E311" s="5" t="s">
        <v>32</v>
      </c>
      <c r="F311" s="4">
        <v>17</v>
      </c>
      <c r="G311" s="3" t="s">
        <v>566</v>
      </c>
      <c r="H311" s="7">
        <f>_xlfn.XLOOKUP(complete_data[[#This Row],[PassengerId]],family_info[PassengerId],family_info[SibSp])</f>
        <v>0</v>
      </c>
      <c r="I311" s="7">
        <f>_xlfn.XLOOKUP(complete_data[[#This Row],[PassengerId]],family_info[PassengerId],family_info[Parch])</f>
        <v>0</v>
      </c>
      <c r="J311" s="18">
        <f>IF(ISBLANK(_xlfn.XLOOKUP(complete_data[[#This Row],[Ticket]],tickets[Ticket],tickets[Fare])),"",_xlfn.XLOOKUP(complete_data[[#This Row],[Ticket]],tickets[Ticket],tickets[Fare]))</f>
        <v>12</v>
      </c>
      <c r="K311" s="18" t="str">
        <f>IF(ISBLANK(_xlfn.XLOOKUP(complete_data[[#This Row],[Ticket]],tickets[Ticket],tickets[Cabin])),"",_xlfn.XLOOKUP(complete_data[[#This Row],[Ticket]],tickets[Ticket],tickets[Cabin]))</f>
        <v/>
      </c>
      <c r="L311" t="str">
        <f>IF(ISBLANK(_xlfn.XLOOKUP(complete_data[[#This Row],[Ticket]],tickets[Ticket],tickets[Embarked])),"",_xlfn.XLOOKUP(complete_data[[#This Row],[Ticket]],tickets[Ticket],tickets[Embarked]))</f>
        <v>C</v>
      </c>
      <c r="M311" t="str">
        <f>IF(ISNA(complete_data[[#This Row],[Embarked]]),"S",IF(complete_data[[#This Row],[Embarked]]="","S",complete_data[[#This Row],[Embarked]]))</f>
        <v>C</v>
      </c>
      <c r="N311" t="str">
        <f>IF(ISNA(complete_data[[#This Row],[Cabin]]),"Unknown",IF(complete_data[[#This Row],[Cabin]]="","Unknown",TRIM(LEFT(complete_data[[#This Row],[Cabin]],1))))</f>
        <v>Unknown</v>
      </c>
    </row>
    <row r="312" spans="1:14" x14ac:dyDescent="0.2">
      <c r="A312" s="5">
        <v>347</v>
      </c>
      <c r="B312" s="7">
        <v>1</v>
      </c>
      <c r="C312" s="7">
        <v>2</v>
      </c>
      <c r="D312" s="5" t="s">
        <v>567</v>
      </c>
      <c r="E312" s="5" t="s">
        <v>32</v>
      </c>
      <c r="F312" s="4">
        <v>40</v>
      </c>
      <c r="G312" s="3">
        <v>31418</v>
      </c>
      <c r="H312" s="7">
        <f>_xlfn.XLOOKUP(complete_data[[#This Row],[PassengerId]],family_info[PassengerId],family_info[SibSp])</f>
        <v>0</v>
      </c>
      <c r="I312" s="7">
        <f>_xlfn.XLOOKUP(complete_data[[#This Row],[PassengerId]],family_info[PassengerId],family_info[Parch])</f>
        <v>0</v>
      </c>
      <c r="J312" s="18">
        <f>IF(ISBLANK(_xlfn.XLOOKUP(complete_data[[#This Row],[Ticket]],tickets[Ticket],tickets[Fare])),"",_xlfn.XLOOKUP(complete_data[[#This Row],[Ticket]],tickets[Ticket],tickets[Fare]))</f>
        <v>13</v>
      </c>
      <c r="K312" s="18" t="str">
        <f>IF(ISBLANK(_xlfn.XLOOKUP(complete_data[[#This Row],[Ticket]],tickets[Ticket],tickets[Cabin])),"",_xlfn.XLOOKUP(complete_data[[#This Row],[Ticket]],tickets[Ticket],tickets[Cabin]))</f>
        <v/>
      </c>
      <c r="L312" t="str">
        <f>IF(ISBLANK(_xlfn.XLOOKUP(complete_data[[#This Row],[Ticket]],tickets[Ticket],tickets[Embarked])),"",_xlfn.XLOOKUP(complete_data[[#This Row],[Ticket]],tickets[Ticket],tickets[Embarked]))</f>
        <v>S</v>
      </c>
      <c r="M312" t="str">
        <f>IF(ISNA(complete_data[[#This Row],[Embarked]]),"S",IF(complete_data[[#This Row],[Embarked]]="","S",complete_data[[#This Row],[Embarked]]))</f>
        <v>S</v>
      </c>
      <c r="N312" t="str">
        <f>IF(ISNA(complete_data[[#This Row],[Cabin]]),"Unknown",IF(complete_data[[#This Row],[Cabin]]="","Unknown",TRIM(LEFT(complete_data[[#This Row],[Cabin]],1))))</f>
        <v>Unknown</v>
      </c>
    </row>
    <row r="313" spans="1:14" x14ac:dyDescent="0.2">
      <c r="A313" s="5">
        <v>828</v>
      </c>
      <c r="B313" s="7">
        <v>1</v>
      </c>
      <c r="C313" s="7">
        <v>2</v>
      </c>
      <c r="D313" s="5" t="s">
        <v>568</v>
      </c>
      <c r="E313" s="5" t="s">
        <v>29</v>
      </c>
      <c r="F313" s="4">
        <v>1</v>
      </c>
      <c r="G313" s="3" t="s">
        <v>569</v>
      </c>
      <c r="H313" s="7">
        <f>_xlfn.XLOOKUP(complete_data[[#This Row],[PassengerId]],family_info[PassengerId],family_info[SibSp])</f>
        <v>0</v>
      </c>
      <c r="I313" s="7">
        <f>_xlfn.XLOOKUP(complete_data[[#This Row],[PassengerId]],family_info[PassengerId],family_info[Parch])</f>
        <v>2</v>
      </c>
      <c r="J313" s="18">
        <f>IF(ISBLANK(_xlfn.XLOOKUP(complete_data[[#This Row],[Ticket]],tickets[Ticket],tickets[Fare])),"",_xlfn.XLOOKUP(complete_data[[#This Row],[Ticket]],tickets[Ticket],tickets[Fare]))</f>
        <v>37.004199999999997</v>
      </c>
      <c r="K313" s="18" t="str">
        <f>IF(ISBLANK(_xlfn.XLOOKUP(complete_data[[#This Row],[Ticket]],tickets[Ticket],tickets[Cabin])),"",_xlfn.XLOOKUP(complete_data[[#This Row],[Ticket]],tickets[Ticket],tickets[Cabin]))</f>
        <v/>
      </c>
      <c r="L313" t="str">
        <f>IF(ISBLANK(_xlfn.XLOOKUP(complete_data[[#This Row],[Ticket]],tickets[Ticket],tickets[Embarked])),"",_xlfn.XLOOKUP(complete_data[[#This Row],[Ticket]],tickets[Ticket],tickets[Embarked]))</f>
        <v>C</v>
      </c>
      <c r="M313" t="str">
        <f>IF(ISNA(complete_data[[#This Row],[Embarked]]),"S",IF(complete_data[[#This Row],[Embarked]]="","S",complete_data[[#This Row],[Embarked]]))</f>
        <v>C</v>
      </c>
      <c r="N313" t="str">
        <f>IF(ISNA(complete_data[[#This Row],[Cabin]]),"Unknown",IF(complete_data[[#This Row],[Cabin]]="","Unknown",TRIM(LEFT(complete_data[[#This Row],[Cabin]],1))))</f>
        <v>Unknown</v>
      </c>
    </row>
    <row r="314" spans="1:14" x14ac:dyDescent="0.2">
      <c r="A314" s="5">
        <v>852</v>
      </c>
      <c r="B314" s="7">
        <v>0</v>
      </c>
      <c r="C314" s="7">
        <v>3</v>
      </c>
      <c r="D314" s="5" t="s">
        <v>570</v>
      </c>
      <c r="E314" s="5" t="s">
        <v>29</v>
      </c>
      <c r="F314" s="4">
        <v>74</v>
      </c>
      <c r="G314" s="3">
        <v>347060</v>
      </c>
      <c r="H314" s="7">
        <f>_xlfn.XLOOKUP(complete_data[[#This Row],[PassengerId]],family_info[PassengerId],family_info[SibSp])</f>
        <v>0</v>
      </c>
      <c r="I314" s="7">
        <f>_xlfn.XLOOKUP(complete_data[[#This Row],[PassengerId]],family_info[PassengerId],family_info[Parch])</f>
        <v>0</v>
      </c>
      <c r="J314" s="18">
        <f>IF(ISBLANK(_xlfn.XLOOKUP(complete_data[[#This Row],[Ticket]],tickets[Ticket],tickets[Fare])),"",_xlfn.XLOOKUP(complete_data[[#This Row],[Ticket]],tickets[Ticket],tickets[Fare]))</f>
        <v>7.7750000000000004</v>
      </c>
      <c r="K314" s="18" t="str">
        <f>IF(ISBLANK(_xlfn.XLOOKUP(complete_data[[#This Row],[Ticket]],tickets[Ticket],tickets[Cabin])),"",_xlfn.XLOOKUP(complete_data[[#This Row],[Ticket]],tickets[Ticket],tickets[Cabin]))</f>
        <v/>
      </c>
      <c r="L314" t="str">
        <f>IF(ISBLANK(_xlfn.XLOOKUP(complete_data[[#This Row],[Ticket]],tickets[Ticket],tickets[Embarked])),"",_xlfn.XLOOKUP(complete_data[[#This Row],[Ticket]],tickets[Ticket],tickets[Embarked]))</f>
        <v>S</v>
      </c>
      <c r="M314" t="str">
        <f>IF(ISNA(complete_data[[#This Row],[Embarked]]),"S",IF(complete_data[[#This Row],[Embarked]]="","S",complete_data[[#This Row],[Embarked]]))</f>
        <v>S</v>
      </c>
      <c r="N314" t="str">
        <f>IF(ISNA(complete_data[[#This Row],[Cabin]]),"Unknown",IF(complete_data[[#This Row],[Cabin]]="","Unknown",TRIM(LEFT(complete_data[[#This Row],[Cabin]],1))))</f>
        <v>Unknown</v>
      </c>
    </row>
    <row r="315" spans="1:14" x14ac:dyDescent="0.2">
      <c r="A315" s="5">
        <v>338</v>
      </c>
      <c r="B315" s="7">
        <v>1</v>
      </c>
      <c r="C315" s="7">
        <v>1</v>
      </c>
      <c r="D315" s="5" t="s">
        <v>571</v>
      </c>
      <c r="E315" s="5" t="s">
        <v>32</v>
      </c>
      <c r="F315" s="4">
        <v>41</v>
      </c>
      <c r="G315" s="3">
        <v>16966</v>
      </c>
      <c r="H315" s="7">
        <f>_xlfn.XLOOKUP(complete_data[[#This Row],[PassengerId]],family_info[PassengerId],family_info[SibSp])</f>
        <v>0</v>
      </c>
      <c r="I315" s="7">
        <f>_xlfn.XLOOKUP(complete_data[[#This Row],[PassengerId]],family_info[PassengerId],family_info[Parch])</f>
        <v>0</v>
      </c>
      <c r="J315" s="18">
        <f>IF(ISBLANK(_xlfn.XLOOKUP(complete_data[[#This Row],[Ticket]],tickets[Ticket],tickets[Fare])),"",_xlfn.XLOOKUP(complete_data[[#This Row],[Ticket]],tickets[Ticket],tickets[Fare]))</f>
        <v>134.5</v>
      </c>
      <c r="K315" s="18" t="str">
        <f>IF(ISBLANK(_xlfn.XLOOKUP(complete_data[[#This Row],[Ticket]],tickets[Ticket],tickets[Cabin])),"",_xlfn.XLOOKUP(complete_data[[#This Row],[Ticket]],tickets[Ticket],tickets[Cabin]))</f>
        <v>E34 E40</v>
      </c>
      <c r="L315" t="str">
        <f>IF(ISBLANK(_xlfn.XLOOKUP(complete_data[[#This Row],[Ticket]],tickets[Ticket],tickets[Embarked])),"",_xlfn.XLOOKUP(complete_data[[#This Row],[Ticket]],tickets[Ticket],tickets[Embarked]))</f>
        <v>C</v>
      </c>
      <c r="M315" t="str">
        <f>IF(ISNA(complete_data[[#This Row],[Embarked]]),"S",IF(complete_data[[#This Row],[Embarked]]="","S",complete_data[[#This Row],[Embarked]]))</f>
        <v>C</v>
      </c>
      <c r="N315" t="str">
        <f>IF(ISNA(complete_data[[#This Row],[Cabin]]),"Unknown",IF(complete_data[[#This Row],[Cabin]]="","Unknown",TRIM(LEFT(complete_data[[#This Row],[Cabin]],1))))</f>
        <v>E</v>
      </c>
    </row>
    <row r="316" spans="1:14" x14ac:dyDescent="0.2">
      <c r="A316" s="5">
        <v>189</v>
      </c>
      <c r="B316" s="7">
        <v>0</v>
      </c>
      <c r="C316" s="7">
        <v>3</v>
      </c>
      <c r="D316" s="5" t="s">
        <v>572</v>
      </c>
      <c r="E316" s="5" t="s">
        <v>29</v>
      </c>
      <c r="F316" s="4">
        <v>40</v>
      </c>
      <c r="G316" s="3">
        <v>364849</v>
      </c>
      <c r="H316" s="7">
        <f>_xlfn.XLOOKUP(complete_data[[#This Row],[PassengerId]],family_info[PassengerId],family_info[SibSp])</f>
        <v>1</v>
      </c>
      <c r="I316" s="7">
        <f>_xlfn.XLOOKUP(complete_data[[#This Row],[PassengerId]],family_info[PassengerId],family_info[Parch])</f>
        <v>1</v>
      </c>
      <c r="J316" s="18">
        <f>IF(ISBLANK(_xlfn.XLOOKUP(complete_data[[#This Row],[Ticket]],tickets[Ticket],tickets[Fare])),"",_xlfn.XLOOKUP(complete_data[[#This Row],[Ticket]],tickets[Ticket],tickets[Fare]))</f>
        <v>15.5</v>
      </c>
      <c r="K316" s="18" t="str">
        <f>IF(ISBLANK(_xlfn.XLOOKUP(complete_data[[#This Row],[Ticket]],tickets[Ticket],tickets[Cabin])),"",_xlfn.XLOOKUP(complete_data[[#This Row],[Ticket]],tickets[Ticket],tickets[Cabin]))</f>
        <v/>
      </c>
      <c r="L316" t="str">
        <f>IF(ISBLANK(_xlfn.XLOOKUP(complete_data[[#This Row],[Ticket]],tickets[Ticket],tickets[Embarked])),"",_xlfn.XLOOKUP(complete_data[[#This Row],[Ticket]],tickets[Ticket],tickets[Embarked]))</f>
        <v>Q</v>
      </c>
      <c r="M316" t="str">
        <f>IF(ISNA(complete_data[[#This Row],[Embarked]]),"S",IF(complete_data[[#This Row],[Embarked]]="","S",complete_data[[#This Row],[Embarked]]))</f>
        <v>Q</v>
      </c>
      <c r="N316" t="str">
        <f>IF(ISNA(complete_data[[#This Row],[Cabin]]),"Unknown",IF(complete_data[[#This Row],[Cabin]]="","Unknown",TRIM(LEFT(complete_data[[#This Row],[Cabin]],1))))</f>
        <v>Unknown</v>
      </c>
    </row>
    <row r="317" spans="1:14" x14ac:dyDescent="0.2">
      <c r="A317" s="5">
        <v>389</v>
      </c>
      <c r="B317" s="7">
        <v>0</v>
      </c>
      <c r="C317" s="7">
        <v>3</v>
      </c>
      <c r="D317" s="5" t="s">
        <v>573</v>
      </c>
      <c r="E317" s="5" t="s">
        <v>29</v>
      </c>
      <c r="G317" s="3">
        <v>367655</v>
      </c>
      <c r="H317" s="7">
        <f>_xlfn.XLOOKUP(complete_data[[#This Row],[PassengerId]],family_info[PassengerId],family_info[SibSp])</f>
        <v>0</v>
      </c>
      <c r="I317" s="7">
        <f>_xlfn.XLOOKUP(complete_data[[#This Row],[PassengerId]],family_info[PassengerId],family_info[Parch])</f>
        <v>0</v>
      </c>
      <c r="J317" s="18">
        <f>IF(ISBLANK(_xlfn.XLOOKUP(complete_data[[#This Row],[Ticket]],tickets[Ticket],tickets[Fare])),"",_xlfn.XLOOKUP(complete_data[[#This Row],[Ticket]],tickets[Ticket],tickets[Fare]))</f>
        <v>7.7291999999999996</v>
      </c>
      <c r="K317" s="18" t="str">
        <f>IF(ISBLANK(_xlfn.XLOOKUP(complete_data[[#This Row],[Ticket]],tickets[Ticket],tickets[Cabin])),"",_xlfn.XLOOKUP(complete_data[[#This Row],[Ticket]],tickets[Ticket],tickets[Cabin]))</f>
        <v/>
      </c>
      <c r="L317" t="str">
        <f>IF(ISBLANK(_xlfn.XLOOKUP(complete_data[[#This Row],[Ticket]],tickets[Ticket],tickets[Embarked])),"",_xlfn.XLOOKUP(complete_data[[#This Row],[Ticket]],tickets[Ticket],tickets[Embarked]))</f>
        <v>Q</v>
      </c>
      <c r="M317" t="str">
        <f>IF(ISNA(complete_data[[#This Row],[Embarked]]),"S",IF(complete_data[[#This Row],[Embarked]]="","S",complete_data[[#This Row],[Embarked]]))</f>
        <v>Q</v>
      </c>
      <c r="N317" t="str">
        <f>IF(ISNA(complete_data[[#This Row],[Cabin]]),"Unknown",IF(complete_data[[#This Row],[Cabin]]="","Unknown",TRIM(LEFT(complete_data[[#This Row],[Cabin]],1))))</f>
        <v>Unknown</v>
      </c>
    </row>
    <row r="318" spans="1:14" x14ac:dyDescent="0.2">
      <c r="A318" s="5">
        <v>653</v>
      </c>
      <c r="B318" s="7">
        <v>0</v>
      </c>
      <c r="C318" s="7">
        <v>3</v>
      </c>
      <c r="D318" s="5" t="s">
        <v>574</v>
      </c>
      <c r="E318" s="5" t="s">
        <v>29</v>
      </c>
      <c r="F318" s="4">
        <v>21</v>
      </c>
      <c r="G318" s="3">
        <v>8475</v>
      </c>
      <c r="H318" s="7">
        <f>_xlfn.XLOOKUP(complete_data[[#This Row],[PassengerId]],family_info[PassengerId],family_info[SibSp])</f>
        <v>0</v>
      </c>
      <c r="I318" s="7">
        <f>_xlfn.XLOOKUP(complete_data[[#This Row],[PassengerId]],family_info[PassengerId],family_info[Parch])</f>
        <v>0</v>
      </c>
      <c r="J318" s="18">
        <f>IF(ISBLANK(_xlfn.XLOOKUP(complete_data[[#This Row],[Ticket]],tickets[Ticket],tickets[Fare])),"",_xlfn.XLOOKUP(complete_data[[#This Row],[Ticket]],tickets[Ticket],tickets[Fare]))</f>
        <v>8.4332999999999991</v>
      </c>
      <c r="K318" s="18" t="str">
        <f>IF(ISBLANK(_xlfn.XLOOKUP(complete_data[[#This Row],[Ticket]],tickets[Ticket],tickets[Cabin])),"",_xlfn.XLOOKUP(complete_data[[#This Row],[Ticket]],tickets[Ticket],tickets[Cabin]))</f>
        <v/>
      </c>
      <c r="L318" t="str">
        <f>IF(ISBLANK(_xlfn.XLOOKUP(complete_data[[#This Row],[Ticket]],tickets[Ticket],tickets[Embarked])),"",_xlfn.XLOOKUP(complete_data[[#This Row],[Ticket]],tickets[Ticket],tickets[Embarked]))</f>
        <v>S</v>
      </c>
      <c r="M318" t="str">
        <f>IF(ISNA(complete_data[[#This Row],[Embarked]]),"S",IF(complete_data[[#This Row],[Embarked]]="","S",complete_data[[#This Row],[Embarked]]))</f>
        <v>S</v>
      </c>
      <c r="N318" t="str">
        <f>IF(ISNA(complete_data[[#This Row],[Cabin]]),"Unknown",IF(complete_data[[#This Row],[Cabin]]="","Unknown",TRIM(LEFT(complete_data[[#This Row],[Cabin]],1))))</f>
        <v>Unknown</v>
      </c>
    </row>
    <row r="319" spans="1:14" x14ac:dyDescent="0.2">
      <c r="A319" s="5">
        <v>123</v>
      </c>
      <c r="B319" s="7">
        <v>0</v>
      </c>
      <c r="C319" s="7">
        <v>2</v>
      </c>
      <c r="D319" s="5" t="s">
        <v>575</v>
      </c>
      <c r="E319" s="5" t="s">
        <v>29</v>
      </c>
      <c r="F319" s="4">
        <v>32.5</v>
      </c>
      <c r="G319" s="3">
        <v>237736</v>
      </c>
      <c r="H319" s="7">
        <f>_xlfn.XLOOKUP(complete_data[[#This Row],[PassengerId]],family_info[PassengerId],family_info[SibSp])</f>
        <v>1</v>
      </c>
      <c r="I319" s="7">
        <f>_xlfn.XLOOKUP(complete_data[[#This Row],[PassengerId]],family_info[PassengerId],family_info[Parch])</f>
        <v>0</v>
      </c>
      <c r="J319" s="18">
        <f>IF(ISBLANK(_xlfn.XLOOKUP(complete_data[[#This Row],[Ticket]],tickets[Ticket],tickets[Fare])),"",_xlfn.XLOOKUP(complete_data[[#This Row],[Ticket]],tickets[Ticket],tickets[Fare]))</f>
        <v>30.070799999999998</v>
      </c>
      <c r="K319" s="18" t="str">
        <f>IF(ISBLANK(_xlfn.XLOOKUP(complete_data[[#This Row],[Ticket]],tickets[Ticket],tickets[Cabin])),"",_xlfn.XLOOKUP(complete_data[[#This Row],[Ticket]],tickets[Ticket],tickets[Cabin]))</f>
        <v/>
      </c>
      <c r="L319" t="str">
        <f>IF(ISBLANK(_xlfn.XLOOKUP(complete_data[[#This Row],[Ticket]],tickets[Ticket],tickets[Embarked])),"",_xlfn.XLOOKUP(complete_data[[#This Row],[Ticket]],tickets[Ticket],tickets[Embarked]))</f>
        <v>C</v>
      </c>
      <c r="M319" t="str">
        <f>IF(ISNA(complete_data[[#This Row],[Embarked]]),"S",IF(complete_data[[#This Row],[Embarked]]="","S",complete_data[[#This Row],[Embarked]]))</f>
        <v>C</v>
      </c>
      <c r="N319" t="str">
        <f>IF(ISNA(complete_data[[#This Row],[Cabin]]),"Unknown",IF(complete_data[[#This Row],[Cabin]]="","Unknown",TRIM(LEFT(complete_data[[#This Row],[Cabin]],1))))</f>
        <v>Unknown</v>
      </c>
    </row>
    <row r="320" spans="1:14" x14ac:dyDescent="0.2">
      <c r="A320" s="5">
        <v>102</v>
      </c>
      <c r="B320" s="7">
        <v>0</v>
      </c>
      <c r="C320" s="7">
        <v>3</v>
      </c>
      <c r="D320" s="5" t="s">
        <v>576</v>
      </c>
      <c r="E320" s="5" t="s">
        <v>29</v>
      </c>
      <c r="G320" s="3">
        <v>349215</v>
      </c>
      <c r="H320" s="7">
        <f>_xlfn.XLOOKUP(complete_data[[#This Row],[PassengerId]],family_info[PassengerId],family_info[SibSp])</f>
        <v>0</v>
      </c>
      <c r="I320" s="7">
        <f>_xlfn.XLOOKUP(complete_data[[#This Row],[PassengerId]],family_info[PassengerId],family_info[Parch])</f>
        <v>0</v>
      </c>
      <c r="J320" s="18">
        <f>IF(ISBLANK(_xlfn.XLOOKUP(complete_data[[#This Row],[Ticket]],tickets[Ticket],tickets[Fare])),"",_xlfn.XLOOKUP(complete_data[[#This Row],[Ticket]],tickets[Ticket],tickets[Fare]))</f>
        <v>7.8958000000000004</v>
      </c>
      <c r="K320" s="18" t="str">
        <f>IF(ISBLANK(_xlfn.XLOOKUP(complete_data[[#This Row],[Ticket]],tickets[Ticket],tickets[Cabin])),"",_xlfn.XLOOKUP(complete_data[[#This Row],[Ticket]],tickets[Ticket],tickets[Cabin]))</f>
        <v/>
      </c>
      <c r="L320" t="str">
        <f>IF(ISBLANK(_xlfn.XLOOKUP(complete_data[[#This Row],[Ticket]],tickets[Ticket],tickets[Embarked])),"",_xlfn.XLOOKUP(complete_data[[#This Row],[Ticket]],tickets[Ticket],tickets[Embarked]))</f>
        <v>S</v>
      </c>
      <c r="M320" t="str">
        <f>IF(ISNA(complete_data[[#This Row],[Embarked]]),"S",IF(complete_data[[#This Row],[Embarked]]="","S",complete_data[[#This Row],[Embarked]]))</f>
        <v>S</v>
      </c>
      <c r="N320" t="str">
        <f>IF(ISNA(complete_data[[#This Row],[Cabin]]),"Unknown",IF(complete_data[[#This Row],[Cabin]]="","Unknown",TRIM(LEFT(complete_data[[#This Row],[Cabin]],1))))</f>
        <v>Unknown</v>
      </c>
    </row>
    <row r="321" spans="1:14" x14ac:dyDescent="0.2">
      <c r="A321" s="5">
        <v>305</v>
      </c>
      <c r="B321" s="7">
        <v>0</v>
      </c>
      <c r="C321" s="7">
        <v>3</v>
      </c>
      <c r="D321" s="5" t="s">
        <v>577</v>
      </c>
      <c r="E321" s="5" t="s">
        <v>29</v>
      </c>
      <c r="G321" s="3" t="s">
        <v>578</v>
      </c>
      <c r="H321" s="7">
        <f>_xlfn.XLOOKUP(complete_data[[#This Row],[PassengerId]],family_info[PassengerId],family_info[SibSp])</f>
        <v>0</v>
      </c>
      <c r="I321" s="7">
        <f>_xlfn.XLOOKUP(complete_data[[#This Row],[PassengerId]],family_info[PassengerId],family_info[Parch])</f>
        <v>0</v>
      </c>
      <c r="J321" s="18">
        <f>IF(ISBLANK(_xlfn.XLOOKUP(complete_data[[#This Row],[Ticket]],tickets[Ticket],tickets[Fare])),"",_xlfn.XLOOKUP(complete_data[[#This Row],[Ticket]],tickets[Ticket],tickets[Fare]))</f>
        <v>8.0500000000000007</v>
      </c>
      <c r="K321" s="18" t="str">
        <f>IF(ISBLANK(_xlfn.XLOOKUP(complete_data[[#This Row],[Ticket]],tickets[Ticket],tickets[Cabin])),"",_xlfn.XLOOKUP(complete_data[[#This Row],[Ticket]],tickets[Ticket],tickets[Cabin]))</f>
        <v/>
      </c>
      <c r="L321" t="str">
        <f>IF(ISBLANK(_xlfn.XLOOKUP(complete_data[[#This Row],[Ticket]],tickets[Ticket],tickets[Embarked])),"",_xlfn.XLOOKUP(complete_data[[#This Row],[Ticket]],tickets[Ticket],tickets[Embarked]))</f>
        <v>S</v>
      </c>
      <c r="M321" t="str">
        <f>IF(ISNA(complete_data[[#This Row],[Embarked]]),"S",IF(complete_data[[#This Row],[Embarked]]="","S",complete_data[[#This Row],[Embarked]]))</f>
        <v>S</v>
      </c>
      <c r="N321" t="str">
        <f>IF(ISNA(complete_data[[#This Row],[Cabin]]),"Unknown",IF(complete_data[[#This Row],[Cabin]]="","Unknown",TRIM(LEFT(complete_data[[#This Row],[Cabin]],1))))</f>
        <v>Unknown</v>
      </c>
    </row>
    <row r="322" spans="1:14" x14ac:dyDescent="0.2">
      <c r="A322" s="5">
        <v>180</v>
      </c>
      <c r="B322" s="7">
        <v>0</v>
      </c>
      <c r="C322" s="7">
        <v>3</v>
      </c>
      <c r="D322" s="5" t="s">
        <v>579</v>
      </c>
      <c r="E322" s="5" t="s">
        <v>29</v>
      </c>
      <c r="F322" s="4">
        <v>36</v>
      </c>
      <c r="G322" s="3" t="s">
        <v>580</v>
      </c>
      <c r="H322" s="7">
        <f>_xlfn.XLOOKUP(complete_data[[#This Row],[PassengerId]],family_info[PassengerId],family_info[SibSp])</f>
        <v>0</v>
      </c>
      <c r="I322" s="7">
        <f>_xlfn.XLOOKUP(complete_data[[#This Row],[PassengerId]],family_info[PassengerId],family_info[Parch])</f>
        <v>0</v>
      </c>
      <c r="J322" s="18">
        <f>IF(ISBLANK(_xlfn.XLOOKUP(complete_data[[#This Row],[Ticket]],tickets[Ticket],tickets[Fare])),"",_xlfn.XLOOKUP(complete_data[[#This Row],[Ticket]],tickets[Ticket],tickets[Fare]))</f>
        <v>0</v>
      </c>
      <c r="K322" s="18" t="str">
        <f>IF(ISBLANK(_xlfn.XLOOKUP(complete_data[[#This Row],[Ticket]],tickets[Ticket],tickets[Cabin])),"",_xlfn.XLOOKUP(complete_data[[#This Row],[Ticket]],tickets[Ticket],tickets[Cabin]))</f>
        <v/>
      </c>
      <c r="L322" t="str">
        <f>IF(ISBLANK(_xlfn.XLOOKUP(complete_data[[#This Row],[Ticket]],tickets[Ticket],tickets[Embarked])),"",_xlfn.XLOOKUP(complete_data[[#This Row],[Ticket]],tickets[Ticket],tickets[Embarked]))</f>
        <v>S</v>
      </c>
      <c r="M322" t="str">
        <f>IF(ISNA(complete_data[[#This Row],[Embarked]]),"S",IF(complete_data[[#This Row],[Embarked]]="","S",complete_data[[#This Row],[Embarked]]))</f>
        <v>S</v>
      </c>
      <c r="N322" t="str">
        <f>IF(ISNA(complete_data[[#This Row],[Cabin]]),"Unknown",IF(complete_data[[#This Row],[Cabin]]="","Unknown",TRIM(LEFT(complete_data[[#This Row],[Cabin]],1))))</f>
        <v>Unknown</v>
      </c>
    </row>
    <row r="323" spans="1:14" x14ac:dyDescent="0.2">
      <c r="A323" s="5">
        <v>778</v>
      </c>
      <c r="B323" s="7">
        <v>1</v>
      </c>
      <c r="C323" s="7">
        <v>3</v>
      </c>
      <c r="D323" s="5" t="s">
        <v>581</v>
      </c>
      <c r="E323" s="5" t="s">
        <v>32</v>
      </c>
      <c r="F323" s="4">
        <v>5</v>
      </c>
      <c r="G323" s="3">
        <v>364516</v>
      </c>
      <c r="H323" s="7">
        <f>_xlfn.XLOOKUP(complete_data[[#This Row],[PassengerId]],family_info[PassengerId],family_info[SibSp])</f>
        <v>0</v>
      </c>
      <c r="I323" s="7">
        <f>_xlfn.XLOOKUP(complete_data[[#This Row],[PassengerId]],family_info[PassengerId],family_info[Parch])</f>
        <v>0</v>
      </c>
      <c r="J323" s="18">
        <f>IF(ISBLANK(_xlfn.XLOOKUP(complete_data[[#This Row],[Ticket]],tickets[Ticket],tickets[Fare])),"",_xlfn.XLOOKUP(complete_data[[#This Row],[Ticket]],tickets[Ticket],tickets[Fare]))</f>
        <v>12.475</v>
      </c>
      <c r="K323" s="18" t="str">
        <f>IF(ISBLANK(_xlfn.XLOOKUP(complete_data[[#This Row],[Ticket]],tickets[Ticket],tickets[Cabin])),"",_xlfn.XLOOKUP(complete_data[[#This Row],[Ticket]],tickets[Ticket],tickets[Cabin]))</f>
        <v/>
      </c>
      <c r="L323" t="str">
        <f>IF(ISBLANK(_xlfn.XLOOKUP(complete_data[[#This Row],[Ticket]],tickets[Ticket],tickets[Embarked])),"",_xlfn.XLOOKUP(complete_data[[#This Row],[Ticket]],tickets[Ticket],tickets[Embarked]))</f>
        <v>S</v>
      </c>
      <c r="M323" t="str">
        <f>IF(ISNA(complete_data[[#This Row],[Embarked]]),"S",IF(complete_data[[#This Row],[Embarked]]="","S",complete_data[[#This Row],[Embarked]]))</f>
        <v>S</v>
      </c>
      <c r="N323" t="str">
        <f>IF(ISNA(complete_data[[#This Row],[Cabin]]),"Unknown",IF(complete_data[[#This Row],[Cabin]]="","Unknown",TRIM(LEFT(complete_data[[#This Row],[Cabin]],1))))</f>
        <v>Unknown</v>
      </c>
    </row>
    <row r="324" spans="1:14" x14ac:dyDescent="0.2">
      <c r="A324" s="5">
        <v>410</v>
      </c>
      <c r="B324" s="7">
        <v>0</v>
      </c>
      <c r="C324" s="7">
        <v>3</v>
      </c>
      <c r="D324" s="5" t="s">
        <v>582</v>
      </c>
      <c r="E324" s="5" t="s">
        <v>32</v>
      </c>
      <c r="G324" s="3">
        <v>4133</v>
      </c>
      <c r="H324" s="7">
        <f>_xlfn.XLOOKUP(complete_data[[#This Row],[PassengerId]],family_info[PassengerId],family_info[SibSp])</f>
        <v>3</v>
      </c>
      <c r="I324" s="7">
        <f>_xlfn.XLOOKUP(complete_data[[#This Row],[PassengerId]],family_info[PassengerId],family_info[Parch])</f>
        <v>1</v>
      </c>
      <c r="J324" s="18">
        <f>IF(ISBLANK(_xlfn.XLOOKUP(complete_data[[#This Row],[Ticket]],tickets[Ticket],tickets[Fare])),"",_xlfn.XLOOKUP(complete_data[[#This Row],[Ticket]],tickets[Ticket],tickets[Fare]))</f>
        <v>25.466699999999999</v>
      </c>
      <c r="K324" s="18" t="str">
        <f>IF(ISBLANK(_xlfn.XLOOKUP(complete_data[[#This Row],[Ticket]],tickets[Ticket],tickets[Cabin])),"",_xlfn.XLOOKUP(complete_data[[#This Row],[Ticket]],tickets[Ticket],tickets[Cabin]))</f>
        <v/>
      </c>
      <c r="L324" t="str">
        <f>IF(ISBLANK(_xlfn.XLOOKUP(complete_data[[#This Row],[Ticket]],tickets[Ticket],tickets[Embarked])),"",_xlfn.XLOOKUP(complete_data[[#This Row],[Ticket]],tickets[Ticket],tickets[Embarked]))</f>
        <v>S</v>
      </c>
      <c r="M324" t="str">
        <f>IF(ISNA(complete_data[[#This Row],[Embarked]]),"S",IF(complete_data[[#This Row],[Embarked]]="","S",complete_data[[#This Row],[Embarked]]))</f>
        <v>S</v>
      </c>
      <c r="N324" t="str">
        <f>IF(ISNA(complete_data[[#This Row],[Cabin]]),"Unknown",IF(complete_data[[#This Row],[Cabin]]="","Unknown",TRIM(LEFT(complete_data[[#This Row],[Cabin]],1))))</f>
        <v>Unknown</v>
      </c>
    </row>
    <row r="325" spans="1:14" x14ac:dyDescent="0.2">
      <c r="A325" s="5">
        <v>43</v>
      </c>
      <c r="B325" s="7">
        <v>0</v>
      </c>
      <c r="C325" s="7">
        <v>3</v>
      </c>
      <c r="D325" s="5" t="s">
        <v>583</v>
      </c>
      <c r="E325" s="5" t="s">
        <v>29</v>
      </c>
      <c r="G325" s="3">
        <v>349253</v>
      </c>
      <c r="H325" s="7">
        <f>_xlfn.XLOOKUP(complete_data[[#This Row],[PassengerId]],family_info[PassengerId],family_info[SibSp])</f>
        <v>0</v>
      </c>
      <c r="I325" s="7">
        <f>_xlfn.XLOOKUP(complete_data[[#This Row],[PassengerId]],family_info[PassengerId],family_info[Parch])</f>
        <v>0</v>
      </c>
      <c r="J325" s="18">
        <f>IF(ISBLANK(_xlfn.XLOOKUP(complete_data[[#This Row],[Ticket]],tickets[Ticket],tickets[Fare])),"",_xlfn.XLOOKUP(complete_data[[#This Row],[Ticket]],tickets[Ticket],tickets[Fare]))</f>
        <v>7.8958000000000004</v>
      </c>
      <c r="K325" s="18" t="str">
        <f>IF(ISBLANK(_xlfn.XLOOKUP(complete_data[[#This Row],[Ticket]],tickets[Ticket],tickets[Cabin])),"",_xlfn.XLOOKUP(complete_data[[#This Row],[Ticket]],tickets[Ticket],tickets[Cabin]))</f>
        <v/>
      </c>
      <c r="L325" t="str">
        <f>IF(ISBLANK(_xlfn.XLOOKUP(complete_data[[#This Row],[Ticket]],tickets[Ticket],tickets[Embarked])),"",_xlfn.XLOOKUP(complete_data[[#This Row],[Ticket]],tickets[Ticket],tickets[Embarked]))</f>
        <v>C</v>
      </c>
      <c r="M325" t="str">
        <f>IF(ISNA(complete_data[[#This Row],[Embarked]]),"S",IF(complete_data[[#This Row],[Embarked]]="","S",complete_data[[#This Row],[Embarked]]))</f>
        <v>C</v>
      </c>
      <c r="N325" t="str">
        <f>IF(ISNA(complete_data[[#This Row],[Cabin]]),"Unknown",IF(complete_data[[#This Row],[Cabin]]="","Unknown",TRIM(LEFT(complete_data[[#This Row],[Cabin]],1))))</f>
        <v>Unknown</v>
      </c>
    </row>
    <row r="326" spans="1:14" x14ac:dyDescent="0.2">
      <c r="A326" s="5">
        <v>825</v>
      </c>
      <c r="B326" s="7">
        <v>0</v>
      </c>
      <c r="C326" s="7">
        <v>3</v>
      </c>
      <c r="D326" s="5" t="s">
        <v>584</v>
      </c>
      <c r="E326" s="5" t="s">
        <v>29</v>
      </c>
      <c r="F326" s="4">
        <v>2</v>
      </c>
      <c r="G326" s="3">
        <v>3101295</v>
      </c>
      <c r="H326" s="7">
        <f>_xlfn.XLOOKUP(complete_data[[#This Row],[PassengerId]],family_info[PassengerId],family_info[SibSp])</f>
        <v>4</v>
      </c>
      <c r="I326" s="7">
        <f>_xlfn.XLOOKUP(complete_data[[#This Row],[PassengerId]],family_info[PassengerId],family_info[Parch])</f>
        <v>1</v>
      </c>
      <c r="J326" s="18">
        <f>IF(ISBLANK(_xlfn.XLOOKUP(complete_data[[#This Row],[Ticket]],tickets[Ticket],tickets[Fare])),"",_xlfn.XLOOKUP(complete_data[[#This Row],[Ticket]],tickets[Ticket],tickets[Fare]))</f>
        <v>39.6875</v>
      </c>
      <c r="K326" s="18" t="str">
        <f>IF(ISBLANK(_xlfn.XLOOKUP(complete_data[[#This Row],[Ticket]],tickets[Ticket],tickets[Cabin])),"",_xlfn.XLOOKUP(complete_data[[#This Row],[Ticket]],tickets[Ticket],tickets[Cabin]))</f>
        <v/>
      </c>
      <c r="L326" t="str">
        <f>IF(ISBLANK(_xlfn.XLOOKUP(complete_data[[#This Row],[Ticket]],tickets[Ticket],tickets[Embarked])),"",_xlfn.XLOOKUP(complete_data[[#This Row],[Ticket]],tickets[Ticket],tickets[Embarked]))</f>
        <v>S</v>
      </c>
      <c r="M326" t="str">
        <f>IF(ISNA(complete_data[[#This Row],[Embarked]]),"S",IF(complete_data[[#This Row],[Embarked]]="","S",complete_data[[#This Row],[Embarked]]))</f>
        <v>S</v>
      </c>
      <c r="N326" t="str">
        <f>IF(ISNA(complete_data[[#This Row],[Cabin]]),"Unknown",IF(complete_data[[#This Row],[Cabin]]="","Unknown",TRIM(LEFT(complete_data[[#This Row],[Cabin]],1))))</f>
        <v>Unknown</v>
      </c>
    </row>
    <row r="327" spans="1:14" x14ac:dyDescent="0.2">
      <c r="A327" s="5">
        <v>689</v>
      </c>
      <c r="B327" s="7">
        <v>0</v>
      </c>
      <c r="C327" s="7">
        <v>3</v>
      </c>
      <c r="D327" s="5" t="s">
        <v>585</v>
      </c>
      <c r="E327" s="5" t="s">
        <v>29</v>
      </c>
      <c r="F327" s="4">
        <v>18</v>
      </c>
      <c r="G327" s="3">
        <v>350036</v>
      </c>
      <c r="H327" s="7">
        <f>_xlfn.XLOOKUP(complete_data[[#This Row],[PassengerId]],family_info[PassengerId],family_info[SibSp])</f>
        <v>0</v>
      </c>
      <c r="I327" s="7">
        <f>_xlfn.XLOOKUP(complete_data[[#This Row],[PassengerId]],family_info[PassengerId],family_info[Parch])</f>
        <v>0</v>
      </c>
      <c r="J327" s="18">
        <f>IF(ISBLANK(_xlfn.XLOOKUP(complete_data[[#This Row],[Ticket]],tickets[Ticket],tickets[Fare])),"",_xlfn.XLOOKUP(complete_data[[#This Row],[Ticket]],tickets[Ticket],tickets[Fare]))</f>
        <v>7.7957999999999998</v>
      </c>
      <c r="K327" s="18" t="str">
        <f>IF(ISBLANK(_xlfn.XLOOKUP(complete_data[[#This Row],[Ticket]],tickets[Ticket],tickets[Cabin])),"",_xlfn.XLOOKUP(complete_data[[#This Row],[Ticket]],tickets[Ticket],tickets[Cabin]))</f>
        <v/>
      </c>
      <c r="L327" t="str">
        <f>IF(ISBLANK(_xlfn.XLOOKUP(complete_data[[#This Row],[Ticket]],tickets[Ticket],tickets[Embarked])),"",_xlfn.XLOOKUP(complete_data[[#This Row],[Ticket]],tickets[Ticket],tickets[Embarked]))</f>
        <v>S</v>
      </c>
      <c r="M327" t="str">
        <f>IF(ISNA(complete_data[[#This Row],[Embarked]]),"S",IF(complete_data[[#This Row],[Embarked]]="","S",complete_data[[#This Row],[Embarked]]))</f>
        <v>S</v>
      </c>
      <c r="N327" t="str">
        <f>IF(ISNA(complete_data[[#This Row],[Cabin]]),"Unknown",IF(complete_data[[#This Row],[Cabin]]="","Unknown",TRIM(LEFT(complete_data[[#This Row],[Cabin]],1))))</f>
        <v>Unknown</v>
      </c>
    </row>
    <row r="328" spans="1:14" x14ac:dyDescent="0.2">
      <c r="A328" s="5">
        <v>374</v>
      </c>
      <c r="B328" s="7">
        <v>0</v>
      </c>
      <c r="C328" s="7">
        <v>1</v>
      </c>
      <c r="D328" s="5" t="s">
        <v>586</v>
      </c>
      <c r="E328" s="5" t="s">
        <v>29</v>
      </c>
      <c r="F328" s="4">
        <v>22</v>
      </c>
      <c r="G328" s="3" t="s">
        <v>425</v>
      </c>
      <c r="H328" s="7">
        <f>_xlfn.XLOOKUP(complete_data[[#This Row],[PassengerId]],family_info[PassengerId],family_info[SibSp])</f>
        <v>0</v>
      </c>
      <c r="I328" s="7">
        <f>_xlfn.XLOOKUP(complete_data[[#This Row],[PassengerId]],family_info[PassengerId],family_info[Parch])</f>
        <v>0</v>
      </c>
      <c r="J328" s="18">
        <f>IF(ISBLANK(_xlfn.XLOOKUP(complete_data[[#This Row],[Ticket]],tickets[Ticket],tickets[Fare])),"",_xlfn.XLOOKUP(complete_data[[#This Row],[Ticket]],tickets[Ticket],tickets[Fare]))</f>
        <v>135.63329999999999</v>
      </c>
      <c r="K328" s="18" t="str">
        <f>IF(ISBLANK(_xlfn.XLOOKUP(complete_data[[#This Row],[Ticket]],tickets[Ticket],tickets[Cabin])),"",_xlfn.XLOOKUP(complete_data[[#This Row],[Ticket]],tickets[Ticket],tickets[Cabin]))</f>
        <v>C32 C99</v>
      </c>
      <c r="L328" t="str">
        <f>IF(ISBLANK(_xlfn.XLOOKUP(complete_data[[#This Row],[Ticket]],tickets[Ticket],tickets[Embarked])),"",_xlfn.XLOOKUP(complete_data[[#This Row],[Ticket]],tickets[Ticket],tickets[Embarked]))</f>
        <v>C</v>
      </c>
      <c r="M328" t="str">
        <f>IF(ISNA(complete_data[[#This Row],[Embarked]]),"S",IF(complete_data[[#This Row],[Embarked]]="","S",complete_data[[#This Row],[Embarked]]))</f>
        <v>C</v>
      </c>
      <c r="N328" t="str">
        <f>IF(ISNA(complete_data[[#This Row],[Cabin]]),"Unknown",IF(complete_data[[#This Row],[Cabin]]="","Unknown",TRIM(LEFT(complete_data[[#This Row],[Cabin]],1))))</f>
        <v>C</v>
      </c>
    </row>
    <row r="329" spans="1:14" x14ac:dyDescent="0.2">
      <c r="A329" s="5">
        <v>468</v>
      </c>
      <c r="B329" s="7">
        <v>0</v>
      </c>
      <c r="C329" s="7">
        <v>1</v>
      </c>
      <c r="D329" s="5" t="s">
        <v>587</v>
      </c>
      <c r="E329" s="5" t="s">
        <v>29</v>
      </c>
      <c r="F329" s="4">
        <v>56</v>
      </c>
      <c r="G329" s="3">
        <v>113792</v>
      </c>
      <c r="H329" s="7">
        <f>_xlfn.XLOOKUP(complete_data[[#This Row],[PassengerId]],family_info[PassengerId],family_info[SibSp])</f>
        <v>0</v>
      </c>
      <c r="I329" s="7">
        <f>_xlfn.XLOOKUP(complete_data[[#This Row],[PassengerId]],family_info[PassengerId],family_info[Parch])</f>
        <v>0</v>
      </c>
      <c r="J329" s="18">
        <f>IF(ISBLANK(_xlfn.XLOOKUP(complete_data[[#This Row],[Ticket]],tickets[Ticket],tickets[Fare])),"",_xlfn.XLOOKUP(complete_data[[#This Row],[Ticket]],tickets[Ticket],tickets[Fare]))</f>
        <v>26.55</v>
      </c>
      <c r="K329" s="18" t="str">
        <f>IF(ISBLANK(_xlfn.XLOOKUP(complete_data[[#This Row],[Ticket]],tickets[Ticket],tickets[Cabin])),"",_xlfn.XLOOKUP(complete_data[[#This Row],[Ticket]],tickets[Ticket],tickets[Cabin]))</f>
        <v/>
      </c>
      <c r="L329" t="str">
        <f>IF(ISBLANK(_xlfn.XLOOKUP(complete_data[[#This Row],[Ticket]],tickets[Ticket],tickets[Embarked])),"",_xlfn.XLOOKUP(complete_data[[#This Row],[Ticket]],tickets[Ticket],tickets[Embarked]))</f>
        <v>S</v>
      </c>
      <c r="M329" t="str">
        <f>IF(ISNA(complete_data[[#This Row],[Embarked]]),"S",IF(complete_data[[#This Row],[Embarked]]="","S",complete_data[[#This Row],[Embarked]]))</f>
        <v>S</v>
      </c>
      <c r="N329" t="str">
        <f>IF(ISNA(complete_data[[#This Row],[Cabin]]),"Unknown",IF(complete_data[[#This Row],[Cabin]]="","Unknown",TRIM(LEFT(complete_data[[#This Row],[Cabin]],1))))</f>
        <v>Unknown</v>
      </c>
    </row>
    <row r="330" spans="1:14" x14ac:dyDescent="0.2">
      <c r="A330" s="5">
        <v>759</v>
      </c>
      <c r="B330" s="7">
        <v>0</v>
      </c>
      <c r="C330" s="7">
        <v>3</v>
      </c>
      <c r="D330" s="5" t="s">
        <v>588</v>
      </c>
      <c r="E330" s="5" t="s">
        <v>29</v>
      </c>
      <c r="F330" s="4">
        <v>34</v>
      </c>
      <c r="G330" s="3">
        <v>363294</v>
      </c>
      <c r="H330" s="7">
        <f>_xlfn.XLOOKUP(complete_data[[#This Row],[PassengerId]],family_info[PassengerId],family_info[SibSp])</f>
        <v>0</v>
      </c>
      <c r="I330" s="7">
        <f>_xlfn.XLOOKUP(complete_data[[#This Row],[PassengerId]],family_info[PassengerId],family_info[Parch])</f>
        <v>0</v>
      </c>
      <c r="J330" s="18" t="e">
        <f>IF(ISBLANK(_xlfn.XLOOKUP(complete_data[[#This Row],[Ticket]],tickets[Ticket],tickets[Fare])),"",_xlfn.XLOOKUP(complete_data[[#This Row],[Ticket]],tickets[Ticket],tickets[Fare]))</f>
        <v>#N/A</v>
      </c>
      <c r="K330" s="18" t="e">
        <f>IF(ISBLANK(_xlfn.XLOOKUP(complete_data[[#This Row],[Ticket]],tickets[Ticket],tickets[Cabin])),"",_xlfn.XLOOKUP(complete_data[[#This Row],[Ticket]],tickets[Ticket],tickets[Cabin]))</f>
        <v>#N/A</v>
      </c>
      <c r="L330" t="e">
        <f>IF(ISBLANK(_xlfn.XLOOKUP(complete_data[[#This Row],[Ticket]],tickets[Ticket],tickets[Embarked])),"",_xlfn.XLOOKUP(complete_data[[#This Row],[Ticket]],tickets[Ticket],tickets[Embarked]))</f>
        <v>#N/A</v>
      </c>
      <c r="M330" t="str">
        <f>IF(ISNA(complete_data[[#This Row],[Embarked]]),"S",IF(complete_data[[#This Row],[Embarked]]="","S",complete_data[[#This Row],[Embarked]]))</f>
        <v>S</v>
      </c>
      <c r="N330" t="str">
        <f>IF(ISNA(complete_data[[#This Row],[Cabin]]),"Unknown",IF(complete_data[[#This Row],[Cabin]]="","Unknown",TRIM(LEFT(complete_data[[#This Row],[Cabin]],1))))</f>
        <v>Unknown</v>
      </c>
    </row>
    <row r="331" spans="1:14" x14ac:dyDescent="0.2">
      <c r="A331" s="5">
        <v>872</v>
      </c>
      <c r="B331" s="7">
        <v>1</v>
      </c>
      <c r="C331" s="7">
        <v>1</v>
      </c>
      <c r="D331" s="5" t="s">
        <v>589</v>
      </c>
      <c r="E331" s="5" t="s">
        <v>32</v>
      </c>
      <c r="F331" s="4">
        <v>47</v>
      </c>
      <c r="G331" s="3">
        <v>11751</v>
      </c>
      <c r="H331" s="7">
        <f>_xlfn.XLOOKUP(complete_data[[#This Row],[PassengerId]],family_info[PassengerId],family_info[SibSp])</f>
        <v>1</v>
      </c>
      <c r="I331" s="7">
        <f>_xlfn.XLOOKUP(complete_data[[#This Row],[PassengerId]],family_info[PassengerId],family_info[Parch])</f>
        <v>1</v>
      </c>
      <c r="J331" s="18">
        <f>IF(ISBLANK(_xlfn.XLOOKUP(complete_data[[#This Row],[Ticket]],tickets[Ticket],tickets[Fare])),"",_xlfn.XLOOKUP(complete_data[[#This Row],[Ticket]],tickets[Ticket],tickets[Fare]))</f>
        <v>52.554200000000002</v>
      </c>
      <c r="K331" s="18" t="str">
        <f>IF(ISBLANK(_xlfn.XLOOKUP(complete_data[[#This Row],[Ticket]],tickets[Ticket],tickets[Cabin])),"",_xlfn.XLOOKUP(complete_data[[#This Row],[Ticket]],tickets[Ticket],tickets[Cabin]))</f>
        <v>D35</v>
      </c>
      <c r="L331" t="str">
        <f>IF(ISBLANK(_xlfn.XLOOKUP(complete_data[[#This Row],[Ticket]],tickets[Ticket],tickets[Embarked])),"",_xlfn.XLOOKUP(complete_data[[#This Row],[Ticket]],tickets[Ticket],tickets[Embarked]))</f>
        <v>S</v>
      </c>
      <c r="M331" t="str">
        <f>IF(ISNA(complete_data[[#This Row],[Embarked]]),"S",IF(complete_data[[#This Row],[Embarked]]="","S",complete_data[[#This Row],[Embarked]]))</f>
        <v>S</v>
      </c>
      <c r="N331" t="str">
        <f>IF(ISNA(complete_data[[#This Row],[Cabin]]),"Unknown",IF(complete_data[[#This Row],[Cabin]]="","Unknown",TRIM(LEFT(complete_data[[#This Row],[Cabin]],1))))</f>
        <v>D</v>
      </c>
    </row>
    <row r="332" spans="1:14" x14ac:dyDescent="0.2">
      <c r="A332" s="5">
        <v>862</v>
      </c>
      <c r="B332" s="7">
        <v>0</v>
      </c>
      <c r="C332" s="7">
        <v>2</v>
      </c>
      <c r="D332" s="5" t="s">
        <v>590</v>
      </c>
      <c r="E332" s="5" t="s">
        <v>29</v>
      </c>
      <c r="F332" s="4">
        <v>21</v>
      </c>
      <c r="G332" s="3">
        <v>28134</v>
      </c>
      <c r="H332" s="7">
        <f>_xlfn.XLOOKUP(complete_data[[#This Row],[PassengerId]],family_info[PassengerId],family_info[SibSp])</f>
        <v>1</v>
      </c>
      <c r="I332" s="7">
        <f>_xlfn.XLOOKUP(complete_data[[#This Row],[PassengerId]],family_info[PassengerId],family_info[Parch])</f>
        <v>0</v>
      </c>
      <c r="J332" s="18">
        <f>IF(ISBLANK(_xlfn.XLOOKUP(complete_data[[#This Row],[Ticket]],tickets[Ticket],tickets[Fare])),"",_xlfn.XLOOKUP(complete_data[[#This Row],[Ticket]],tickets[Ticket],tickets[Fare]))</f>
        <v>11.5</v>
      </c>
      <c r="K332" s="18" t="str">
        <f>IF(ISBLANK(_xlfn.XLOOKUP(complete_data[[#This Row],[Ticket]],tickets[Ticket],tickets[Cabin])),"",_xlfn.XLOOKUP(complete_data[[#This Row],[Ticket]],tickets[Ticket],tickets[Cabin]))</f>
        <v/>
      </c>
      <c r="L332" t="str">
        <f>IF(ISBLANK(_xlfn.XLOOKUP(complete_data[[#This Row],[Ticket]],tickets[Ticket],tickets[Embarked])),"",_xlfn.XLOOKUP(complete_data[[#This Row],[Ticket]],tickets[Ticket],tickets[Embarked]))</f>
        <v>S</v>
      </c>
      <c r="M332" t="str">
        <f>IF(ISNA(complete_data[[#This Row],[Embarked]]),"S",IF(complete_data[[#This Row],[Embarked]]="","S",complete_data[[#This Row],[Embarked]]))</f>
        <v>S</v>
      </c>
      <c r="N332" t="str">
        <f>IF(ISNA(complete_data[[#This Row],[Cabin]]),"Unknown",IF(complete_data[[#This Row],[Cabin]]="","Unknown",TRIM(LEFT(complete_data[[#This Row],[Cabin]],1))))</f>
        <v>Unknown</v>
      </c>
    </row>
    <row r="333" spans="1:14" x14ac:dyDescent="0.2">
      <c r="A333" s="5">
        <v>191</v>
      </c>
      <c r="B333" s="7">
        <v>1</v>
      </c>
      <c r="C333" s="7">
        <v>2</v>
      </c>
      <c r="D333" s="5" t="s">
        <v>591</v>
      </c>
      <c r="E333" s="5" t="s">
        <v>32</v>
      </c>
      <c r="F333" s="4">
        <v>32</v>
      </c>
      <c r="G333" s="3">
        <v>234604</v>
      </c>
      <c r="H333" s="7">
        <f>_xlfn.XLOOKUP(complete_data[[#This Row],[PassengerId]],family_info[PassengerId],family_info[SibSp])</f>
        <v>0</v>
      </c>
      <c r="I333" s="7">
        <f>_xlfn.XLOOKUP(complete_data[[#This Row],[PassengerId]],family_info[PassengerId],family_info[Parch])</f>
        <v>0</v>
      </c>
      <c r="J333" s="18">
        <f>IF(ISBLANK(_xlfn.XLOOKUP(complete_data[[#This Row],[Ticket]],tickets[Ticket],tickets[Fare])),"",_xlfn.XLOOKUP(complete_data[[#This Row],[Ticket]],tickets[Ticket],tickets[Fare]))</f>
        <v>13</v>
      </c>
      <c r="K333" s="18" t="str">
        <f>IF(ISBLANK(_xlfn.XLOOKUP(complete_data[[#This Row],[Ticket]],tickets[Ticket],tickets[Cabin])),"",_xlfn.XLOOKUP(complete_data[[#This Row],[Ticket]],tickets[Ticket],tickets[Cabin]))</f>
        <v/>
      </c>
      <c r="L333" t="str">
        <f>IF(ISBLANK(_xlfn.XLOOKUP(complete_data[[#This Row],[Ticket]],tickets[Ticket],tickets[Embarked])),"",_xlfn.XLOOKUP(complete_data[[#This Row],[Ticket]],tickets[Ticket],tickets[Embarked]))</f>
        <v>S</v>
      </c>
      <c r="M333" t="str">
        <f>IF(ISNA(complete_data[[#This Row],[Embarked]]),"S",IF(complete_data[[#This Row],[Embarked]]="","S",complete_data[[#This Row],[Embarked]]))</f>
        <v>S</v>
      </c>
      <c r="N333" t="str">
        <f>IF(ISNA(complete_data[[#This Row],[Cabin]]),"Unknown",IF(complete_data[[#This Row],[Cabin]]="","Unknown",TRIM(LEFT(complete_data[[#This Row],[Cabin]],1))))</f>
        <v>Unknown</v>
      </c>
    </row>
    <row r="334" spans="1:14" x14ac:dyDescent="0.2">
      <c r="A334" s="5">
        <v>541</v>
      </c>
      <c r="B334" s="7">
        <v>1</v>
      </c>
      <c r="C334" s="7">
        <v>1</v>
      </c>
      <c r="D334" s="5" t="s">
        <v>592</v>
      </c>
      <c r="E334" s="5" t="s">
        <v>32</v>
      </c>
      <c r="F334" s="4">
        <v>36</v>
      </c>
      <c r="G334" s="3" t="s">
        <v>461</v>
      </c>
      <c r="H334" s="7">
        <f>_xlfn.XLOOKUP(complete_data[[#This Row],[PassengerId]],family_info[PassengerId],family_info[SibSp])</f>
        <v>0</v>
      </c>
      <c r="I334" s="7">
        <f>_xlfn.XLOOKUP(complete_data[[#This Row],[PassengerId]],family_info[PassengerId],family_info[Parch])</f>
        <v>2</v>
      </c>
      <c r="J334" s="18">
        <f>IF(ISBLANK(_xlfn.XLOOKUP(complete_data[[#This Row],[Ticket]],tickets[Ticket],tickets[Fare])),"",_xlfn.XLOOKUP(complete_data[[#This Row],[Ticket]],tickets[Ticket],tickets[Fare]))</f>
        <v>71</v>
      </c>
      <c r="K334" s="18" t="str">
        <f>IF(ISBLANK(_xlfn.XLOOKUP(complete_data[[#This Row],[Ticket]],tickets[Ticket],tickets[Cabin])),"",_xlfn.XLOOKUP(complete_data[[#This Row],[Ticket]],tickets[Ticket],tickets[Cabin]))</f>
        <v>B22</v>
      </c>
      <c r="L334" t="str">
        <f>IF(ISBLANK(_xlfn.XLOOKUP(complete_data[[#This Row],[Ticket]],tickets[Ticket],tickets[Embarked])),"",_xlfn.XLOOKUP(complete_data[[#This Row],[Ticket]],tickets[Ticket],tickets[Embarked]))</f>
        <v>S</v>
      </c>
      <c r="M334" t="str">
        <f>IF(ISNA(complete_data[[#This Row],[Embarked]]),"S",IF(complete_data[[#This Row],[Embarked]]="","S",complete_data[[#This Row],[Embarked]]))</f>
        <v>S</v>
      </c>
      <c r="N334" t="str">
        <f>IF(ISNA(complete_data[[#This Row],[Cabin]]),"Unknown",IF(complete_data[[#This Row],[Cabin]]="","Unknown",TRIM(LEFT(complete_data[[#This Row],[Cabin]],1))))</f>
        <v>B</v>
      </c>
    </row>
    <row r="335" spans="1:14" x14ac:dyDescent="0.2">
      <c r="A335" s="5">
        <v>307</v>
      </c>
      <c r="B335" s="7">
        <v>1</v>
      </c>
      <c r="C335" s="7">
        <v>1</v>
      </c>
      <c r="D335" s="5" t="s">
        <v>593</v>
      </c>
      <c r="E335" s="5" t="s">
        <v>32</v>
      </c>
      <c r="G335" s="3">
        <v>17421</v>
      </c>
      <c r="H335" s="7">
        <f>_xlfn.XLOOKUP(complete_data[[#This Row],[PassengerId]],family_info[PassengerId],family_info[SibSp])</f>
        <v>0</v>
      </c>
      <c r="I335" s="7">
        <f>_xlfn.XLOOKUP(complete_data[[#This Row],[PassengerId]],family_info[PassengerId],family_info[Parch])</f>
        <v>0</v>
      </c>
      <c r="J335" s="18" t="e">
        <f>IF(ISBLANK(_xlfn.XLOOKUP(complete_data[[#This Row],[Ticket]],tickets[Ticket],tickets[Fare])),"",_xlfn.XLOOKUP(complete_data[[#This Row],[Ticket]],tickets[Ticket],tickets[Fare]))</f>
        <v>#N/A</v>
      </c>
      <c r="K335" s="18" t="e">
        <f>IF(ISBLANK(_xlfn.XLOOKUP(complete_data[[#This Row],[Ticket]],tickets[Ticket],tickets[Cabin])),"",_xlfn.XLOOKUP(complete_data[[#This Row],[Ticket]],tickets[Ticket],tickets[Cabin]))</f>
        <v>#N/A</v>
      </c>
      <c r="L335" t="e">
        <f>IF(ISBLANK(_xlfn.XLOOKUP(complete_data[[#This Row],[Ticket]],tickets[Ticket],tickets[Embarked])),"",_xlfn.XLOOKUP(complete_data[[#This Row],[Ticket]],tickets[Ticket],tickets[Embarked]))</f>
        <v>#N/A</v>
      </c>
      <c r="M335" t="str">
        <f>IF(ISNA(complete_data[[#This Row],[Embarked]]),"S",IF(complete_data[[#This Row],[Embarked]]="","S",complete_data[[#This Row],[Embarked]]))</f>
        <v>S</v>
      </c>
      <c r="N335" t="str">
        <f>IF(ISNA(complete_data[[#This Row],[Cabin]]),"Unknown",IF(complete_data[[#This Row],[Cabin]]="","Unknown",TRIM(LEFT(complete_data[[#This Row],[Cabin]],1))))</f>
        <v>Unknown</v>
      </c>
    </row>
    <row r="336" spans="1:14" x14ac:dyDescent="0.2">
      <c r="A336" s="5">
        <v>309</v>
      </c>
      <c r="B336" s="7">
        <v>0</v>
      </c>
      <c r="C336" s="7">
        <v>2</v>
      </c>
      <c r="D336" s="5" t="s">
        <v>594</v>
      </c>
      <c r="E336" s="5" t="s">
        <v>29</v>
      </c>
      <c r="F336" s="4">
        <v>30</v>
      </c>
      <c r="G336" s="3" t="s">
        <v>595</v>
      </c>
      <c r="H336" s="7">
        <f>_xlfn.XLOOKUP(complete_data[[#This Row],[PassengerId]],family_info[PassengerId],family_info[SibSp])</f>
        <v>1</v>
      </c>
      <c r="I336" s="7">
        <f>_xlfn.XLOOKUP(complete_data[[#This Row],[PassengerId]],family_info[PassengerId],family_info[Parch])</f>
        <v>0</v>
      </c>
      <c r="J336" s="18">
        <f>IF(ISBLANK(_xlfn.XLOOKUP(complete_data[[#This Row],[Ticket]],tickets[Ticket],tickets[Fare])),"",_xlfn.XLOOKUP(complete_data[[#This Row],[Ticket]],tickets[Ticket],tickets[Fare]))</f>
        <v>24</v>
      </c>
      <c r="K336" s="18" t="str">
        <f>IF(ISBLANK(_xlfn.XLOOKUP(complete_data[[#This Row],[Ticket]],tickets[Ticket],tickets[Cabin])),"",_xlfn.XLOOKUP(complete_data[[#This Row],[Ticket]],tickets[Ticket],tickets[Cabin]))</f>
        <v/>
      </c>
      <c r="L336" t="str">
        <f>IF(ISBLANK(_xlfn.XLOOKUP(complete_data[[#This Row],[Ticket]],tickets[Ticket],tickets[Embarked])),"",_xlfn.XLOOKUP(complete_data[[#This Row],[Ticket]],tickets[Ticket],tickets[Embarked]))</f>
        <v>C</v>
      </c>
      <c r="M336" t="str">
        <f>IF(ISNA(complete_data[[#This Row],[Embarked]]),"S",IF(complete_data[[#This Row],[Embarked]]="","S",complete_data[[#This Row],[Embarked]]))</f>
        <v>C</v>
      </c>
      <c r="N336" t="str">
        <f>IF(ISNA(complete_data[[#This Row],[Cabin]]),"Unknown",IF(complete_data[[#This Row],[Cabin]]="","Unknown",TRIM(LEFT(complete_data[[#This Row],[Cabin]],1))))</f>
        <v>Unknown</v>
      </c>
    </row>
    <row r="337" spans="1:14" x14ac:dyDescent="0.2">
      <c r="A337" s="5">
        <v>120</v>
      </c>
      <c r="B337" s="7">
        <v>0</v>
      </c>
      <c r="C337" s="7">
        <v>3</v>
      </c>
      <c r="D337" s="5" t="s">
        <v>596</v>
      </c>
      <c r="E337" s="5" t="s">
        <v>32</v>
      </c>
      <c r="F337" s="4">
        <v>2</v>
      </c>
      <c r="G337" s="3">
        <v>347082</v>
      </c>
      <c r="H337" s="7">
        <f>_xlfn.XLOOKUP(complete_data[[#This Row],[PassengerId]],family_info[PassengerId],family_info[SibSp])</f>
        <v>4</v>
      </c>
      <c r="I337" s="7">
        <f>_xlfn.XLOOKUP(complete_data[[#This Row],[PassengerId]],family_info[PassengerId],family_info[Parch])</f>
        <v>2</v>
      </c>
      <c r="J337" s="18">
        <f>IF(ISBLANK(_xlfn.XLOOKUP(complete_data[[#This Row],[Ticket]],tickets[Ticket],tickets[Fare])),"",_xlfn.XLOOKUP(complete_data[[#This Row],[Ticket]],tickets[Ticket],tickets[Fare]))</f>
        <v>31.274999999999999</v>
      </c>
      <c r="K337" s="18" t="str">
        <f>IF(ISBLANK(_xlfn.XLOOKUP(complete_data[[#This Row],[Ticket]],tickets[Ticket],tickets[Cabin])),"",_xlfn.XLOOKUP(complete_data[[#This Row],[Ticket]],tickets[Ticket],tickets[Cabin]))</f>
        <v/>
      </c>
      <c r="L337" t="str">
        <f>IF(ISBLANK(_xlfn.XLOOKUP(complete_data[[#This Row],[Ticket]],tickets[Ticket],tickets[Embarked])),"",_xlfn.XLOOKUP(complete_data[[#This Row],[Ticket]],tickets[Ticket],tickets[Embarked]))</f>
        <v>S</v>
      </c>
      <c r="M337" t="str">
        <f>IF(ISNA(complete_data[[#This Row],[Embarked]]),"S",IF(complete_data[[#This Row],[Embarked]]="","S",complete_data[[#This Row],[Embarked]]))</f>
        <v>S</v>
      </c>
      <c r="N337" t="str">
        <f>IF(ISNA(complete_data[[#This Row],[Cabin]]),"Unknown",IF(complete_data[[#This Row],[Cabin]]="","Unknown",TRIM(LEFT(complete_data[[#This Row],[Cabin]],1))))</f>
        <v>Unknown</v>
      </c>
    </row>
    <row r="338" spans="1:14" x14ac:dyDescent="0.2">
      <c r="A338" s="5">
        <v>109</v>
      </c>
      <c r="B338" s="7">
        <v>0</v>
      </c>
      <c r="C338" s="7">
        <v>3</v>
      </c>
      <c r="D338" s="5" t="s">
        <v>597</v>
      </c>
      <c r="E338" s="5" t="s">
        <v>29</v>
      </c>
      <c r="F338" s="4">
        <v>38</v>
      </c>
      <c r="G338" s="3">
        <v>349249</v>
      </c>
      <c r="H338" s="7">
        <f>_xlfn.XLOOKUP(complete_data[[#This Row],[PassengerId]],family_info[PassengerId],family_info[SibSp])</f>
        <v>0</v>
      </c>
      <c r="I338" s="7">
        <f>_xlfn.XLOOKUP(complete_data[[#This Row],[PassengerId]],family_info[PassengerId],family_info[Parch])</f>
        <v>0</v>
      </c>
      <c r="J338" s="18">
        <f>IF(ISBLANK(_xlfn.XLOOKUP(complete_data[[#This Row],[Ticket]],tickets[Ticket],tickets[Fare])),"",_xlfn.XLOOKUP(complete_data[[#This Row],[Ticket]],tickets[Ticket],tickets[Fare]))</f>
        <v>7.8958000000000004</v>
      </c>
      <c r="K338" s="18" t="str">
        <f>IF(ISBLANK(_xlfn.XLOOKUP(complete_data[[#This Row],[Ticket]],tickets[Ticket],tickets[Cabin])),"",_xlfn.XLOOKUP(complete_data[[#This Row],[Ticket]],tickets[Ticket],tickets[Cabin]))</f>
        <v/>
      </c>
      <c r="L338" t="str">
        <f>IF(ISBLANK(_xlfn.XLOOKUP(complete_data[[#This Row],[Ticket]],tickets[Ticket],tickets[Embarked])),"",_xlfn.XLOOKUP(complete_data[[#This Row],[Ticket]],tickets[Ticket],tickets[Embarked]))</f>
        <v>S</v>
      </c>
      <c r="M338" t="str">
        <f>IF(ISNA(complete_data[[#This Row],[Embarked]]),"S",IF(complete_data[[#This Row],[Embarked]]="","S",complete_data[[#This Row],[Embarked]]))</f>
        <v>S</v>
      </c>
      <c r="N338" t="str">
        <f>IF(ISNA(complete_data[[#This Row],[Cabin]]),"Unknown",IF(complete_data[[#This Row],[Cabin]]="","Unknown",TRIM(LEFT(complete_data[[#This Row],[Cabin]],1))))</f>
        <v>Unknown</v>
      </c>
    </row>
    <row r="339" spans="1:14" x14ac:dyDescent="0.2">
      <c r="A339" s="5">
        <v>418</v>
      </c>
      <c r="B339" s="7">
        <v>1</v>
      </c>
      <c r="C339" s="7">
        <v>2</v>
      </c>
      <c r="D339" s="5" t="s">
        <v>598</v>
      </c>
      <c r="E339" s="5" t="s">
        <v>32</v>
      </c>
      <c r="F339" s="4">
        <v>18</v>
      </c>
      <c r="G339" s="3">
        <v>250652</v>
      </c>
      <c r="H339" s="7">
        <f>_xlfn.XLOOKUP(complete_data[[#This Row],[PassengerId]],family_info[PassengerId],family_info[SibSp])</f>
        <v>0</v>
      </c>
      <c r="I339" s="7">
        <f>_xlfn.XLOOKUP(complete_data[[#This Row],[PassengerId]],family_info[PassengerId],family_info[Parch])</f>
        <v>2</v>
      </c>
      <c r="J339" s="18">
        <f>IF(ISBLANK(_xlfn.XLOOKUP(complete_data[[#This Row],[Ticket]],tickets[Ticket],tickets[Fare])),"",_xlfn.XLOOKUP(complete_data[[#This Row],[Ticket]],tickets[Ticket],tickets[Fare]))</f>
        <v>13</v>
      </c>
      <c r="K339" s="18" t="str">
        <f>IF(ISBLANK(_xlfn.XLOOKUP(complete_data[[#This Row],[Ticket]],tickets[Ticket],tickets[Cabin])),"",_xlfn.XLOOKUP(complete_data[[#This Row],[Ticket]],tickets[Ticket],tickets[Cabin]))</f>
        <v/>
      </c>
      <c r="L339" t="str">
        <f>IF(ISBLANK(_xlfn.XLOOKUP(complete_data[[#This Row],[Ticket]],tickets[Ticket],tickets[Embarked])),"",_xlfn.XLOOKUP(complete_data[[#This Row],[Ticket]],tickets[Ticket],tickets[Embarked]))</f>
        <v>S</v>
      </c>
      <c r="M339" t="str">
        <f>IF(ISNA(complete_data[[#This Row],[Embarked]]),"S",IF(complete_data[[#This Row],[Embarked]]="","S",complete_data[[#This Row],[Embarked]]))</f>
        <v>S</v>
      </c>
      <c r="N339" t="str">
        <f>IF(ISNA(complete_data[[#This Row],[Cabin]]),"Unknown",IF(complete_data[[#This Row],[Cabin]]="","Unknown",TRIM(LEFT(complete_data[[#This Row],[Cabin]],1))))</f>
        <v>Unknown</v>
      </c>
    </row>
    <row r="340" spans="1:14" x14ac:dyDescent="0.2">
      <c r="A340" s="5">
        <v>245</v>
      </c>
      <c r="B340" s="7">
        <v>0</v>
      </c>
      <c r="C340" s="7">
        <v>3</v>
      </c>
      <c r="D340" s="5" t="s">
        <v>599</v>
      </c>
      <c r="E340" s="5" t="s">
        <v>29</v>
      </c>
      <c r="F340" s="4">
        <v>30</v>
      </c>
      <c r="G340" s="3">
        <v>2694</v>
      </c>
      <c r="H340" s="7">
        <f>_xlfn.XLOOKUP(complete_data[[#This Row],[PassengerId]],family_info[PassengerId],family_info[SibSp])</f>
        <v>0</v>
      </c>
      <c r="I340" s="7">
        <f>_xlfn.XLOOKUP(complete_data[[#This Row],[PassengerId]],family_info[PassengerId],family_info[Parch])</f>
        <v>0</v>
      </c>
      <c r="J340" s="18">
        <f>IF(ISBLANK(_xlfn.XLOOKUP(complete_data[[#This Row],[Ticket]],tickets[Ticket],tickets[Fare])),"",_xlfn.XLOOKUP(complete_data[[#This Row],[Ticket]],tickets[Ticket],tickets[Fare]))</f>
        <v>7.2249999999999996</v>
      </c>
      <c r="K340" s="18" t="str">
        <f>IF(ISBLANK(_xlfn.XLOOKUP(complete_data[[#This Row],[Ticket]],tickets[Ticket],tickets[Cabin])),"",_xlfn.XLOOKUP(complete_data[[#This Row],[Ticket]],tickets[Ticket],tickets[Cabin]))</f>
        <v/>
      </c>
      <c r="L340" t="str">
        <f>IF(ISBLANK(_xlfn.XLOOKUP(complete_data[[#This Row],[Ticket]],tickets[Ticket],tickets[Embarked])),"",_xlfn.XLOOKUP(complete_data[[#This Row],[Ticket]],tickets[Ticket],tickets[Embarked]))</f>
        <v>C</v>
      </c>
      <c r="M340" t="str">
        <f>IF(ISNA(complete_data[[#This Row],[Embarked]]),"S",IF(complete_data[[#This Row],[Embarked]]="","S",complete_data[[#This Row],[Embarked]]))</f>
        <v>C</v>
      </c>
      <c r="N340" t="str">
        <f>IF(ISNA(complete_data[[#This Row],[Cabin]]),"Unknown",IF(complete_data[[#This Row],[Cabin]]="","Unknown",TRIM(LEFT(complete_data[[#This Row],[Cabin]],1))))</f>
        <v>Unknown</v>
      </c>
    </row>
    <row r="341" spans="1:14" x14ac:dyDescent="0.2">
      <c r="A341" s="5">
        <v>48</v>
      </c>
      <c r="B341" s="7">
        <v>1</v>
      </c>
      <c r="C341" s="7">
        <v>3</v>
      </c>
      <c r="D341" s="5" t="s">
        <v>600</v>
      </c>
      <c r="E341" s="5" t="s">
        <v>32</v>
      </c>
      <c r="G341" s="3">
        <v>14311</v>
      </c>
      <c r="H341" s="7">
        <f>_xlfn.XLOOKUP(complete_data[[#This Row],[PassengerId]],family_info[PassengerId],family_info[SibSp])</f>
        <v>0</v>
      </c>
      <c r="I341" s="7">
        <f>_xlfn.XLOOKUP(complete_data[[#This Row],[PassengerId]],family_info[PassengerId],family_info[Parch])</f>
        <v>0</v>
      </c>
      <c r="J341" s="18">
        <f>IF(ISBLANK(_xlfn.XLOOKUP(complete_data[[#This Row],[Ticket]],tickets[Ticket],tickets[Fare])),"",_xlfn.XLOOKUP(complete_data[[#This Row],[Ticket]],tickets[Ticket],tickets[Fare]))</f>
        <v>7.75</v>
      </c>
      <c r="K341" s="18" t="str">
        <f>IF(ISBLANK(_xlfn.XLOOKUP(complete_data[[#This Row],[Ticket]],tickets[Ticket],tickets[Cabin])),"",_xlfn.XLOOKUP(complete_data[[#This Row],[Ticket]],tickets[Ticket],tickets[Cabin]))</f>
        <v/>
      </c>
      <c r="L341" t="str">
        <f>IF(ISBLANK(_xlfn.XLOOKUP(complete_data[[#This Row],[Ticket]],tickets[Ticket],tickets[Embarked])),"",_xlfn.XLOOKUP(complete_data[[#This Row],[Ticket]],tickets[Ticket],tickets[Embarked]))</f>
        <v>Q</v>
      </c>
      <c r="M341" t="str">
        <f>IF(ISNA(complete_data[[#This Row],[Embarked]]),"S",IF(complete_data[[#This Row],[Embarked]]="","S",complete_data[[#This Row],[Embarked]]))</f>
        <v>Q</v>
      </c>
      <c r="N341" t="str">
        <f>IF(ISNA(complete_data[[#This Row],[Cabin]]),"Unknown",IF(complete_data[[#This Row],[Cabin]]="","Unknown",TRIM(LEFT(complete_data[[#This Row],[Cabin]],1))))</f>
        <v>Unknown</v>
      </c>
    </row>
    <row r="342" spans="1:14" x14ac:dyDescent="0.2">
      <c r="A342" s="5">
        <v>490</v>
      </c>
      <c r="B342" s="7">
        <v>1</v>
      </c>
      <c r="C342" s="7">
        <v>3</v>
      </c>
      <c r="D342" s="5" t="s">
        <v>601</v>
      </c>
      <c r="E342" s="5" t="s">
        <v>29</v>
      </c>
      <c r="F342" s="4">
        <v>9</v>
      </c>
      <c r="G342" s="3" t="s">
        <v>602</v>
      </c>
      <c r="H342" s="7">
        <f>_xlfn.XLOOKUP(complete_data[[#This Row],[PassengerId]],family_info[PassengerId],family_info[SibSp])</f>
        <v>1</v>
      </c>
      <c r="I342" s="7">
        <f>_xlfn.XLOOKUP(complete_data[[#This Row],[PassengerId]],family_info[PassengerId],family_info[Parch])</f>
        <v>1</v>
      </c>
      <c r="J342" s="18">
        <f>IF(ISBLANK(_xlfn.XLOOKUP(complete_data[[#This Row],[Ticket]],tickets[Ticket],tickets[Fare])),"",_xlfn.XLOOKUP(complete_data[[#This Row],[Ticket]],tickets[Ticket],tickets[Fare]))</f>
        <v>15.9</v>
      </c>
      <c r="K342" s="18" t="str">
        <f>IF(ISBLANK(_xlfn.XLOOKUP(complete_data[[#This Row],[Ticket]],tickets[Ticket],tickets[Cabin])),"",_xlfn.XLOOKUP(complete_data[[#This Row],[Ticket]],tickets[Ticket],tickets[Cabin]))</f>
        <v/>
      </c>
      <c r="L342" t="str">
        <f>IF(ISBLANK(_xlfn.XLOOKUP(complete_data[[#This Row],[Ticket]],tickets[Ticket],tickets[Embarked])),"",_xlfn.XLOOKUP(complete_data[[#This Row],[Ticket]],tickets[Ticket],tickets[Embarked]))</f>
        <v>S</v>
      </c>
      <c r="M342" t="str">
        <f>IF(ISNA(complete_data[[#This Row],[Embarked]]),"S",IF(complete_data[[#This Row],[Embarked]]="","S",complete_data[[#This Row],[Embarked]]))</f>
        <v>S</v>
      </c>
      <c r="N342" t="str">
        <f>IF(ISNA(complete_data[[#This Row],[Cabin]]),"Unknown",IF(complete_data[[#This Row],[Cabin]]="","Unknown",TRIM(LEFT(complete_data[[#This Row],[Cabin]],1))))</f>
        <v>Unknown</v>
      </c>
    </row>
    <row r="343" spans="1:14" x14ac:dyDescent="0.2">
      <c r="A343" s="5">
        <v>797</v>
      </c>
      <c r="B343" s="7">
        <v>1</v>
      </c>
      <c r="C343" s="7">
        <v>1</v>
      </c>
      <c r="D343" s="5" t="s">
        <v>603</v>
      </c>
      <c r="E343" s="5" t="s">
        <v>32</v>
      </c>
      <c r="F343" s="4">
        <v>49</v>
      </c>
      <c r="G343" s="3">
        <v>17465</v>
      </c>
      <c r="H343" s="7">
        <f>_xlfn.XLOOKUP(complete_data[[#This Row],[PassengerId]],family_info[PassengerId],family_info[SibSp])</f>
        <v>0</v>
      </c>
      <c r="I343" s="7">
        <f>_xlfn.XLOOKUP(complete_data[[#This Row],[PassengerId]],family_info[PassengerId],family_info[Parch])</f>
        <v>0</v>
      </c>
      <c r="J343" s="18">
        <f>IF(ISBLANK(_xlfn.XLOOKUP(complete_data[[#This Row],[Ticket]],tickets[Ticket],tickets[Fare])),"",_xlfn.XLOOKUP(complete_data[[#This Row],[Ticket]],tickets[Ticket],tickets[Fare]))</f>
        <v>25.929200000000002</v>
      </c>
      <c r="K343" s="18" t="str">
        <f>IF(ISBLANK(_xlfn.XLOOKUP(complete_data[[#This Row],[Ticket]],tickets[Ticket],tickets[Cabin])),"",_xlfn.XLOOKUP(complete_data[[#This Row],[Ticket]],tickets[Ticket],tickets[Cabin]))</f>
        <v>D17</v>
      </c>
      <c r="L343" t="str">
        <f>IF(ISBLANK(_xlfn.XLOOKUP(complete_data[[#This Row],[Ticket]],tickets[Ticket],tickets[Embarked])),"",_xlfn.XLOOKUP(complete_data[[#This Row],[Ticket]],tickets[Ticket],tickets[Embarked]))</f>
        <v>S</v>
      </c>
      <c r="M343" t="str">
        <f>IF(ISNA(complete_data[[#This Row],[Embarked]]),"S",IF(complete_data[[#This Row],[Embarked]]="","S",complete_data[[#This Row],[Embarked]]))</f>
        <v>S</v>
      </c>
      <c r="N343" t="str">
        <f>IF(ISNA(complete_data[[#This Row],[Cabin]]),"Unknown",IF(complete_data[[#This Row],[Cabin]]="","Unknown",TRIM(LEFT(complete_data[[#This Row],[Cabin]],1))))</f>
        <v>D</v>
      </c>
    </row>
    <row r="344" spans="1:14" x14ac:dyDescent="0.2">
      <c r="A344" s="5">
        <v>140</v>
      </c>
      <c r="B344" s="7">
        <v>0</v>
      </c>
      <c r="C344" s="7">
        <v>1</v>
      </c>
      <c r="D344" s="5" t="s">
        <v>604</v>
      </c>
      <c r="E344" s="5" t="s">
        <v>29</v>
      </c>
      <c r="F344" s="4">
        <v>24</v>
      </c>
      <c r="G344" s="3" t="s">
        <v>605</v>
      </c>
      <c r="H344" s="7">
        <f>_xlfn.XLOOKUP(complete_data[[#This Row],[PassengerId]],family_info[PassengerId],family_info[SibSp])</f>
        <v>0</v>
      </c>
      <c r="I344" s="7">
        <f>_xlfn.XLOOKUP(complete_data[[#This Row],[PassengerId]],family_info[PassengerId],family_info[Parch])</f>
        <v>0</v>
      </c>
      <c r="J344" s="18">
        <f>IF(ISBLANK(_xlfn.XLOOKUP(complete_data[[#This Row],[Ticket]],tickets[Ticket],tickets[Fare])),"",_xlfn.XLOOKUP(complete_data[[#This Row],[Ticket]],tickets[Ticket],tickets[Fare]))</f>
        <v>79.2</v>
      </c>
      <c r="K344" s="18" t="str">
        <f>IF(ISBLANK(_xlfn.XLOOKUP(complete_data[[#This Row],[Ticket]],tickets[Ticket],tickets[Cabin])),"",_xlfn.XLOOKUP(complete_data[[#This Row],[Ticket]],tickets[Ticket],tickets[Cabin]))</f>
        <v>B82 B84 B86</v>
      </c>
      <c r="L344" t="str">
        <f>IF(ISBLANK(_xlfn.XLOOKUP(complete_data[[#This Row],[Ticket]],tickets[Ticket],tickets[Embarked])),"",_xlfn.XLOOKUP(complete_data[[#This Row],[Ticket]],tickets[Ticket],tickets[Embarked]))</f>
        <v>C</v>
      </c>
      <c r="M344" t="str">
        <f>IF(ISNA(complete_data[[#This Row],[Embarked]]),"S",IF(complete_data[[#This Row],[Embarked]]="","S",complete_data[[#This Row],[Embarked]]))</f>
        <v>C</v>
      </c>
      <c r="N344" t="str">
        <f>IF(ISNA(complete_data[[#This Row],[Cabin]]),"Unknown",IF(complete_data[[#This Row],[Cabin]]="","Unknown",TRIM(LEFT(complete_data[[#This Row],[Cabin]],1))))</f>
        <v>B</v>
      </c>
    </row>
    <row r="345" spans="1:14" x14ac:dyDescent="0.2">
      <c r="A345" s="5">
        <v>702</v>
      </c>
      <c r="B345" s="7">
        <v>1</v>
      </c>
      <c r="C345" s="7">
        <v>1</v>
      </c>
      <c r="D345" s="5" t="s">
        <v>606</v>
      </c>
      <c r="E345" s="5" t="s">
        <v>29</v>
      </c>
      <c r="F345" s="4">
        <v>35</v>
      </c>
      <c r="G345" s="3" t="s">
        <v>607</v>
      </c>
      <c r="H345" s="7">
        <f>_xlfn.XLOOKUP(complete_data[[#This Row],[PassengerId]],family_info[PassengerId],family_info[SibSp])</f>
        <v>0</v>
      </c>
      <c r="I345" s="7">
        <f>_xlfn.XLOOKUP(complete_data[[#This Row],[PassengerId]],family_info[PassengerId],family_info[Parch])</f>
        <v>0</v>
      </c>
      <c r="J345" s="18">
        <f>IF(ISBLANK(_xlfn.XLOOKUP(complete_data[[#This Row],[Ticket]],tickets[Ticket],tickets[Fare])),"",_xlfn.XLOOKUP(complete_data[[#This Row],[Ticket]],tickets[Ticket],tickets[Fare]))</f>
        <v>26.287500000000001</v>
      </c>
      <c r="K345" s="18" t="str">
        <f>IF(ISBLANK(_xlfn.XLOOKUP(complete_data[[#This Row],[Ticket]],tickets[Ticket],tickets[Cabin])),"",_xlfn.XLOOKUP(complete_data[[#This Row],[Ticket]],tickets[Ticket],tickets[Cabin]))</f>
        <v>E24</v>
      </c>
      <c r="L345" t="str">
        <f>IF(ISBLANK(_xlfn.XLOOKUP(complete_data[[#This Row],[Ticket]],tickets[Ticket],tickets[Embarked])),"",_xlfn.XLOOKUP(complete_data[[#This Row],[Ticket]],tickets[Ticket],tickets[Embarked]))</f>
        <v>S</v>
      </c>
      <c r="M345" t="str">
        <f>IF(ISNA(complete_data[[#This Row],[Embarked]]),"S",IF(complete_data[[#This Row],[Embarked]]="","S",complete_data[[#This Row],[Embarked]]))</f>
        <v>S</v>
      </c>
      <c r="N345" t="str">
        <f>IF(ISNA(complete_data[[#This Row],[Cabin]]),"Unknown",IF(complete_data[[#This Row],[Cabin]]="","Unknown",TRIM(LEFT(complete_data[[#This Row],[Cabin]],1))))</f>
        <v>E</v>
      </c>
    </row>
    <row r="346" spans="1:14" x14ac:dyDescent="0.2">
      <c r="A346" s="5">
        <v>128</v>
      </c>
      <c r="B346" s="7">
        <v>1</v>
      </c>
      <c r="C346" s="7">
        <v>3</v>
      </c>
      <c r="D346" s="5" t="s">
        <v>608</v>
      </c>
      <c r="E346" s="5" t="s">
        <v>29</v>
      </c>
      <c r="F346" s="4">
        <v>24</v>
      </c>
      <c r="G346" s="3" t="s">
        <v>609</v>
      </c>
      <c r="H346" s="7">
        <f>_xlfn.XLOOKUP(complete_data[[#This Row],[PassengerId]],family_info[PassengerId],family_info[SibSp])</f>
        <v>0</v>
      </c>
      <c r="I346" s="7">
        <f>_xlfn.XLOOKUP(complete_data[[#This Row],[PassengerId]],family_info[PassengerId],family_info[Parch])</f>
        <v>0</v>
      </c>
      <c r="J346" s="18">
        <f>IF(ISBLANK(_xlfn.XLOOKUP(complete_data[[#This Row],[Ticket]],tickets[Ticket],tickets[Fare])),"",_xlfn.XLOOKUP(complete_data[[#This Row],[Ticket]],tickets[Ticket],tickets[Fare]))</f>
        <v>7.1417000000000002</v>
      </c>
      <c r="K346" s="18" t="str">
        <f>IF(ISBLANK(_xlfn.XLOOKUP(complete_data[[#This Row],[Ticket]],tickets[Ticket],tickets[Cabin])),"",_xlfn.XLOOKUP(complete_data[[#This Row],[Ticket]],tickets[Ticket],tickets[Cabin]))</f>
        <v/>
      </c>
      <c r="L346" t="str">
        <f>IF(ISBLANK(_xlfn.XLOOKUP(complete_data[[#This Row],[Ticket]],tickets[Ticket],tickets[Embarked])),"",_xlfn.XLOOKUP(complete_data[[#This Row],[Ticket]],tickets[Ticket],tickets[Embarked]))</f>
        <v>S</v>
      </c>
      <c r="M346" t="str">
        <f>IF(ISNA(complete_data[[#This Row],[Embarked]]),"S",IF(complete_data[[#This Row],[Embarked]]="","S",complete_data[[#This Row],[Embarked]]))</f>
        <v>S</v>
      </c>
      <c r="N346" t="str">
        <f>IF(ISNA(complete_data[[#This Row],[Cabin]]),"Unknown",IF(complete_data[[#This Row],[Cabin]]="","Unknown",TRIM(LEFT(complete_data[[#This Row],[Cabin]],1))))</f>
        <v>Unknown</v>
      </c>
    </row>
    <row r="347" spans="1:14" x14ac:dyDescent="0.2">
      <c r="A347" s="5">
        <v>537</v>
      </c>
      <c r="B347" s="7">
        <v>0</v>
      </c>
      <c r="C347" s="7">
        <v>1</v>
      </c>
      <c r="D347" s="5" t="s">
        <v>610</v>
      </c>
      <c r="E347" s="5" t="s">
        <v>29</v>
      </c>
      <c r="F347" s="4">
        <v>45</v>
      </c>
      <c r="G347" s="3">
        <v>113050</v>
      </c>
      <c r="H347" s="7">
        <f>_xlfn.XLOOKUP(complete_data[[#This Row],[PassengerId]],family_info[PassengerId],family_info[SibSp])</f>
        <v>0</v>
      </c>
      <c r="I347" s="7">
        <f>_xlfn.XLOOKUP(complete_data[[#This Row],[PassengerId]],family_info[PassengerId],family_info[Parch])</f>
        <v>0</v>
      </c>
      <c r="J347" s="18">
        <f>IF(ISBLANK(_xlfn.XLOOKUP(complete_data[[#This Row],[Ticket]],tickets[Ticket],tickets[Fare])),"",_xlfn.XLOOKUP(complete_data[[#This Row],[Ticket]],tickets[Ticket],tickets[Fare]))</f>
        <v>26.55</v>
      </c>
      <c r="K347" s="18" t="str">
        <f>IF(ISBLANK(_xlfn.XLOOKUP(complete_data[[#This Row],[Ticket]],tickets[Ticket],tickets[Cabin])),"",_xlfn.XLOOKUP(complete_data[[#This Row],[Ticket]],tickets[Ticket],tickets[Cabin]))</f>
        <v>B38</v>
      </c>
      <c r="L347" t="str">
        <f>IF(ISBLANK(_xlfn.XLOOKUP(complete_data[[#This Row],[Ticket]],tickets[Ticket],tickets[Embarked])),"",_xlfn.XLOOKUP(complete_data[[#This Row],[Ticket]],tickets[Ticket],tickets[Embarked]))</f>
        <v>S</v>
      </c>
      <c r="M347" t="str">
        <f>IF(ISNA(complete_data[[#This Row],[Embarked]]),"S",IF(complete_data[[#This Row],[Embarked]]="","S",complete_data[[#This Row],[Embarked]]))</f>
        <v>S</v>
      </c>
      <c r="N347" t="str">
        <f>IF(ISNA(complete_data[[#This Row],[Cabin]]),"Unknown",IF(complete_data[[#This Row],[Cabin]]="","Unknown",TRIM(LEFT(complete_data[[#This Row],[Cabin]],1))))</f>
        <v>B</v>
      </c>
    </row>
    <row r="348" spans="1:14" x14ac:dyDescent="0.2">
      <c r="A348" s="5">
        <v>269</v>
      </c>
      <c r="B348" s="7">
        <v>1</v>
      </c>
      <c r="C348" s="7">
        <v>1</v>
      </c>
      <c r="D348" s="5" t="s">
        <v>611</v>
      </c>
      <c r="E348" s="5" t="s">
        <v>32</v>
      </c>
      <c r="F348" s="4">
        <v>58</v>
      </c>
      <c r="G348" s="3" t="s">
        <v>439</v>
      </c>
      <c r="H348" s="7">
        <f>_xlfn.XLOOKUP(complete_data[[#This Row],[PassengerId]],family_info[PassengerId],family_info[SibSp])</f>
        <v>0</v>
      </c>
      <c r="I348" s="7">
        <f>_xlfn.XLOOKUP(complete_data[[#This Row],[PassengerId]],family_info[PassengerId],family_info[Parch])</f>
        <v>1</v>
      </c>
      <c r="J348" s="18">
        <f>IF(ISBLANK(_xlfn.XLOOKUP(complete_data[[#This Row],[Ticket]],tickets[Ticket],tickets[Fare])),"",_xlfn.XLOOKUP(complete_data[[#This Row],[Ticket]],tickets[Ticket],tickets[Fare]))</f>
        <v>153.46250000000001</v>
      </c>
      <c r="K348" s="18" t="str">
        <f>IF(ISBLANK(_xlfn.XLOOKUP(complete_data[[#This Row],[Ticket]],tickets[Ticket],tickets[Cabin])),"",_xlfn.XLOOKUP(complete_data[[#This Row],[Ticket]],tickets[Ticket],tickets[Cabin]))</f>
        <v>C91 C125</v>
      </c>
      <c r="L348" t="str">
        <f>IF(ISBLANK(_xlfn.XLOOKUP(complete_data[[#This Row],[Ticket]],tickets[Ticket],tickets[Embarked])),"",_xlfn.XLOOKUP(complete_data[[#This Row],[Ticket]],tickets[Ticket],tickets[Embarked]))</f>
        <v>S</v>
      </c>
      <c r="M348" t="str">
        <f>IF(ISNA(complete_data[[#This Row],[Embarked]]),"S",IF(complete_data[[#This Row],[Embarked]]="","S",complete_data[[#This Row],[Embarked]]))</f>
        <v>S</v>
      </c>
      <c r="N348" t="str">
        <f>IF(ISNA(complete_data[[#This Row],[Cabin]]),"Unknown",IF(complete_data[[#This Row],[Cabin]]="","Unknown",TRIM(LEFT(complete_data[[#This Row],[Cabin]],1))))</f>
        <v>C</v>
      </c>
    </row>
    <row r="349" spans="1:14" x14ac:dyDescent="0.2">
      <c r="A349" s="5">
        <v>5</v>
      </c>
      <c r="B349" s="7">
        <v>0</v>
      </c>
      <c r="C349" s="7">
        <v>3</v>
      </c>
      <c r="D349" s="5" t="s">
        <v>612</v>
      </c>
      <c r="E349" s="5" t="s">
        <v>29</v>
      </c>
      <c r="F349" s="4">
        <v>35</v>
      </c>
      <c r="G349" s="3">
        <v>373450</v>
      </c>
      <c r="H349" s="7">
        <f>_xlfn.XLOOKUP(complete_data[[#This Row],[PassengerId]],family_info[PassengerId],family_info[SibSp])</f>
        <v>0</v>
      </c>
      <c r="I349" s="7">
        <f>_xlfn.XLOOKUP(complete_data[[#This Row],[PassengerId]],family_info[PassengerId],family_info[Parch])</f>
        <v>0</v>
      </c>
      <c r="J349" s="18">
        <f>IF(ISBLANK(_xlfn.XLOOKUP(complete_data[[#This Row],[Ticket]],tickets[Ticket],tickets[Fare])),"",_xlfn.XLOOKUP(complete_data[[#This Row],[Ticket]],tickets[Ticket],tickets[Fare]))</f>
        <v>8.0500000000000007</v>
      </c>
      <c r="K349" s="18" t="str">
        <f>IF(ISBLANK(_xlfn.XLOOKUP(complete_data[[#This Row],[Ticket]],tickets[Ticket],tickets[Cabin])),"",_xlfn.XLOOKUP(complete_data[[#This Row],[Ticket]],tickets[Ticket],tickets[Cabin]))</f>
        <v/>
      </c>
      <c r="L349" t="str">
        <f>IF(ISBLANK(_xlfn.XLOOKUP(complete_data[[#This Row],[Ticket]],tickets[Ticket],tickets[Embarked])),"",_xlfn.XLOOKUP(complete_data[[#This Row],[Ticket]],tickets[Ticket],tickets[Embarked]))</f>
        <v>S</v>
      </c>
      <c r="M349" t="str">
        <f>IF(ISNA(complete_data[[#This Row],[Embarked]]),"S",IF(complete_data[[#This Row],[Embarked]]="","S",complete_data[[#This Row],[Embarked]]))</f>
        <v>S</v>
      </c>
      <c r="N349" t="str">
        <f>IF(ISNA(complete_data[[#This Row],[Cabin]]),"Unknown",IF(complete_data[[#This Row],[Cabin]]="","Unknown",TRIM(LEFT(complete_data[[#This Row],[Cabin]],1))))</f>
        <v>Unknown</v>
      </c>
    </row>
    <row r="350" spans="1:14" x14ac:dyDescent="0.2">
      <c r="A350" s="5">
        <v>576</v>
      </c>
      <c r="B350" s="7">
        <v>0</v>
      </c>
      <c r="C350" s="7">
        <v>3</v>
      </c>
      <c r="D350" s="5" t="s">
        <v>613</v>
      </c>
      <c r="E350" s="5" t="s">
        <v>29</v>
      </c>
      <c r="F350" s="4">
        <v>19</v>
      </c>
      <c r="G350" s="3">
        <v>358585</v>
      </c>
      <c r="H350" s="7">
        <f>_xlfn.XLOOKUP(complete_data[[#This Row],[PassengerId]],family_info[PassengerId],family_info[SibSp])</f>
        <v>0</v>
      </c>
      <c r="I350" s="7">
        <f>_xlfn.XLOOKUP(complete_data[[#This Row],[PassengerId]],family_info[PassengerId],family_info[Parch])</f>
        <v>0</v>
      </c>
      <c r="J350" s="18">
        <f>IF(ISBLANK(_xlfn.XLOOKUP(complete_data[[#This Row],[Ticket]],tickets[Ticket],tickets[Fare])),"",_xlfn.XLOOKUP(complete_data[[#This Row],[Ticket]],tickets[Ticket],tickets[Fare]))</f>
        <v>14.5</v>
      </c>
      <c r="K350" s="18" t="str">
        <f>IF(ISBLANK(_xlfn.XLOOKUP(complete_data[[#This Row],[Ticket]],tickets[Ticket],tickets[Cabin])),"",_xlfn.XLOOKUP(complete_data[[#This Row],[Ticket]],tickets[Ticket],tickets[Cabin]))</f>
        <v/>
      </c>
      <c r="L350" t="str">
        <f>IF(ISBLANK(_xlfn.XLOOKUP(complete_data[[#This Row],[Ticket]],tickets[Ticket],tickets[Embarked])),"",_xlfn.XLOOKUP(complete_data[[#This Row],[Ticket]],tickets[Ticket],tickets[Embarked]))</f>
        <v>S</v>
      </c>
      <c r="M350" t="str">
        <f>IF(ISNA(complete_data[[#This Row],[Embarked]]),"S",IF(complete_data[[#This Row],[Embarked]]="","S",complete_data[[#This Row],[Embarked]]))</f>
        <v>S</v>
      </c>
      <c r="N350" t="str">
        <f>IF(ISNA(complete_data[[#This Row],[Cabin]]),"Unknown",IF(complete_data[[#This Row],[Cabin]]="","Unknown",TRIM(LEFT(complete_data[[#This Row],[Cabin]],1))))</f>
        <v>Unknown</v>
      </c>
    </row>
    <row r="351" spans="1:14" x14ac:dyDescent="0.2">
      <c r="A351" s="5">
        <v>542</v>
      </c>
      <c r="B351" s="7">
        <v>0</v>
      </c>
      <c r="C351" s="7">
        <v>3</v>
      </c>
      <c r="D351" s="5" t="s">
        <v>614</v>
      </c>
      <c r="E351" s="5" t="s">
        <v>32</v>
      </c>
      <c r="F351" s="4">
        <v>9</v>
      </c>
      <c r="G351" s="3">
        <v>347082</v>
      </c>
      <c r="H351" s="7">
        <f>_xlfn.XLOOKUP(complete_data[[#This Row],[PassengerId]],family_info[PassengerId],family_info[SibSp])</f>
        <v>4</v>
      </c>
      <c r="I351" s="7">
        <f>_xlfn.XLOOKUP(complete_data[[#This Row],[PassengerId]],family_info[PassengerId],family_info[Parch])</f>
        <v>2</v>
      </c>
      <c r="J351" s="18">
        <f>IF(ISBLANK(_xlfn.XLOOKUP(complete_data[[#This Row],[Ticket]],tickets[Ticket],tickets[Fare])),"",_xlfn.XLOOKUP(complete_data[[#This Row],[Ticket]],tickets[Ticket],tickets[Fare]))</f>
        <v>31.274999999999999</v>
      </c>
      <c r="K351" s="18" t="str">
        <f>IF(ISBLANK(_xlfn.XLOOKUP(complete_data[[#This Row],[Ticket]],tickets[Ticket],tickets[Cabin])),"",_xlfn.XLOOKUP(complete_data[[#This Row],[Ticket]],tickets[Ticket],tickets[Cabin]))</f>
        <v/>
      </c>
      <c r="L351" t="str">
        <f>IF(ISBLANK(_xlfn.XLOOKUP(complete_data[[#This Row],[Ticket]],tickets[Ticket],tickets[Embarked])),"",_xlfn.XLOOKUP(complete_data[[#This Row],[Ticket]],tickets[Ticket],tickets[Embarked]))</f>
        <v>S</v>
      </c>
      <c r="M351" t="str">
        <f>IF(ISNA(complete_data[[#This Row],[Embarked]]),"S",IF(complete_data[[#This Row],[Embarked]]="","S",complete_data[[#This Row],[Embarked]]))</f>
        <v>S</v>
      </c>
      <c r="N351" t="str">
        <f>IF(ISNA(complete_data[[#This Row],[Cabin]]),"Unknown",IF(complete_data[[#This Row],[Cabin]]="","Unknown",TRIM(LEFT(complete_data[[#This Row],[Cabin]],1))))</f>
        <v>Unknown</v>
      </c>
    </row>
    <row r="352" spans="1:14" x14ac:dyDescent="0.2">
      <c r="A352" s="5">
        <v>552</v>
      </c>
      <c r="B352" s="7">
        <v>0</v>
      </c>
      <c r="C352" s="7">
        <v>2</v>
      </c>
      <c r="D352" s="5" t="s">
        <v>615</v>
      </c>
      <c r="E352" s="5" t="s">
        <v>29</v>
      </c>
      <c r="F352" s="4">
        <v>27</v>
      </c>
      <c r="G352" s="3">
        <v>244358</v>
      </c>
      <c r="H352" s="7">
        <f>_xlfn.XLOOKUP(complete_data[[#This Row],[PassengerId]],family_info[PassengerId],family_info[SibSp])</f>
        <v>0</v>
      </c>
      <c r="I352" s="7">
        <f>_xlfn.XLOOKUP(complete_data[[#This Row],[PassengerId]],family_info[PassengerId],family_info[Parch])</f>
        <v>0</v>
      </c>
      <c r="J352" s="18">
        <f>IF(ISBLANK(_xlfn.XLOOKUP(complete_data[[#This Row],[Ticket]],tickets[Ticket],tickets[Fare])),"",_xlfn.XLOOKUP(complete_data[[#This Row],[Ticket]],tickets[Ticket],tickets[Fare]))</f>
        <v>26</v>
      </c>
      <c r="K352" s="18" t="str">
        <f>IF(ISBLANK(_xlfn.XLOOKUP(complete_data[[#This Row],[Ticket]],tickets[Ticket],tickets[Cabin])),"",_xlfn.XLOOKUP(complete_data[[#This Row],[Ticket]],tickets[Ticket],tickets[Cabin]))</f>
        <v/>
      </c>
      <c r="L352" t="str">
        <f>IF(ISBLANK(_xlfn.XLOOKUP(complete_data[[#This Row],[Ticket]],tickets[Ticket],tickets[Embarked])),"",_xlfn.XLOOKUP(complete_data[[#This Row],[Ticket]],tickets[Ticket],tickets[Embarked]))</f>
        <v>S</v>
      </c>
      <c r="M352" t="str">
        <f>IF(ISNA(complete_data[[#This Row],[Embarked]]),"S",IF(complete_data[[#This Row],[Embarked]]="","S",complete_data[[#This Row],[Embarked]]))</f>
        <v>S</v>
      </c>
      <c r="N352" t="str">
        <f>IF(ISNA(complete_data[[#This Row],[Cabin]]),"Unknown",IF(complete_data[[#This Row],[Cabin]]="","Unknown",TRIM(LEFT(complete_data[[#This Row],[Cabin]],1))))</f>
        <v>Unknown</v>
      </c>
    </row>
    <row r="353" spans="1:14" x14ac:dyDescent="0.2">
      <c r="A353" s="5">
        <v>738</v>
      </c>
      <c r="B353" s="7">
        <v>1</v>
      </c>
      <c r="C353" s="7">
        <v>1</v>
      </c>
      <c r="D353" s="5" t="s">
        <v>616</v>
      </c>
      <c r="E353" s="5" t="s">
        <v>29</v>
      </c>
      <c r="F353" s="4">
        <v>35</v>
      </c>
      <c r="G353" s="3" t="s">
        <v>617</v>
      </c>
      <c r="H353" s="7">
        <f>_xlfn.XLOOKUP(complete_data[[#This Row],[PassengerId]],family_info[PassengerId],family_info[SibSp])</f>
        <v>0</v>
      </c>
      <c r="I353" s="7">
        <f>_xlfn.XLOOKUP(complete_data[[#This Row],[PassengerId]],family_info[PassengerId],family_info[Parch])</f>
        <v>0</v>
      </c>
      <c r="J353" s="18">
        <f>IF(ISBLANK(_xlfn.XLOOKUP(complete_data[[#This Row],[Ticket]],tickets[Ticket],tickets[Fare])),"",_xlfn.XLOOKUP(complete_data[[#This Row],[Ticket]],tickets[Ticket],tickets[Fare]))</f>
        <v>512.32920000000001</v>
      </c>
      <c r="K353" s="18" t="str">
        <f>IF(ISBLANK(_xlfn.XLOOKUP(complete_data[[#This Row],[Ticket]],tickets[Ticket],tickets[Cabin])),"",_xlfn.XLOOKUP(complete_data[[#This Row],[Ticket]],tickets[Ticket],tickets[Cabin]))</f>
        <v>B101</v>
      </c>
      <c r="L353" t="str">
        <f>IF(ISBLANK(_xlfn.XLOOKUP(complete_data[[#This Row],[Ticket]],tickets[Ticket],tickets[Embarked])),"",_xlfn.XLOOKUP(complete_data[[#This Row],[Ticket]],tickets[Ticket],tickets[Embarked]))</f>
        <v>C</v>
      </c>
      <c r="M353" t="str">
        <f>IF(ISNA(complete_data[[#This Row],[Embarked]]),"S",IF(complete_data[[#This Row],[Embarked]]="","S",complete_data[[#This Row],[Embarked]]))</f>
        <v>C</v>
      </c>
      <c r="N353" t="str">
        <f>IF(ISNA(complete_data[[#This Row],[Cabin]]),"Unknown",IF(complete_data[[#This Row],[Cabin]]="","Unknown",TRIM(LEFT(complete_data[[#This Row],[Cabin]],1))))</f>
        <v>B</v>
      </c>
    </row>
    <row r="354" spans="1:14" x14ac:dyDescent="0.2">
      <c r="A354" s="5">
        <v>792</v>
      </c>
      <c r="B354" s="7">
        <v>0</v>
      </c>
      <c r="C354" s="7">
        <v>2</v>
      </c>
      <c r="D354" s="5" t="s">
        <v>618</v>
      </c>
      <c r="E354" s="5" t="s">
        <v>29</v>
      </c>
      <c r="F354" s="4">
        <v>16</v>
      </c>
      <c r="G354" s="3">
        <v>239865</v>
      </c>
      <c r="H354" s="7">
        <f>_xlfn.XLOOKUP(complete_data[[#This Row],[PassengerId]],family_info[PassengerId],family_info[SibSp])</f>
        <v>0</v>
      </c>
      <c r="I354" s="7">
        <f>_xlfn.XLOOKUP(complete_data[[#This Row],[PassengerId]],family_info[PassengerId],family_info[Parch])</f>
        <v>0</v>
      </c>
      <c r="J354" s="18">
        <f>IF(ISBLANK(_xlfn.XLOOKUP(complete_data[[#This Row],[Ticket]],tickets[Ticket],tickets[Fare])),"",_xlfn.XLOOKUP(complete_data[[#This Row],[Ticket]],tickets[Ticket],tickets[Fare]))</f>
        <v>26</v>
      </c>
      <c r="K354" s="18" t="str">
        <f>IF(ISBLANK(_xlfn.XLOOKUP(complete_data[[#This Row],[Ticket]],tickets[Ticket],tickets[Cabin])),"",_xlfn.XLOOKUP(complete_data[[#This Row],[Ticket]],tickets[Ticket],tickets[Cabin]))</f>
        <v/>
      </c>
      <c r="L354" t="str">
        <f>IF(ISBLANK(_xlfn.XLOOKUP(complete_data[[#This Row],[Ticket]],tickets[Ticket],tickets[Embarked])),"",_xlfn.XLOOKUP(complete_data[[#This Row],[Ticket]],tickets[Ticket],tickets[Embarked]))</f>
        <v>S</v>
      </c>
      <c r="M354" t="str">
        <f>IF(ISNA(complete_data[[#This Row],[Embarked]]),"S",IF(complete_data[[#This Row],[Embarked]]="","S",complete_data[[#This Row],[Embarked]]))</f>
        <v>S</v>
      </c>
      <c r="N354" t="str">
        <f>IF(ISNA(complete_data[[#This Row],[Cabin]]),"Unknown",IF(complete_data[[#This Row],[Cabin]]="","Unknown",TRIM(LEFT(complete_data[[#This Row],[Cabin]],1))))</f>
        <v>Unknown</v>
      </c>
    </row>
    <row r="355" spans="1:14" x14ac:dyDescent="0.2">
      <c r="A355" s="5">
        <v>363</v>
      </c>
      <c r="B355" s="7">
        <v>0</v>
      </c>
      <c r="C355" s="7">
        <v>3</v>
      </c>
      <c r="D355" s="5" t="s">
        <v>619</v>
      </c>
      <c r="E355" s="5" t="s">
        <v>32</v>
      </c>
      <c r="F355" s="4">
        <v>45</v>
      </c>
      <c r="G355" s="3">
        <v>2691</v>
      </c>
      <c r="H355" s="7">
        <f>_xlfn.XLOOKUP(complete_data[[#This Row],[PassengerId]],family_info[PassengerId],family_info[SibSp])</f>
        <v>0</v>
      </c>
      <c r="I355" s="7">
        <f>_xlfn.XLOOKUP(complete_data[[#This Row],[PassengerId]],family_info[PassengerId],family_info[Parch])</f>
        <v>1</v>
      </c>
      <c r="J355" s="18">
        <f>IF(ISBLANK(_xlfn.XLOOKUP(complete_data[[#This Row],[Ticket]],tickets[Ticket],tickets[Fare])),"",_xlfn.XLOOKUP(complete_data[[#This Row],[Ticket]],tickets[Ticket],tickets[Fare]))</f>
        <v>14.4542</v>
      </c>
      <c r="K355" s="18" t="str">
        <f>IF(ISBLANK(_xlfn.XLOOKUP(complete_data[[#This Row],[Ticket]],tickets[Ticket],tickets[Cabin])),"",_xlfn.XLOOKUP(complete_data[[#This Row],[Ticket]],tickets[Ticket],tickets[Cabin]))</f>
        <v/>
      </c>
      <c r="L355" t="str">
        <f>IF(ISBLANK(_xlfn.XLOOKUP(complete_data[[#This Row],[Ticket]],tickets[Ticket],tickets[Embarked])),"",_xlfn.XLOOKUP(complete_data[[#This Row],[Ticket]],tickets[Ticket],tickets[Embarked]))</f>
        <v>C</v>
      </c>
      <c r="M355" t="str">
        <f>IF(ISNA(complete_data[[#This Row],[Embarked]]),"S",IF(complete_data[[#This Row],[Embarked]]="","S",complete_data[[#This Row],[Embarked]]))</f>
        <v>C</v>
      </c>
      <c r="N355" t="str">
        <f>IF(ISNA(complete_data[[#This Row],[Cabin]]),"Unknown",IF(complete_data[[#This Row],[Cabin]]="","Unknown",TRIM(LEFT(complete_data[[#This Row],[Cabin]],1))))</f>
        <v>Unknown</v>
      </c>
    </row>
    <row r="356" spans="1:14" x14ac:dyDescent="0.2">
      <c r="A356" s="5">
        <v>536</v>
      </c>
      <c r="B356" s="7">
        <v>1</v>
      </c>
      <c r="C356" s="7">
        <v>2</v>
      </c>
      <c r="D356" s="5" t="s">
        <v>620</v>
      </c>
      <c r="E356" s="5" t="s">
        <v>32</v>
      </c>
      <c r="F356" s="4">
        <v>7</v>
      </c>
      <c r="G356" s="3" t="s">
        <v>621</v>
      </c>
      <c r="H356" s="7">
        <f>_xlfn.XLOOKUP(complete_data[[#This Row],[PassengerId]],family_info[PassengerId],family_info[SibSp])</f>
        <v>0</v>
      </c>
      <c r="I356" s="7">
        <f>_xlfn.XLOOKUP(complete_data[[#This Row],[PassengerId]],family_info[PassengerId],family_info[Parch])</f>
        <v>2</v>
      </c>
      <c r="J356" s="18">
        <f>IF(ISBLANK(_xlfn.XLOOKUP(complete_data[[#This Row],[Ticket]],tickets[Ticket],tickets[Fare])),"",_xlfn.XLOOKUP(complete_data[[#This Row],[Ticket]],tickets[Ticket],tickets[Fare]))</f>
        <v>26.25</v>
      </c>
      <c r="K356" s="18" t="str">
        <f>IF(ISBLANK(_xlfn.XLOOKUP(complete_data[[#This Row],[Ticket]],tickets[Ticket],tickets[Cabin])),"",_xlfn.XLOOKUP(complete_data[[#This Row],[Ticket]],tickets[Ticket],tickets[Cabin]))</f>
        <v/>
      </c>
      <c r="L356" t="str">
        <f>IF(ISBLANK(_xlfn.XLOOKUP(complete_data[[#This Row],[Ticket]],tickets[Ticket],tickets[Embarked])),"",_xlfn.XLOOKUP(complete_data[[#This Row],[Ticket]],tickets[Ticket],tickets[Embarked]))</f>
        <v>S</v>
      </c>
      <c r="M356" t="str">
        <f>IF(ISNA(complete_data[[#This Row],[Embarked]]),"S",IF(complete_data[[#This Row],[Embarked]]="","S",complete_data[[#This Row],[Embarked]]))</f>
        <v>S</v>
      </c>
      <c r="N356" t="str">
        <f>IF(ISNA(complete_data[[#This Row],[Cabin]]),"Unknown",IF(complete_data[[#This Row],[Cabin]]="","Unknown",TRIM(LEFT(complete_data[[#This Row],[Cabin]],1))))</f>
        <v>Unknown</v>
      </c>
    </row>
    <row r="357" spans="1:14" x14ac:dyDescent="0.2">
      <c r="A357" s="5">
        <v>721</v>
      </c>
      <c r="B357" s="7">
        <v>1</v>
      </c>
      <c r="C357" s="7">
        <v>2</v>
      </c>
      <c r="D357" s="5" t="s">
        <v>622</v>
      </c>
      <c r="E357" s="5" t="s">
        <v>32</v>
      </c>
      <c r="F357" s="4">
        <v>6</v>
      </c>
      <c r="G357" s="3">
        <v>248727</v>
      </c>
      <c r="H357" s="7">
        <f>_xlfn.XLOOKUP(complete_data[[#This Row],[PassengerId]],family_info[PassengerId],family_info[SibSp])</f>
        <v>0</v>
      </c>
      <c r="I357" s="7">
        <f>_xlfn.XLOOKUP(complete_data[[#This Row],[PassengerId]],family_info[PassengerId],family_info[Parch])</f>
        <v>1</v>
      </c>
      <c r="J357" s="18">
        <f>IF(ISBLANK(_xlfn.XLOOKUP(complete_data[[#This Row],[Ticket]],tickets[Ticket],tickets[Fare])),"",_xlfn.XLOOKUP(complete_data[[#This Row],[Ticket]],tickets[Ticket],tickets[Fare]))</f>
        <v>33</v>
      </c>
      <c r="K357" s="18" t="str">
        <f>IF(ISBLANK(_xlfn.XLOOKUP(complete_data[[#This Row],[Ticket]],tickets[Ticket],tickets[Cabin])),"",_xlfn.XLOOKUP(complete_data[[#This Row],[Ticket]],tickets[Ticket],tickets[Cabin]))</f>
        <v/>
      </c>
      <c r="L357" t="str">
        <f>IF(ISBLANK(_xlfn.XLOOKUP(complete_data[[#This Row],[Ticket]],tickets[Ticket],tickets[Embarked])),"",_xlfn.XLOOKUP(complete_data[[#This Row],[Ticket]],tickets[Ticket],tickets[Embarked]))</f>
        <v>S</v>
      </c>
      <c r="M357" t="str">
        <f>IF(ISNA(complete_data[[#This Row],[Embarked]]),"S",IF(complete_data[[#This Row],[Embarked]]="","S",complete_data[[#This Row],[Embarked]]))</f>
        <v>S</v>
      </c>
      <c r="N357" t="str">
        <f>IF(ISNA(complete_data[[#This Row],[Cabin]]),"Unknown",IF(complete_data[[#This Row],[Cabin]]="","Unknown",TRIM(LEFT(complete_data[[#This Row],[Cabin]],1))))</f>
        <v>Unknown</v>
      </c>
    </row>
    <row r="358" spans="1:14" x14ac:dyDescent="0.2">
      <c r="A358" s="5">
        <v>267</v>
      </c>
      <c r="B358" s="7">
        <v>0</v>
      </c>
      <c r="C358" s="7">
        <v>3</v>
      </c>
      <c r="D358" s="5" t="s">
        <v>623</v>
      </c>
      <c r="E358" s="5" t="s">
        <v>29</v>
      </c>
      <c r="F358" s="4">
        <v>16</v>
      </c>
      <c r="G358" s="3">
        <v>3101295</v>
      </c>
      <c r="H358" s="7">
        <f>_xlfn.XLOOKUP(complete_data[[#This Row],[PassengerId]],family_info[PassengerId],family_info[SibSp])</f>
        <v>4</v>
      </c>
      <c r="I358" s="7">
        <f>_xlfn.XLOOKUP(complete_data[[#This Row],[PassengerId]],family_info[PassengerId],family_info[Parch])</f>
        <v>1</v>
      </c>
      <c r="J358" s="18">
        <f>IF(ISBLANK(_xlfn.XLOOKUP(complete_data[[#This Row],[Ticket]],tickets[Ticket],tickets[Fare])),"",_xlfn.XLOOKUP(complete_data[[#This Row],[Ticket]],tickets[Ticket],tickets[Fare]))</f>
        <v>39.6875</v>
      </c>
      <c r="K358" s="18" t="str">
        <f>IF(ISBLANK(_xlfn.XLOOKUP(complete_data[[#This Row],[Ticket]],tickets[Ticket],tickets[Cabin])),"",_xlfn.XLOOKUP(complete_data[[#This Row],[Ticket]],tickets[Ticket],tickets[Cabin]))</f>
        <v/>
      </c>
      <c r="L358" t="str">
        <f>IF(ISBLANK(_xlfn.XLOOKUP(complete_data[[#This Row],[Ticket]],tickets[Ticket],tickets[Embarked])),"",_xlfn.XLOOKUP(complete_data[[#This Row],[Ticket]],tickets[Ticket],tickets[Embarked]))</f>
        <v>S</v>
      </c>
      <c r="M358" t="str">
        <f>IF(ISNA(complete_data[[#This Row],[Embarked]]),"S",IF(complete_data[[#This Row],[Embarked]]="","S",complete_data[[#This Row],[Embarked]]))</f>
        <v>S</v>
      </c>
      <c r="N358" t="str">
        <f>IF(ISNA(complete_data[[#This Row],[Cabin]]),"Unknown",IF(complete_data[[#This Row],[Cabin]]="","Unknown",TRIM(LEFT(complete_data[[#This Row],[Cabin]],1))))</f>
        <v>Unknown</v>
      </c>
    </row>
    <row r="359" spans="1:14" x14ac:dyDescent="0.2">
      <c r="A359" s="5">
        <v>715</v>
      </c>
      <c r="B359" s="7">
        <v>0</v>
      </c>
      <c r="C359" s="7">
        <v>2</v>
      </c>
      <c r="D359" s="5" t="s">
        <v>624</v>
      </c>
      <c r="E359" s="5" t="s">
        <v>29</v>
      </c>
      <c r="F359" s="4">
        <v>52</v>
      </c>
      <c r="G359" s="3">
        <v>250647</v>
      </c>
      <c r="H359" s="7">
        <f>_xlfn.XLOOKUP(complete_data[[#This Row],[PassengerId]],family_info[PassengerId],family_info[SibSp])</f>
        <v>0</v>
      </c>
      <c r="I359" s="7">
        <f>_xlfn.XLOOKUP(complete_data[[#This Row],[PassengerId]],family_info[PassengerId],family_info[Parch])</f>
        <v>0</v>
      </c>
      <c r="J359" s="18" t="e">
        <f>IF(ISBLANK(_xlfn.XLOOKUP(complete_data[[#This Row],[Ticket]],tickets[Ticket],tickets[Fare])),"",_xlfn.XLOOKUP(complete_data[[#This Row],[Ticket]],tickets[Ticket],tickets[Fare]))</f>
        <v>#N/A</v>
      </c>
      <c r="K359" s="18" t="e">
        <f>IF(ISBLANK(_xlfn.XLOOKUP(complete_data[[#This Row],[Ticket]],tickets[Ticket],tickets[Cabin])),"",_xlfn.XLOOKUP(complete_data[[#This Row],[Ticket]],tickets[Ticket],tickets[Cabin]))</f>
        <v>#N/A</v>
      </c>
      <c r="L359" t="e">
        <f>IF(ISBLANK(_xlfn.XLOOKUP(complete_data[[#This Row],[Ticket]],tickets[Ticket],tickets[Embarked])),"",_xlfn.XLOOKUP(complete_data[[#This Row],[Ticket]],tickets[Ticket],tickets[Embarked]))</f>
        <v>#N/A</v>
      </c>
      <c r="M359" t="str">
        <f>IF(ISNA(complete_data[[#This Row],[Embarked]]),"S",IF(complete_data[[#This Row],[Embarked]]="","S",complete_data[[#This Row],[Embarked]]))</f>
        <v>S</v>
      </c>
      <c r="N359" t="str">
        <f>IF(ISNA(complete_data[[#This Row],[Cabin]]),"Unknown",IF(complete_data[[#This Row],[Cabin]]="","Unknown",TRIM(LEFT(complete_data[[#This Row],[Cabin]],1))))</f>
        <v>Unknown</v>
      </c>
    </row>
    <row r="360" spans="1:14" x14ac:dyDescent="0.2">
      <c r="A360" s="5">
        <v>207</v>
      </c>
      <c r="B360" s="7">
        <v>0</v>
      </c>
      <c r="C360" s="7">
        <v>3</v>
      </c>
      <c r="D360" s="5" t="s">
        <v>625</v>
      </c>
      <c r="E360" s="5" t="s">
        <v>29</v>
      </c>
      <c r="F360" s="4">
        <v>32</v>
      </c>
      <c r="G360" s="3">
        <v>3101278</v>
      </c>
      <c r="H360" s="7">
        <f>_xlfn.XLOOKUP(complete_data[[#This Row],[PassengerId]],family_info[PassengerId],family_info[SibSp])</f>
        <v>1</v>
      </c>
      <c r="I360" s="7">
        <f>_xlfn.XLOOKUP(complete_data[[#This Row],[PassengerId]],family_info[PassengerId],family_info[Parch])</f>
        <v>0</v>
      </c>
      <c r="J360" s="18">
        <f>IF(ISBLANK(_xlfn.XLOOKUP(complete_data[[#This Row],[Ticket]],tickets[Ticket],tickets[Fare])),"",_xlfn.XLOOKUP(complete_data[[#This Row],[Ticket]],tickets[Ticket],tickets[Fare]))</f>
        <v>15.85</v>
      </c>
      <c r="K360" s="18" t="str">
        <f>IF(ISBLANK(_xlfn.XLOOKUP(complete_data[[#This Row],[Ticket]],tickets[Ticket],tickets[Cabin])),"",_xlfn.XLOOKUP(complete_data[[#This Row],[Ticket]],tickets[Ticket],tickets[Cabin]))</f>
        <v/>
      </c>
      <c r="L360" t="str">
        <f>IF(ISBLANK(_xlfn.XLOOKUP(complete_data[[#This Row],[Ticket]],tickets[Ticket],tickets[Embarked])),"",_xlfn.XLOOKUP(complete_data[[#This Row],[Ticket]],tickets[Ticket],tickets[Embarked]))</f>
        <v>S</v>
      </c>
      <c r="M360" t="str">
        <f>IF(ISNA(complete_data[[#This Row],[Embarked]]),"S",IF(complete_data[[#This Row],[Embarked]]="","S",complete_data[[#This Row],[Embarked]]))</f>
        <v>S</v>
      </c>
      <c r="N360" t="str">
        <f>IF(ISNA(complete_data[[#This Row],[Cabin]]),"Unknown",IF(complete_data[[#This Row],[Cabin]]="","Unknown",TRIM(LEFT(complete_data[[#This Row],[Cabin]],1))))</f>
        <v>Unknown</v>
      </c>
    </row>
    <row r="361" spans="1:14" x14ac:dyDescent="0.2">
      <c r="A361" s="5">
        <v>633</v>
      </c>
      <c r="B361" s="7">
        <v>1</v>
      </c>
      <c r="C361" s="7">
        <v>1</v>
      </c>
      <c r="D361" s="5" t="s">
        <v>626</v>
      </c>
      <c r="E361" s="5" t="s">
        <v>29</v>
      </c>
      <c r="F361" s="4">
        <v>32</v>
      </c>
      <c r="G361" s="3">
        <v>13214</v>
      </c>
      <c r="H361" s="7">
        <f>_xlfn.XLOOKUP(complete_data[[#This Row],[PassengerId]],family_info[PassengerId],family_info[SibSp])</f>
        <v>0</v>
      </c>
      <c r="I361" s="7">
        <f>_xlfn.XLOOKUP(complete_data[[#This Row],[PassengerId]],family_info[PassengerId],family_info[Parch])</f>
        <v>0</v>
      </c>
      <c r="J361" s="18">
        <f>IF(ISBLANK(_xlfn.XLOOKUP(complete_data[[#This Row],[Ticket]],tickets[Ticket],tickets[Fare])),"",_xlfn.XLOOKUP(complete_data[[#This Row],[Ticket]],tickets[Ticket],tickets[Fare]))</f>
        <v>30.5</v>
      </c>
      <c r="K361" s="18" t="str">
        <f>IF(ISBLANK(_xlfn.XLOOKUP(complete_data[[#This Row],[Ticket]],tickets[Ticket],tickets[Cabin])),"",_xlfn.XLOOKUP(complete_data[[#This Row],[Ticket]],tickets[Ticket],tickets[Cabin]))</f>
        <v>B50</v>
      </c>
      <c r="L361" t="str">
        <f>IF(ISBLANK(_xlfn.XLOOKUP(complete_data[[#This Row],[Ticket]],tickets[Ticket],tickets[Embarked])),"",_xlfn.XLOOKUP(complete_data[[#This Row],[Ticket]],tickets[Ticket],tickets[Embarked]))</f>
        <v>C</v>
      </c>
      <c r="M361" t="str">
        <f>IF(ISNA(complete_data[[#This Row],[Embarked]]),"S",IF(complete_data[[#This Row],[Embarked]]="","S",complete_data[[#This Row],[Embarked]]))</f>
        <v>C</v>
      </c>
      <c r="N361" t="str">
        <f>IF(ISNA(complete_data[[#This Row],[Cabin]]),"Unknown",IF(complete_data[[#This Row],[Cabin]]="","Unknown",TRIM(LEFT(complete_data[[#This Row],[Cabin]],1))))</f>
        <v>B</v>
      </c>
    </row>
    <row r="362" spans="1:14" x14ac:dyDescent="0.2">
      <c r="A362" s="5">
        <v>705</v>
      </c>
      <c r="B362" s="7">
        <v>0</v>
      </c>
      <c r="C362" s="7">
        <v>3</v>
      </c>
      <c r="D362" s="5" t="s">
        <v>627</v>
      </c>
      <c r="E362" s="5" t="s">
        <v>29</v>
      </c>
      <c r="F362" s="4">
        <v>26</v>
      </c>
      <c r="G362" s="3">
        <v>350025</v>
      </c>
      <c r="H362" s="7">
        <f>_xlfn.XLOOKUP(complete_data[[#This Row],[PassengerId]],family_info[PassengerId],family_info[SibSp])</f>
        <v>1</v>
      </c>
      <c r="I362" s="7">
        <f>_xlfn.XLOOKUP(complete_data[[#This Row],[PassengerId]],family_info[PassengerId],family_info[Parch])</f>
        <v>0</v>
      </c>
      <c r="J362" s="18">
        <f>IF(ISBLANK(_xlfn.XLOOKUP(complete_data[[#This Row],[Ticket]],tickets[Ticket],tickets[Fare])),"",_xlfn.XLOOKUP(complete_data[[#This Row],[Ticket]],tickets[Ticket],tickets[Fare]))</f>
        <v>7.8541999999999996</v>
      </c>
      <c r="K362" s="18" t="str">
        <f>IF(ISBLANK(_xlfn.XLOOKUP(complete_data[[#This Row],[Ticket]],tickets[Ticket],tickets[Cabin])),"",_xlfn.XLOOKUP(complete_data[[#This Row],[Ticket]],tickets[Ticket],tickets[Cabin]))</f>
        <v/>
      </c>
      <c r="L362" t="str">
        <f>IF(ISBLANK(_xlfn.XLOOKUP(complete_data[[#This Row],[Ticket]],tickets[Ticket],tickets[Embarked])),"",_xlfn.XLOOKUP(complete_data[[#This Row],[Ticket]],tickets[Ticket],tickets[Embarked]))</f>
        <v>S</v>
      </c>
      <c r="M362" t="str">
        <f>IF(ISNA(complete_data[[#This Row],[Embarked]]),"S",IF(complete_data[[#This Row],[Embarked]]="","S",complete_data[[#This Row],[Embarked]]))</f>
        <v>S</v>
      </c>
      <c r="N362" t="str">
        <f>IF(ISNA(complete_data[[#This Row],[Cabin]]),"Unknown",IF(complete_data[[#This Row],[Cabin]]="","Unknown",TRIM(LEFT(complete_data[[#This Row],[Cabin]],1))))</f>
        <v>Unknown</v>
      </c>
    </row>
    <row r="363" spans="1:14" x14ac:dyDescent="0.2">
      <c r="A363" s="5">
        <v>865</v>
      </c>
      <c r="B363" s="7">
        <v>0</v>
      </c>
      <c r="C363" s="7">
        <v>2</v>
      </c>
      <c r="D363" s="5" t="s">
        <v>628</v>
      </c>
      <c r="E363" s="5" t="s">
        <v>29</v>
      </c>
      <c r="F363" s="4">
        <v>24</v>
      </c>
      <c r="G363" s="3">
        <v>233866</v>
      </c>
      <c r="H363" s="7">
        <f>_xlfn.XLOOKUP(complete_data[[#This Row],[PassengerId]],family_info[PassengerId],family_info[SibSp])</f>
        <v>0</v>
      </c>
      <c r="I363" s="7">
        <f>_xlfn.XLOOKUP(complete_data[[#This Row],[PassengerId]],family_info[PassengerId],family_info[Parch])</f>
        <v>0</v>
      </c>
      <c r="J363" s="18">
        <f>IF(ISBLANK(_xlfn.XLOOKUP(complete_data[[#This Row],[Ticket]],tickets[Ticket],tickets[Fare])),"",_xlfn.XLOOKUP(complete_data[[#This Row],[Ticket]],tickets[Ticket],tickets[Fare]))</f>
        <v>13</v>
      </c>
      <c r="K363" s="18" t="str">
        <f>IF(ISBLANK(_xlfn.XLOOKUP(complete_data[[#This Row],[Ticket]],tickets[Ticket],tickets[Cabin])),"",_xlfn.XLOOKUP(complete_data[[#This Row],[Ticket]],tickets[Ticket],tickets[Cabin]))</f>
        <v/>
      </c>
      <c r="L363" t="str">
        <f>IF(ISBLANK(_xlfn.XLOOKUP(complete_data[[#This Row],[Ticket]],tickets[Ticket],tickets[Embarked])),"",_xlfn.XLOOKUP(complete_data[[#This Row],[Ticket]],tickets[Ticket],tickets[Embarked]))</f>
        <v>S</v>
      </c>
      <c r="M363" t="str">
        <f>IF(ISNA(complete_data[[#This Row],[Embarked]]),"S",IF(complete_data[[#This Row],[Embarked]]="","S",complete_data[[#This Row],[Embarked]]))</f>
        <v>S</v>
      </c>
      <c r="N363" t="str">
        <f>IF(ISNA(complete_data[[#This Row],[Cabin]]),"Unknown",IF(complete_data[[#This Row],[Cabin]]="","Unknown",TRIM(LEFT(complete_data[[#This Row],[Cabin]],1))))</f>
        <v>Unknown</v>
      </c>
    </row>
    <row r="364" spans="1:14" x14ac:dyDescent="0.2">
      <c r="A364" s="5">
        <v>392</v>
      </c>
      <c r="B364" s="7">
        <v>1</v>
      </c>
      <c r="C364" s="7">
        <v>3</v>
      </c>
      <c r="D364" s="5" t="s">
        <v>629</v>
      </c>
      <c r="E364" s="5" t="s">
        <v>29</v>
      </c>
      <c r="F364" s="4">
        <v>21</v>
      </c>
      <c r="G364" s="3">
        <v>350034</v>
      </c>
      <c r="H364" s="7">
        <f>_xlfn.XLOOKUP(complete_data[[#This Row],[PassengerId]],family_info[PassengerId],family_info[SibSp])</f>
        <v>0</v>
      </c>
      <c r="I364" s="7">
        <f>_xlfn.XLOOKUP(complete_data[[#This Row],[PassengerId]],family_info[PassengerId],family_info[Parch])</f>
        <v>0</v>
      </c>
      <c r="J364" s="18">
        <f>IF(ISBLANK(_xlfn.XLOOKUP(complete_data[[#This Row],[Ticket]],tickets[Ticket],tickets[Fare])),"",_xlfn.XLOOKUP(complete_data[[#This Row],[Ticket]],tickets[Ticket],tickets[Fare]))</f>
        <v>7.7957999999999998</v>
      </c>
      <c r="K364" s="18" t="str">
        <f>IF(ISBLANK(_xlfn.XLOOKUP(complete_data[[#This Row],[Ticket]],tickets[Ticket],tickets[Cabin])),"",_xlfn.XLOOKUP(complete_data[[#This Row],[Ticket]],tickets[Ticket],tickets[Cabin]))</f>
        <v/>
      </c>
      <c r="L364" t="str">
        <f>IF(ISBLANK(_xlfn.XLOOKUP(complete_data[[#This Row],[Ticket]],tickets[Ticket],tickets[Embarked])),"",_xlfn.XLOOKUP(complete_data[[#This Row],[Ticket]],tickets[Ticket],tickets[Embarked]))</f>
        <v>S</v>
      </c>
      <c r="M364" t="str">
        <f>IF(ISNA(complete_data[[#This Row],[Embarked]]),"S",IF(complete_data[[#This Row],[Embarked]]="","S",complete_data[[#This Row],[Embarked]]))</f>
        <v>S</v>
      </c>
      <c r="N364" t="str">
        <f>IF(ISNA(complete_data[[#This Row],[Cabin]]),"Unknown",IF(complete_data[[#This Row],[Cabin]]="","Unknown",TRIM(LEFT(complete_data[[#This Row],[Cabin]],1))))</f>
        <v>Unknown</v>
      </c>
    </row>
    <row r="365" spans="1:14" x14ac:dyDescent="0.2">
      <c r="A365" s="5">
        <v>835</v>
      </c>
      <c r="B365" s="7">
        <v>0</v>
      </c>
      <c r="C365" s="7">
        <v>3</v>
      </c>
      <c r="D365" s="5" t="s">
        <v>630</v>
      </c>
      <c r="E365" s="5" t="s">
        <v>29</v>
      </c>
      <c r="F365" s="4">
        <v>18</v>
      </c>
      <c r="G365" s="3">
        <v>2223</v>
      </c>
      <c r="H365" s="7">
        <f>_xlfn.XLOOKUP(complete_data[[#This Row],[PassengerId]],family_info[PassengerId],family_info[SibSp])</f>
        <v>0</v>
      </c>
      <c r="I365" s="7">
        <f>_xlfn.XLOOKUP(complete_data[[#This Row],[PassengerId]],family_info[PassengerId],family_info[Parch])</f>
        <v>0</v>
      </c>
      <c r="J365" s="18">
        <f>IF(ISBLANK(_xlfn.XLOOKUP(complete_data[[#This Row],[Ticket]],tickets[Ticket],tickets[Fare])),"",_xlfn.XLOOKUP(complete_data[[#This Row],[Ticket]],tickets[Ticket],tickets[Fare]))</f>
        <v>8.3000000000000007</v>
      </c>
      <c r="K365" s="18" t="str">
        <f>IF(ISBLANK(_xlfn.XLOOKUP(complete_data[[#This Row],[Ticket]],tickets[Ticket],tickets[Cabin])),"",_xlfn.XLOOKUP(complete_data[[#This Row],[Ticket]],tickets[Ticket],tickets[Cabin]))</f>
        <v/>
      </c>
      <c r="L365" t="str">
        <f>IF(ISBLANK(_xlfn.XLOOKUP(complete_data[[#This Row],[Ticket]],tickets[Ticket],tickets[Embarked])),"",_xlfn.XLOOKUP(complete_data[[#This Row],[Ticket]],tickets[Ticket],tickets[Embarked]))</f>
        <v>S</v>
      </c>
      <c r="M365" t="str">
        <f>IF(ISNA(complete_data[[#This Row],[Embarked]]),"S",IF(complete_data[[#This Row],[Embarked]]="","S",complete_data[[#This Row],[Embarked]]))</f>
        <v>S</v>
      </c>
      <c r="N365" t="str">
        <f>IF(ISNA(complete_data[[#This Row],[Cabin]]),"Unknown",IF(complete_data[[#This Row],[Cabin]]="","Unknown",TRIM(LEFT(complete_data[[#This Row],[Cabin]],1))))</f>
        <v>Unknown</v>
      </c>
    </row>
    <row r="366" spans="1:14" x14ac:dyDescent="0.2">
      <c r="A366" s="5">
        <v>764</v>
      </c>
      <c r="B366" s="7">
        <v>1</v>
      </c>
      <c r="C366" s="7">
        <v>1</v>
      </c>
      <c r="D366" s="5" t="s">
        <v>631</v>
      </c>
      <c r="E366" s="5" t="s">
        <v>32</v>
      </c>
      <c r="F366" s="4">
        <v>36</v>
      </c>
      <c r="G366" s="3">
        <v>113760</v>
      </c>
      <c r="H366" s="7">
        <f>_xlfn.XLOOKUP(complete_data[[#This Row],[PassengerId]],family_info[PassengerId],family_info[SibSp])</f>
        <v>1</v>
      </c>
      <c r="I366" s="7">
        <f>_xlfn.XLOOKUP(complete_data[[#This Row],[PassengerId]],family_info[PassengerId],family_info[Parch])</f>
        <v>2</v>
      </c>
      <c r="J366" s="18">
        <f>IF(ISBLANK(_xlfn.XLOOKUP(complete_data[[#This Row],[Ticket]],tickets[Ticket],tickets[Fare])),"",_xlfn.XLOOKUP(complete_data[[#This Row],[Ticket]],tickets[Ticket],tickets[Fare]))</f>
        <v>120</v>
      </c>
      <c r="K366" s="18" t="str">
        <f>IF(ISBLANK(_xlfn.XLOOKUP(complete_data[[#This Row],[Ticket]],tickets[Ticket],tickets[Cabin])),"",_xlfn.XLOOKUP(complete_data[[#This Row],[Ticket]],tickets[Ticket],tickets[Cabin]))</f>
        <v>B96 B98</v>
      </c>
      <c r="L366" t="str">
        <f>IF(ISBLANK(_xlfn.XLOOKUP(complete_data[[#This Row],[Ticket]],tickets[Ticket],tickets[Embarked])),"",_xlfn.XLOOKUP(complete_data[[#This Row],[Ticket]],tickets[Ticket],tickets[Embarked]))</f>
        <v>S</v>
      </c>
      <c r="M366" t="str">
        <f>IF(ISNA(complete_data[[#This Row],[Embarked]]),"S",IF(complete_data[[#This Row],[Embarked]]="","S",complete_data[[#This Row],[Embarked]]))</f>
        <v>S</v>
      </c>
      <c r="N366" t="str">
        <f>IF(ISNA(complete_data[[#This Row],[Cabin]]),"Unknown",IF(complete_data[[#This Row],[Cabin]]="","Unknown",TRIM(LEFT(complete_data[[#This Row],[Cabin]],1))))</f>
        <v>B</v>
      </c>
    </row>
    <row r="367" spans="1:14" x14ac:dyDescent="0.2">
      <c r="A367" s="5">
        <v>376</v>
      </c>
      <c r="B367" s="7">
        <v>1</v>
      </c>
      <c r="C367" s="7">
        <v>1</v>
      </c>
      <c r="D367" s="5" t="s">
        <v>632</v>
      </c>
      <c r="E367" s="5" t="s">
        <v>32</v>
      </c>
      <c r="G367" s="3" t="s">
        <v>449</v>
      </c>
      <c r="H367" s="7">
        <f>_xlfn.XLOOKUP(complete_data[[#This Row],[PassengerId]],family_info[PassengerId],family_info[SibSp])</f>
        <v>1</v>
      </c>
      <c r="I367" s="7">
        <f>_xlfn.XLOOKUP(complete_data[[#This Row],[PassengerId]],family_info[PassengerId],family_info[Parch])</f>
        <v>0</v>
      </c>
      <c r="J367" s="18">
        <f>IF(ISBLANK(_xlfn.XLOOKUP(complete_data[[#This Row],[Ticket]],tickets[Ticket],tickets[Fare])),"",_xlfn.XLOOKUP(complete_data[[#This Row],[Ticket]],tickets[Ticket],tickets[Fare]))</f>
        <v>82.1708</v>
      </c>
      <c r="K367" s="18" t="str">
        <f>IF(ISBLANK(_xlfn.XLOOKUP(complete_data[[#This Row],[Ticket]],tickets[Ticket],tickets[Cabin])),"",_xlfn.XLOOKUP(complete_data[[#This Row],[Ticket]],tickets[Ticket],tickets[Cabin]))</f>
        <v/>
      </c>
      <c r="L367" t="str">
        <f>IF(ISBLANK(_xlfn.XLOOKUP(complete_data[[#This Row],[Ticket]],tickets[Ticket],tickets[Embarked])),"",_xlfn.XLOOKUP(complete_data[[#This Row],[Ticket]],tickets[Ticket],tickets[Embarked]))</f>
        <v>C</v>
      </c>
      <c r="M367" t="str">
        <f>IF(ISNA(complete_data[[#This Row],[Embarked]]),"S",IF(complete_data[[#This Row],[Embarked]]="","S",complete_data[[#This Row],[Embarked]]))</f>
        <v>C</v>
      </c>
      <c r="N367" t="str">
        <f>IF(ISNA(complete_data[[#This Row],[Cabin]]),"Unknown",IF(complete_data[[#This Row],[Cabin]]="","Unknown",TRIM(LEFT(complete_data[[#This Row],[Cabin]],1))))</f>
        <v>Unknown</v>
      </c>
    </row>
    <row r="368" spans="1:14" x14ac:dyDescent="0.2">
      <c r="A368" s="5">
        <v>755</v>
      </c>
      <c r="B368" s="7">
        <v>1</v>
      </c>
      <c r="C368" s="7">
        <v>2</v>
      </c>
      <c r="D368" s="5" t="s">
        <v>633</v>
      </c>
      <c r="E368" s="5" t="s">
        <v>32</v>
      </c>
      <c r="F368" s="4">
        <v>48</v>
      </c>
      <c r="G368" s="3">
        <v>220845</v>
      </c>
      <c r="H368" s="7">
        <f>_xlfn.XLOOKUP(complete_data[[#This Row],[PassengerId]],family_info[PassengerId],family_info[SibSp])</f>
        <v>1</v>
      </c>
      <c r="I368" s="7">
        <f>_xlfn.XLOOKUP(complete_data[[#This Row],[PassengerId]],family_info[PassengerId],family_info[Parch])</f>
        <v>2</v>
      </c>
      <c r="J368" s="18">
        <f>IF(ISBLANK(_xlfn.XLOOKUP(complete_data[[#This Row],[Ticket]],tickets[Ticket],tickets[Fare])),"",_xlfn.XLOOKUP(complete_data[[#This Row],[Ticket]],tickets[Ticket],tickets[Fare]))</f>
        <v>65</v>
      </c>
      <c r="K368" s="18" t="str">
        <f>IF(ISBLANK(_xlfn.XLOOKUP(complete_data[[#This Row],[Ticket]],tickets[Ticket],tickets[Cabin])),"",_xlfn.XLOOKUP(complete_data[[#This Row],[Ticket]],tickets[Ticket],tickets[Cabin]))</f>
        <v/>
      </c>
      <c r="L368" t="str">
        <f>IF(ISBLANK(_xlfn.XLOOKUP(complete_data[[#This Row],[Ticket]],tickets[Ticket],tickets[Embarked])),"",_xlfn.XLOOKUP(complete_data[[#This Row],[Ticket]],tickets[Ticket],tickets[Embarked]))</f>
        <v>S</v>
      </c>
      <c r="M368" t="str">
        <f>IF(ISNA(complete_data[[#This Row],[Embarked]]),"S",IF(complete_data[[#This Row],[Embarked]]="","S",complete_data[[#This Row],[Embarked]]))</f>
        <v>S</v>
      </c>
      <c r="N368" t="str">
        <f>IF(ISNA(complete_data[[#This Row],[Cabin]]),"Unknown",IF(complete_data[[#This Row],[Cabin]]="","Unknown",TRIM(LEFT(complete_data[[#This Row],[Cabin]],1))))</f>
        <v>Unknown</v>
      </c>
    </row>
    <row r="369" spans="1:14" x14ac:dyDescent="0.2">
      <c r="A369" s="5">
        <v>609</v>
      </c>
      <c r="B369" s="7">
        <v>1</v>
      </c>
      <c r="C369" s="7">
        <v>2</v>
      </c>
      <c r="D369" s="5" t="s">
        <v>634</v>
      </c>
      <c r="E369" s="5" t="s">
        <v>32</v>
      </c>
      <c r="F369" s="4">
        <v>22</v>
      </c>
      <c r="G369" s="3" t="s">
        <v>635</v>
      </c>
      <c r="H369" s="7">
        <f>_xlfn.XLOOKUP(complete_data[[#This Row],[PassengerId]],family_info[PassengerId],family_info[SibSp])</f>
        <v>1</v>
      </c>
      <c r="I369" s="7">
        <f>_xlfn.XLOOKUP(complete_data[[#This Row],[PassengerId]],family_info[PassengerId],family_info[Parch])</f>
        <v>2</v>
      </c>
      <c r="J369" s="18">
        <f>IF(ISBLANK(_xlfn.XLOOKUP(complete_data[[#This Row],[Ticket]],tickets[Ticket],tickets[Fare])),"",_xlfn.XLOOKUP(complete_data[[#This Row],[Ticket]],tickets[Ticket],tickets[Fare]))</f>
        <v>41.5792</v>
      </c>
      <c r="K369" s="18" t="str">
        <f>IF(ISBLANK(_xlfn.XLOOKUP(complete_data[[#This Row],[Ticket]],tickets[Ticket],tickets[Cabin])),"",_xlfn.XLOOKUP(complete_data[[#This Row],[Ticket]],tickets[Ticket],tickets[Cabin]))</f>
        <v/>
      </c>
      <c r="L369" t="str">
        <f>IF(ISBLANK(_xlfn.XLOOKUP(complete_data[[#This Row],[Ticket]],tickets[Ticket],tickets[Embarked])),"",_xlfn.XLOOKUP(complete_data[[#This Row],[Ticket]],tickets[Ticket],tickets[Embarked]))</f>
        <v>C</v>
      </c>
      <c r="M369" t="str">
        <f>IF(ISNA(complete_data[[#This Row],[Embarked]]),"S",IF(complete_data[[#This Row],[Embarked]]="","S",complete_data[[#This Row],[Embarked]]))</f>
        <v>C</v>
      </c>
      <c r="N369" t="str">
        <f>IF(ISNA(complete_data[[#This Row],[Cabin]]),"Unknown",IF(complete_data[[#This Row],[Cabin]]="","Unknown",TRIM(LEFT(complete_data[[#This Row],[Cabin]],1))))</f>
        <v>Unknown</v>
      </c>
    </row>
    <row r="370" spans="1:14" x14ac:dyDescent="0.2">
      <c r="A370" s="5">
        <v>173</v>
      </c>
      <c r="B370" s="7">
        <v>1</v>
      </c>
      <c r="C370" s="7">
        <v>3</v>
      </c>
      <c r="D370" s="5" t="s">
        <v>636</v>
      </c>
      <c r="E370" s="5" t="s">
        <v>32</v>
      </c>
      <c r="F370" s="4">
        <v>1</v>
      </c>
      <c r="G370" s="3">
        <v>347742</v>
      </c>
      <c r="H370" s="7">
        <f>_xlfn.XLOOKUP(complete_data[[#This Row],[PassengerId]],family_info[PassengerId],family_info[SibSp])</f>
        <v>1</v>
      </c>
      <c r="I370" s="7">
        <f>_xlfn.XLOOKUP(complete_data[[#This Row],[PassengerId]],family_info[PassengerId],family_info[Parch])</f>
        <v>1</v>
      </c>
      <c r="J370" s="18">
        <f>IF(ISBLANK(_xlfn.XLOOKUP(complete_data[[#This Row],[Ticket]],tickets[Ticket],tickets[Fare])),"",_xlfn.XLOOKUP(complete_data[[#This Row],[Ticket]],tickets[Ticket],tickets[Fare]))</f>
        <v>11.1333</v>
      </c>
      <c r="K370" s="18" t="str">
        <f>IF(ISBLANK(_xlfn.XLOOKUP(complete_data[[#This Row],[Ticket]],tickets[Ticket],tickets[Cabin])),"",_xlfn.XLOOKUP(complete_data[[#This Row],[Ticket]],tickets[Ticket],tickets[Cabin]))</f>
        <v/>
      </c>
      <c r="L370" t="str">
        <f>IF(ISBLANK(_xlfn.XLOOKUP(complete_data[[#This Row],[Ticket]],tickets[Ticket],tickets[Embarked])),"",_xlfn.XLOOKUP(complete_data[[#This Row],[Ticket]],tickets[Ticket],tickets[Embarked]))</f>
        <v>S</v>
      </c>
      <c r="M370" t="str">
        <f>IF(ISNA(complete_data[[#This Row],[Embarked]]),"S",IF(complete_data[[#This Row],[Embarked]]="","S",complete_data[[#This Row],[Embarked]]))</f>
        <v>S</v>
      </c>
      <c r="N370" t="str">
        <f>IF(ISNA(complete_data[[#This Row],[Cabin]]),"Unknown",IF(complete_data[[#This Row],[Cabin]]="","Unknown",TRIM(LEFT(complete_data[[#This Row],[Cabin]],1))))</f>
        <v>Unknown</v>
      </c>
    </row>
    <row r="371" spans="1:14" x14ac:dyDescent="0.2">
      <c r="A371" s="5">
        <v>557</v>
      </c>
      <c r="B371" s="7">
        <v>1</v>
      </c>
      <c r="C371" s="7">
        <v>1</v>
      </c>
      <c r="D371" s="5" t="s">
        <v>637</v>
      </c>
      <c r="E371" s="5" t="s">
        <v>32</v>
      </c>
      <c r="F371" s="4">
        <v>48</v>
      </c>
      <c r="G371" s="3">
        <v>11755</v>
      </c>
      <c r="H371" s="7">
        <f>_xlfn.XLOOKUP(complete_data[[#This Row],[PassengerId]],family_info[PassengerId],family_info[SibSp])</f>
        <v>1</v>
      </c>
      <c r="I371" s="7">
        <f>_xlfn.XLOOKUP(complete_data[[#This Row],[PassengerId]],family_info[PassengerId],family_info[Parch])</f>
        <v>0</v>
      </c>
      <c r="J371" s="18">
        <f>IF(ISBLANK(_xlfn.XLOOKUP(complete_data[[#This Row],[Ticket]],tickets[Ticket],tickets[Fare])),"",_xlfn.XLOOKUP(complete_data[[#This Row],[Ticket]],tickets[Ticket],tickets[Fare]))</f>
        <v>39.6</v>
      </c>
      <c r="K371" s="18" t="str">
        <f>IF(ISBLANK(_xlfn.XLOOKUP(complete_data[[#This Row],[Ticket]],tickets[Ticket],tickets[Cabin])),"",_xlfn.XLOOKUP(complete_data[[#This Row],[Ticket]],tickets[Ticket],tickets[Cabin]))</f>
        <v>A16</v>
      </c>
      <c r="L371" t="str">
        <f>IF(ISBLANK(_xlfn.XLOOKUP(complete_data[[#This Row],[Ticket]],tickets[Ticket],tickets[Embarked])),"",_xlfn.XLOOKUP(complete_data[[#This Row],[Ticket]],tickets[Ticket],tickets[Embarked]))</f>
        <v>C</v>
      </c>
      <c r="M371" t="str">
        <f>IF(ISNA(complete_data[[#This Row],[Embarked]]),"S",IF(complete_data[[#This Row],[Embarked]]="","S",complete_data[[#This Row],[Embarked]]))</f>
        <v>C</v>
      </c>
      <c r="N371" t="str">
        <f>IF(ISNA(complete_data[[#This Row],[Cabin]]),"Unknown",IF(complete_data[[#This Row],[Cabin]]="","Unknown",TRIM(LEFT(complete_data[[#This Row],[Cabin]],1))))</f>
        <v>A</v>
      </c>
    </row>
    <row r="372" spans="1:14" x14ac:dyDescent="0.2">
      <c r="A372" s="5">
        <v>406</v>
      </c>
      <c r="B372" s="7">
        <v>0</v>
      </c>
      <c r="C372" s="7">
        <v>2</v>
      </c>
      <c r="D372" s="5" t="s">
        <v>638</v>
      </c>
      <c r="E372" s="5" t="s">
        <v>29</v>
      </c>
      <c r="F372" s="4">
        <v>34</v>
      </c>
      <c r="G372" s="3">
        <v>28664</v>
      </c>
      <c r="H372" s="7">
        <f>_xlfn.XLOOKUP(complete_data[[#This Row],[PassengerId]],family_info[PassengerId],family_info[SibSp])</f>
        <v>1</v>
      </c>
      <c r="I372" s="7">
        <f>_xlfn.XLOOKUP(complete_data[[#This Row],[PassengerId]],family_info[PassengerId],family_info[Parch])</f>
        <v>0</v>
      </c>
      <c r="J372" s="18">
        <f>IF(ISBLANK(_xlfn.XLOOKUP(complete_data[[#This Row],[Ticket]],tickets[Ticket],tickets[Fare])),"",_xlfn.XLOOKUP(complete_data[[#This Row],[Ticket]],tickets[Ticket],tickets[Fare]))</f>
        <v>21</v>
      </c>
      <c r="K372" s="18" t="str">
        <f>IF(ISBLANK(_xlfn.XLOOKUP(complete_data[[#This Row],[Ticket]],tickets[Ticket],tickets[Cabin])),"",_xlfn.XLOOKUP(complete_data[[#This Row],[Ticket]],tickets[Ticket],tickets[Cabin]))</f>
        <v/>
      </c>
      <c r="L372" t="str">
        <f>IF(ISBLANK(_xlfn.XLOOKUP(complete_data[[#This Row],[Ticket]],tickets[Ticket],tickets[Embarked])),"",_xlfn.XLOOKUP(complete_data[[#This Row],[Ticket]],tickets[Ticket],tickets[Embarked]))</f>
        <v>S</v>
      </c>
      <c r="M372" t="str">
        <f>IF(ISNA(complete_data[[#This Row],[Embarked]]),"S",IF(complete_data[[#This Row],[Embarked]]="","S",complete_data[[#This Row],[Embarked]]))</f>
        <v>S</v>
      </c>
      <c r="N372" t="str">
        <f>IF(ISNA(complete_data[[#This Row],[Cabin]]),"Unknown",IF(complete_data[[#This Row],[Cabin]]="","Unknown",TRIM(LEFT(complete_data[[#This Row],[Cabin]],1))))</f>
        <v>Unknown</v>
      </c>
    </row>
    <row r="373" spans="1:14" x14ac:dyDescent="0.2">
      <c r="A373" s="5">
        <v>81</v>
      </c>
      <c r="B373" s="7">
        <v>0</v>
      </c>
      <c r="C373" s="7">
        <v>3</v>
      </c>
      <c r="D373" s="5" t="s">
        <v>639</v>
      </c>
      <c r="E373" s="5" t="s">
        <v>29</v>
      </c>
      <c r="F373" s="4">
        <v>22</v>
      </c>
      <c r="G373" s="3">
        <v>345767</v>
      </c>
      <c r="H373" s="7">
        <f>_xlfn.XLOOKUP(complete_data[[#This Row],[PassengerId]],family_info[PassengerId],family_info[SibSp])</f>
        <v>0</v>
      </c>
      <c r="I373" s="7">
        <f>_xlfn.XLOOKUP(complete_data[[#This Row],[PassengerId]],family_info[PassengerId],family_info[Parch])</f>
        <v>0</v>
      </c>
      <c r="J373" s="18">
        <f>IF(ISBLANK(_xlfn.XLOOKUP(complete_data[[#This Row],[Ticket]],tickets[Ticket],tickets[Fare])),"",_xlfn.XLOOKUP(complete_data[[#This Row],[Ticket]],tickets[Ticket],tickets[Fare]))</f>
        <v>9</v>
      </c>
      <c r="K373" s="18" t="str">
        <f>IF(ISBLANK(_xlfn.XLOOKUP(complete_data[[#This Row],[Ticket]],tickets[Ticket],tickets[Cabin])),"",_xlfn.XLOOKUP(complete_data[[#This Row],[Ticket]],tickets[Ticket],tickets[Cabin]))</f>
        <v/>
      </c>
      <c r="L373" t="str">
        <f>IF(ISBLANK(_xlfn.XLOOKUP(complete_data[[#This Row],[Ticket]],tickets[Ticket],tickets[Embarked])),"",_xlfn.XLOOKUP(complete_data[[#This Row],[Ticket]],tickets[Ticket],tickets[Embarked]))</f>
        <v>S</v>
      </c>
      <c r="M373" t="str">
        <f>IF(ISNA(complete_data[[#This Row],[Embarked]]),"S",IF(complete_data[[#This Row],[Embarked]]="","S",complete_data[[#This Row],[Embarked]]))</f>
        <v>S</v>
      </c>
      <c r="N373" t="str">
        <f>IF(ISNA(complete_data[[#This Row],[Cabin]]),"Unknown",IF(complete_data[[#This Row],[Cabin]]="","Unknown",TRIM(LEFT(complete_data[[#This Row],[Cabin]],1))))</f>
        <v>Unknown</v>
      </c>
    </row>
    <row r="374" spans="1:14" x14ac:dyDescent="0.2">
      <c r="A374" s="5">
        <v>762</v>
      </c>
      <c r="B374" s="7">
        <v>0</v>
      </c>
      <c r="C374" s="7">
        <v>3</v>
      </c>
      <c r="D374" s="5" t="s">
        <v>640</v>
      </c>
      <c r="E374" s="5" t="s">
        <v>29</v>
      </c>
      <c r="F374" s="4">
        <v>41</v>
      </c>
      <c r="G374" s="3" t="s">
        <v>641</v>
      </c>
      <c r="H374" s="7">
        <f>_xlfn.XLOOKUP(complete_data[[#This Row],[PassengerId]],family_info[PassengerId],family_info[SibSp])</f>
        <v>0</v>
      </c>
      <c r="I374" s="7">
        <f>_xlfn.XLOOKUP(complete_data[[#This Row],[PassengerId]],family_info[PassengerId],family_info[Parch])</f>
        <v>0</v>
      </c>
      <c r="J374" s="18">
        <f>IF(ISBLANK(_xlfn.XLOOKUP(complete_data[[#This Row],[Ticket]],tickets[Ticket],tickets[Fare])),"",_xlfn.XLOOKUP(complete_data[[#This Row],[Ticket]],tickets[Ticket],tickets[Fare]))</f>
        <v>7.125</v>
      </c>
      <c r="K374" s="18" t="str">
        <f>IF(ISBLANK(_xlfn.XLOOKUP(complete_data[[#This Row],[Ticket]],tickets[Ticket],tickets[Cabin])),"",_xlfn.XLOOKUP(complete_data[[#This Row],[Ticket]],tickets[Ticket],tickets[Cabin]))</f>
        <v/>
      </c>
      <c r="L374" t="str">
        <f>IF(ISBLANK(_xlfn.XLOOKUP(complete_data[[#This Row],[Ticket]],tickets[Ticket],tickets[Embarked])),"",_xlfn.XLOOKUP(complete_data[[#This Row],[Ticket]],tickets[Ticket],tickets[Embarked]))</f>
        <v>S</v>
      </c>
      <c r="M374" t="str">
        <f>IF(ISNA(complete_data[[#This Row],[Embarked]]),"S",IF(complete_data[[#This Row],[Embarked]]="","S",complete_data[[#This Row],[Embarked]]))</f>
        <v>S</v>
      </c>
      <c r="N374" t="str">
        <f>IF(ISNA(complete_data[[#This Row],[Cabin]]),"Unknown",IF(complete_data[[#This Row],[Cabin]]="","Unknown",TRIM(LEFT(complete_data[[#This Row],[Cabin]],1))))</f>
        <v>Unknown</v>
      </c>
    </row>
    <row r="375" spans="1:14" x14ac:dyDescent="0.2">
      <c r="A375" s="5">
        <v>836</v>
      </c>
      <c r="B375" s="7">
        <v>1</v>
      </c>
      <c r="C375" s="7">
        <v>1</v>
      </c>
      <c r="D375" s="5" t="s">
        <v>642</v>
      </c>
      <c r="E375" s="5" t="s">
        <v>32</v>
      </c>
      <c r="F375" s="4">
        <v>39</v>
      </c>
      <c r="G375" s="3" t="s">
        <v>643</v>
      </c>
      <c r="H375" s="7">
        <f>_xlfn.XLOOKUP(complete_data[[#This Row],[PassengerId]],family_info[PassengerId],family_info[SibSp])</f>
        <v>1</v>
      </c>
      <c r="I375" s="7">
        <f>_xlfn.XLOOKUP(complete_data[[#This Row],[PassengerId]],family_info[PassengerId],family_info[Parch])</f>
        <v>1</v>
      </c>
      <c r="J375" s="18">
        <f>IF(ISBLANK(_xlfn.XLOOKUP(complete_data[[#This Row],[Ticket]],tickets[Ticket],tickets[Fare])),"",_xlfn.XLOOKUP(complete_data[[#This Row],[Ticket]],tickets[Ticket],tickets[Fare]))</f>
        <v>83.158299999999997</v>
      </c>
      <c r="K375" s="18" t="str">
        <f>IF(ISBLANK(_xlfn.XLOOKUP(complete_data[[#This Row],[Ticket]],tickets[Ticket],tickets[Cabin])),"",_xlfn.XLOOKUP(complete_data[[#This Row],[Ticket]],tickets[Ticket],tickets[Cabin]))</f>
        <v>E49</v>
      </c>
      <c r="L375" t="str">
        <f>IF(ISBLANK(_xlfn.XLOOKUP(complete_data[[#This Row],[Ticket]],tickets[Ticket],tickets[Embarked])),"",_xlfn.XLOOKUP(complete_data[[#This Row],[Ticket]],tickets[Ticket],tickets[Embarked]))</f>
        <v>C</v>
      </c>
      <c r="M375" t="str">
        <f>IF(ISNA(complete_data[[#This Row],[Embarked]]),"S",IF(complete_data[[#This Row],[Embarked]]="","S",complete_data[[#This Row],[Embarked]]))</f>
        <v>C</v>
      </c>
      <c r="N375" t="str">
        <f>IF(ISNA(complete_data[[#This Row],[Cabin]]),"Unknown",IF(complete_data[[#This Row],[Cabin]]="","Unknown",TRIM(LEFT(complete_data[[#This Row],[Cabin]],1))))</f>
        <v>E</v>
      </c>
    </row>
    <row r="376" spans="1:14" x14ac:dyDescent="0.2">
      <c r="A376" s="5">
        <v>622</v>
      </c>
      <c r="B376" s="7">
        <v>1</v>
      </c>
      <c r="C376" s="7">
        <v>1</v>
      </c>
      <c r="D376" s="5" t="s">
        <v>644</v>
      </c>
      <c r="E376" s="5" t="s">
        <v>29</v>
      </c>
      <c r="F376" s="4">
        <v>42</v>
      </c>
      <c r="G376" s="3">
        <v>11753</v>
      </c>
      <c r="H376" s="7">
        <f>_xlfn.XLOOKUP(complete_data[[#This Row],[PassengerId]],family_info[PassengerId],family_info[SibSp])</f>
        <v>1</v>
      </c>
      <c r="I376" s="7">
        <f>_xlfn.XLOOKUP(complete_data[[#This Row],[PassengerId]],family_info[PassengerId],family_info[Parch])</f>
        <v>0</v>
      </c>
      <c r="J376" s="18">
        <f>IF(ISBLANK(_xlfn.XLOOKUP(complete_data[[#This Row],[Ticket]],tickets[Ticket],tickets[Fare])),"",_xlfn.XLOOKUP(complete_data[[#This Row],[Ticket]],tickets[Ticket],tickets[Fare]))</f>
        <v>52.554200000000002</v>
      </c>
      <c r="K376" s="18" t="str">
        <f>IF(ISBLANK(_xlfn.XLOOKUP(complete_data[[#This Row],[Ticket]],tickets[Ticket],tickets[Cabin])),"",_xlfn.XLOOKUP(complete_data[[#This Row],[Ticket]],tickets[Ticket],tickets[Cabin]))</f>
        <v>D19</v>
      </c>
      <c r="L376" t="str">
        <f>IF(ISBLANK(_xlfn.XLOOKUP(complete_data[[#This Row],[Ticket]],tickets[Ticket],tickets[Embarked])),"",_xlfn.XLOOKUP(complete_data[[#This Row],[Ticket]],tickets[Ticket],tickets[Embarked]))</f>
        <v>S</v>
      </c>
      <c r="M376" t="str">
        <f>IF(ISNA(complete_data[[#This Row],[Embarked]]),"S",IF(complete_data[[#This Row],[Embarked]]="","S",complete_data[[#This Row],[Embarked]]))</f>
        <v>S</v>
      </c>
      <c r="N376" t="str">
        <f>IF(ISNA(complete_data[[#This Row],[Cabin]]),"Unknown",IF(complete_data[[#This Row],[Cabin]]="","Unknown",TRIM(LEFT(complete_data[[#This Row],[Cabin]],1))))</f>
        <v>D</v>
      </c>
    </row>
    <row r="377" spans="1:14" x14ac:dyDescent="0.2">
      <c r="A377" s="5">
        <v>197</v>
      </c>
      <c r="B377" s="7">
        <v>0</v>
      </c>
      <c r="C377" s="7">
        <v>3</v>
      </c>
      <c r="D377" s="5" t="s">
        <v>645</v>
      </c>
      <c r="E377" s="5" t="s">
        <v>29</v>
      </c>
      <c r="G377" s="3">
        <v>368703</v>
      </c>
      <c r="H377" s="7">
        <f>_xlfn.XLOOKUP(complete_data[[#This Row],[PassengerId]],family_info[PassengerId],family_info[SibSp])</f>
        <v>0</v>
      </c>
      <c r="I377" s="7">
        <f>_xlfn.XLOOKUP(complete_data[[#This Row],[PassengerId]],family_info[PassengerId],family_info[Parch])</f>
        <v>0</v>
      </c>
      <c r="J377" s="18">
        <f>IF(ISBLANK(_xlfn.XLOOKUP(complete_data[[#This Row],[Ticket]],tickets[Ticket],tickets[Fare])),"",_xlfn.XLOOKUP(complete_data[[#This Row],[Ticket]],tickets[Ticket],tickets[Fare]))</f>
        <v>7.75</v>
      </c>
      <c r="K377" s="18" t="str">
        <f>IF(ISBLANK(_xlfn.XLOOKUP(complete_data[[#This Row],[Ticket]],tickets[Ticket],tickets[Cabin])),"",_xlfn.XLOOKUP(complete_data[[#This Row],[Ticket]],tickets[Ticket],tickets[Cabin]))</f>
        <v/>
      </c>
      <c r="L377" t="str">
        <f>IF(ISBLANK(_xlfn.XLOOKUP(complete_data[[#This Row],[Ticket]],tickets[Ticket],tickets[Embarked])),"",_xlfn.XLOOKUP(complete_data[[#This Row],[Ticket]],tickets[Ticket],tickets[Embarked]))</f>
        <v>Q</v>
      </c>
      <c r="M377" t="str">
        <f>IF(ISNA(complete_data[[#This Row],[Embarked]]),"S",IF(complete_data[[#This Row],[Embarked]]="","S",complete_data[[#This Row],[Embarked]]))</f>
        <v>Q</v>
      </c>
      <c r="N377" t="str">
        <f>IF(ISNA(complete_data[[#This Row],[Cabin]]),"Unknown",IF(complete_data[[#This Row],[Cabin]]="","Unknown",TRIM(LEFT(complete_data[[#This Row],[Cabin]],1))))</f>
        <v>Unknown</v>
      </c>
    </row>
    <row r="378" spans="1:14" x14ac:dyDescent="0.2">
      <c r="A378" s="5">
        <v>278</v>
      </c>
      <c r="B378" s="7">
        <v>0</v>
      </c>
      <c r="C378" s="7">
        <v>2</v>
      </c>
      <c r="D378" s="5" t="s">
        <v>646</v>
      </c>
      <c r="E378" s="5" t="s">
        <v>29</v>
      </c>
      <c r="G378" s="3">
        <v>239853</v>
      </c>
      <c r="H378" s="7">
        <f>_xlfn.XLOOKUP(complete_data[[#This Row],[PassengerId]],family_info[PassengerId],family_info[SibSp])</f>
        <v>0</v>
      </c>
      <c r="I378" s="7">
        <f>_xlfn.XLOOKUP(complete_data[[#This Row],[PassengerId]],family_info[PassengerId],family_info[Parch])</f>
        <v>0</v>
      </c>
      <c r="J378" s="18">
        <f>IF(ISBLANK(_xlfn.XLOOKUP(complete_data[[#This Row],[Ticket]],tickets[Ticket],tickets[Fare])),"",_xlfn.XLOOKUP(complete_data[[#This Row],[Ticket]],tickets[Ticket],tickets[Fare]))</f>
        <v>0</v>
      </c>
      <c r="K378" s="18" t="str">
        <f>IF(ISBLANK(_xlfn.XLOOKUP(complete_data[[#This Row],[Ticket]],tickets[Ticket],tickets[Cabin])),"",_xlfn.XLOOKUP(complete_data[[#This Row],[Ticket]],tickets[Ticket],tickets[Cabin]))</f>
        <v/>
      </c>
      <c r="L378" t="str">
        <f>IF(ISBLANK(_xlfn.XLOOKUP(complete_data[[#This Row],[Ticket]],tickets[Ticket],tickets[Embarked])),"",_xlfn.XLOOKUP(complete_data[[#This Row],[Ticket]],tickets[Ticket],tickets[Embarked]))</f>
        <v>S</v>
      </c>
      <c r="M378" t="str">
        <f>IF(ISNA(complete_data[[#This Row],[Embarked]]),"S",IF(complete_data[[#This Row],[Embarked]]="","S",complete_data[[#This Row],[Embarked]]))</f>
        <v>S</v>
      </c>
      <c r="N378" t="str">
        <f>IF(ISNA(complete_data[[#This Row],[Cabin]]),"Unknown",IF(complete_data[[#This Row],[Cabin]]="","Unknown",TRIM(LEFT(complete_data[[#This Row],[Cabin]],1))))</f>
        <v>Unknown</v>
      </c>
    </row>
    <row r="379" spans="1:14" x14ac:dyDescent="0.2">
      <c r="A379" s="5">
        <v>104</v>
      </c>
      <c r="B379" s="7">
        <v>0</v>
      </c>
      <c r="C379" s="7">
        <v>3</v>
      </c>
      <c r="D379" s="5" t="s">
        <v>647</v>
      </c>
      <c r="E379" s="5" t="s">
        <v>29</v>
      </c>
      <c r="F379" s="4">
        <v>33</v>
      </c>
      <c r="G379" s="3">
        <v>7540</v>
      </c>
      <c r="H379" s="7">
        <f>_xlfn.XLOOKUP(complete_data[[#This Row],[PassengerId]],family_info[PassengerId],family_info[SibSp])</f>
        <v>0</v>
      </c>
      <c r="I379" s="7">
        <f>_xlfn.XLOOKUP(complete_data[[#This Row],[PassengerId]],family_info[PassengerId],family_info[Parch])</f>
        <v>0</v>
      </c>
      <c r="J379" s="18">
        <f>IF(ISBLANK(_xlfn.XLOOKUP(complete_data[[#This Row],[Ticket]],tickets[Ticket],tickets[Fare])),"",_xlfn.XLOOKUP(complete_data[[#This Row],[Ticket]],tickets[Ticket],tickets[Fare]))</f>
        <v>8.6541999999999994</v>
      </c>
      <c r="K379" s="18" t="str">
        <f>IF(ISBLANK(_xlfn.XLOOKUP(complete_data[[#This Row],[Ticket]],tickets[Ticket],tickets[Cabin])),"",_xlfn.XLOOKUP(complete_data[[#This Row],[Ticket]],tickets[Ticket],tickets[Cabin]))</f>
        <v/>
      </c>
      <c r="L379" t="str">
        <f>IF(ISBLANK(_xlfn.XLOOKUP(complete_data[[#This Row],[Ticket]],tickets[Ticket],tickets[Embarked])),"",_xlfn.XLOOKUP(complete_data[[#This Row],[Ticket]],tickets[Ticket],tickets[Embarked]))</f>
        <v>S</v>
      </c>
      <c r="M379" t="str">
        <f>IF(ISNA(complete_data[[#This Row],[Embarked]]),"S",IF(complete_data[[#This Row],[Embarked]]="","S",complete_data[[#This Row],[Embarked]]))</f>
        <v>S</v>
      </c>
      <c r="N379" t="str">
        <f>IF(ISNA(complete_data[[#This Row],[Cabin]]),"Unknown",IF(complete_data[[#This Row],[Cabin]]="","Unknown",TRIM(LEFT(complete_data[[#This Row],[Cabin]],1))))</f>
        <v>Unknown</v>
      </c>
    </row>
    <row r="380" spans="1:14" x14ac:dyDescent="0.2">
      <c r="A380" s="5">
        <v>218</v>
      </c>
      <c r="B380" s="7">
        <v>0</v>
      </c>
      <c r="C380" s="7">
        <v>2</v>
      </c>
      <c r="D380" s="5" t="s">
        <v>648</v>
      </c>
      <c r="E380" s="5" t="s">
        <v>29</v>
      </c>
      <c r="F380" s="4">
        <v>42</v>
      </c>
      <c r="G380" s="3">
        <v>243847</v>
      </c>
      <c r="H380" s="7">
        <f>_xlfn.XLOOKUP(complete_data[[#This Row],[PassengerId]],family_info[PassengerId],family_info[SibSp])</f>
        <v>1</v>
      </c>
      <c r="I380" s="7">
        <f>_xlfn.XLOOKUP(complete_data[[#This Row],[PassengerId]],family_info[PassengerId],family_info[Parch])</f>
        <v>0</v>
      </c>
      <c r="J380" s="18">
        <f>IF(ISBLANK(_xlfn.XLOOKUP(complete_data[[#This Row],[Ticket]],tickets[Ticket],tickets[Fare])),"",_xlfn.XLOOKUP(complete_data[[#This Row],[Ticket]],tickets[Ticket],tickets[Fare]))</f>
        <v>27</v>
      </c>
      <c r="K380" s="18" t="str">
        <f>IF(ISBLANK(_xlfn.XLOOKUP(complete_data[[#This Row],[Ticket]],tickets[Ticket],tickets[Cabin])),"",_xlfn.XLOOKUP(complete_data[[#This Row],[Ticket]],tickets[Ticket],tickets[Cabin]))</f>
        <v/>
      </c>
      <c r="L380" t="str">
        <f>IF(ISBLANK(_xlfn.XLOOKUP(complete_data[[#This Row],[Ticket]],tickets[Ticket],tickets[Embarked])),"",_xlfn.XLOOKUP(complete_data[[#This Row],[Ticket]],tickets[Ticket],tickets[Embarked]))</f>
        <v>S</v>
      </c>
      <c r="M380" t="str">
        <f>IF(ISNA(complete_data[[#This Row],[Embarked]]),"S",IF(complete_data[[#This Row],[Embarked]]="","S",complete_data[[#This Row],[Embarked]]))</f>
        <v>S</v>
      </c>
      <c r="N380" t="str">
        <f>IF(ISNA(complete_data[[#This Row],[Cabin]]),"Unknown",IF(complete_data[[#This Row],[Cabin]]="","Unknown",TRIM(LEFT(complete_data[[#This Row],[Cabin]],1))))</f>
        <v>Unknown</v>
      </c>
    </row>
    <row r="381" spans="1:14" x14ac:dyDescent="0.2">
      <c r="A381" s="5">
        <v>563</v>
      </c>
      <c r="B381" s="7">
        <v>0</v>
      </c>
      <c r="C381" s="7">
        <v>2</v>
      </c>
      <c r="D381" s="5" t="s">
        <v>649</v>
      </c>
      <c r="E381" s="5" t="s">
        <v>29</v>
      </c>
      <c r="F381" s="4">
        <v>28</v>
      </c>
      <c r="G381" s="3">
        <v>218629</v>
      </c>
      <c r="H381" s="7">
        <f>_xlfn.XLOOKUP(complete_data[[#This Row],[PassengerId]],family_info[PassengerId],family_info[SibSp])</f>
        <v>0</v>
      </c>
      <c r="I381" s="7">
        <f>_xlfn.XLOOKUP(complete_data[[#This Row],[PassengerId]],family_info[PassengerId],family_info[Parch])</f>
        <v>0</v>
      </c>
      <c r="J381" s="18">
        <f>IF(ISBLANK(_xlfn.XLOOKUP(complete_data[[#This Row],[Ticket]],tickets[Ticket],tickets[Fare])),"",_xlfn.XLOOKUP(complete_data[[#This Row],[Ticket]],tickets[Ticket],tickets[Fare]))</f>
        <v>13.5</v>
      </c>
      <c r="K381" s="18" t="str">
        <f>IF(ISBLANK(_xlfn.XLOOKUP(complete_data[[#This Row],[Ticket]],tickets[Ticket],tickets[Cabin])),"",_xlfn.XLOOKUP(complete_data[[#This Row],[Ticket]],tickets[Ticket],tickets[Cabin]))</f>
        <v/>
      </c>
      <c r="L381" t="str">
        <f>IF(ISBLANK(_xlfn.XLOOKUP(complete_data[[#This Row],[Ticket]],tickets[Ticket],tickets[Embarked])),"",_xlfn.XLOOKUP(complete_data[[#This Row],[Ticket]],tickets[Ticket],tickets[Embarked]))</f>
        <v>S</v>
      </c>
      <c r="M381" t="str">
        <f>IF(ISNA(complete_data[[#This Row],[Embarked]]),"S",IF(complete_data[[#This Row],[Embarked]]="","S",complete_data[[#This Row],[Embarked]]))</f>
        <v>S</v>
      </c>
      <c r="N381" t="str">
        <f>IF(ISNA(complete_data[[#This Row],[Cabin]]),"Unknown",IF(complete_data[[#This Row],[Cabin]]="","Unknown",TRIM(LEFT(complete_data[[#This Row],[Cabin]],1))))</f>
        <v>Unknown</v>
      </c>
    </row>
    <row r="382" spans="1:14" x14ac:dyDescent="0.2">
      <c r="A382" s="5">
        <v>70</v>
      </c>
      <c r="B382" s="7">
        <v>0</v>
      </c>
      <c r="C382" s="7">
        <v>3</v>
      </c>
      <c r="D382" s="5" t="s">
        <v>650</v>
      </c>
      <c r="E382" s="5" t="s">
        <v>29</v>
      </c>
      <c r="F382" s="4">
        <v>26</v>
      </c>
      <c r="G382" s="3">
        <v>315151</v>
      </c>
      <c r="H382" s="7">
        <f>_xlfn.XLOOKUP(complete_data[[#This Row],[PassengerId]],family_info[PassengerId],family_info[SibSp])</f>
        <v>2</v>
      </c>
      <c r="I382" s="7">
        <f>_xlfn.XLOOKUP(complete_data[[#This Row],[PassengerId]],family_info[PassengerId],family_info[Parch])</f>
        <v>0</v>
      </c>
      <c r="J382" s="18">
        <f>IF(ISBLANK(_xlfn.XLOOKUP(complete_data[[#This Row],[Ticket]],tickets[Ticket],tickets[Fare])),"",_xlfn.XLOOKUP(complete_data[[#This Row],[Ticket]],tickets[Ticket],tickets[Fare]))</f>
        <v>8.6624999999999996</v>
      </c>
      <c r="K382" s="18" t="str">
        <f>IF(ISBLANK(_xlfn.XLOOKUP(complete_data[[#This Row],[Ticket]],tickets[Ticket],tickets[Cabin])),"",_xlfn.XLOOKUP(complete_data[[#This Row],[Ticket]],tickets[Ticket],tickets[Cabin]))</f>
        <v/>
      </c>
      <c r="L382" t="str">
        <f>IF(ISBLANK(_xlfn.XLOOKUP(complete_data[[#This Row],[Ticket]],tickets[Ticket],tickets[Embarked])),"",_xlfn.XLOOKUP(complete_data[[#This Row],[Ticket]],tickets[Ticket],tickets[Embarked]))</f>
        <v>S</v>
      </c>
      <c r="M382" t="str">
        <f>IF(ISNA(complete_data[[#This Row],[Embarked]]),"S",IF(complete_data[[#This Row],[Embarked]]="","S",complete_data[[#This Row],[Embarked]]))</f>
        <v>S</v>
      </c>
      <c r="N382" t="str">
        <f>IF(ISNA(complete_data[[#This Row],[Cabin]]),"Unknown",IF(complete_data[[#This Row],[Cabin]]="","Unknown",TRIM(LEFT(complete_data[[#This Row],[Cabin]],1))))</f>
        <v>Unknown</v>
      </c>
    </row>
    <row r="383" spans="1:14" x14ac:dyDescent="0.2">
      <c r="A383" s="5">
        <v>798</v>
      </c>
      <c r="B383" s="7">
        <v>1</v>
      </c>
      <c r="C383" s="7">
        <v>3</v>
      </c>
      <c r="D383" s="5" t="s">
        <v>651</v>
      </c>
      <c r="E383" s="5" t="s">
        <v>32</v>
      </c>
      <c r="F383" s="4">
        <v>31</v>
      </c>
      <c r="G383" s="3">
        <v>349244</v>
      </c>
      <c r="H383" s="7">
        <f>_xlfn.XLOOKUP(complete_data[[#This Row],[PassengerId]],family_info[PassengerId],family_info[SibSp])</f>
        <v>0</v>
      </c>
      <c r="I383" s="7">
        <f>_xlfn.XLOOKUP(complete_data[[#This Row],[PassengerId]],family_info[PassengerId],family_info[Parch])</f>
        <v>0</v>
      </c>
      <c r="J383" s="18">
        <f>IF(ISBLANK(_xlfn.XLOOKUP(complete_data[[#This Row],[Ticket]],tickets[Ticket],tickets[Fare])),"",_xlfn.XLOOKUP(complete_data[[#This Row],[Ticket]],tickets[Ticket],tickets[Fare]))</f>
        <v>8.6832999999999991</v>
      </c>
      <c r="K383" s="18" t="str">
        <f>IF(ISBLANK(_xlfn.XLOOKUP(complete_data[[#This Row],[Ticket]],tickets[Ticket],tickets[Cabin])),"",_xlfn.XLOOKUP(complete_data[[#This Row],[Ticket]],tickets[Ticket],tickets[Cabin]))</f>
        <v/>
      </c>
      <c r="L383" t="str">
        <f>IF(ISBLANK(_xlfn.XLOOKUP(complete_data[[#This Row],[Ticket]],tickets[Ticket],tickets[Embarked])),"",_xlfn.XLOOKUP(complete_data[[#This Row],[Ticket]],tickets[Ticket],tickets[Embarked]))</f>
        <v>S</v>
      </c>
      <c r="M383" t="str">
        <f>IF(ISNA(complete_data[[#This Row],[Embarked]]),"S",IF(complete_data[[#This Row],[Embarked]]="","S",complete_data[[#This Row],[Embarked]]))</f>
        <v>S</v>
      </c>
      <c r="N383" t="str">
        <f>IF(ISNA(complete_data[[#This Row],[Cabin]]),"Unknown",IF(complete_data[[#This Row],[Cabin]]="","Unknown",TRIM(LEFT(complete_data[[#This Row],[Cabin]],1))))</f>
        <v>Unknown</v>
      </c>
    </row>
    <row r="384" spans="1:14" x14ac:dyDescent="0.2">
      <c r="A384" s="5">
        <v>151</v>
      </c>
      <c r="B384" s="7">
        <v>0</v>
      </c>
      <c r="C384" s="7">
        <v>2</v>
      </c>
      <c r="D384" s="5" t="s">
        <v>652</v>
      </c>
      <c r="E384" s="5" t="s">
        <v>29</v>
      </c>
      <c r="F384" s="4">
        <v>51</v>
      </c>
      <c r="G384" s="3" t="s">
        <v>653</v>
      </c>
      <c r="H384" s="7">
        <f>_xlfn.XLOOKUP(complete_data[[#This Row],[PassengerId]],family_info[PassengerId],family_info[SibSp])</f>
        <v>0</v>
      </c>
      <c r="I384" s="7">
        <f>_xlfn.XLOOKUP(complete_data[[#This Row],[PassengerId]],family_info[PassengerId],family_info[Parch])</f>
        <v>0</v>
      </c>
      <c r="J384" s="18">
        <f>IF(ISBLANK(_xlfn.XLOOKUP(complete_data[[#This Row],[Ticket]],tickets[Ticket],tickets[Fare])),"",_xlfn.XLOOKUP(complete_data[[#This Row],[Ticket]],tickets[Ticket],tickets[Fare]))</f>
        <v>12.525</v>
      </c>
      <c r="K384" s="18" t="str">
        <f>IF(ISBLANK(_xlfn.XLOOKUP(complete_data[[#This Row],[Ticket]],tickets[Ticket],tickets[Cabin])),"",_xlfn.XLOOKUP(complete_data[[#This Row],[Ticket]],tickets[Ticket],tickets[Cabin]))</f>
        <v/>
      </c>
      <c r="L384" t="str">
        <f>IF(ISBLANK(_xlfn.XLOOKUP(complete_data[[#This Row],[Ticket]],tickets[Ticket],tickets[Embarked])),"",_xlfn.XLOOKUP(complete_data[[#This Row],[Ticket]],tickets[Ticket],tickets[Embarked]))</f>
        <v>S</v>
      </c>
      <c r="M384" t="str">
        <f>IF(ISNA(complete_data[[#This Row],[Embarked]]),"S",IF(complete_data[[#This Row],[Embarked]]="","S",complete_data[[#This Row],[Embarked]]))</f>
        <v>S</v>
      </c>
      <c r="N384" t="str">
        <f>IF(ISNA(complete_data[[#This Row],[Cabin]]),"Unknown",IF(complete_data[[#This Row],[Cabin]]="","Unknown",TRIM(LEFT(complete_data[[#This Row],[Cabin]],1))))</f>
        <v>Unknown</v>
      </c>
    </row>
    <row r="385" spans="1:14" x14ac:dyDescent="0.2">
      <c r="A385" s="5">
        <v>818</v>
      </c>
      <c r="B385" s="7">
        <v>0</v>
      </c>
      <c r="C385" s="7">
        <v>2</v>
      </c>
      <c r="D385" s="5" t="s">
        <v>654</v>
      </c>
      <c r="E385" s="5" t="s">
        <v>29</v>
      </c>
      <c r="F385" s="4">
        <v>31</v>
      </c>
      <c r="G385" s="3" t="s">
        <v>569</v>
      </c>
      <c r="H385" s="7">
        <f>_xlfn.XLOOKUP(complete_data[[#This Row],[PassengerId]],family_info[PassengerId],family_info[SibSp])</f>
        <v>1</v>
      </c>
      <c r="I385" s="7">
        <f>_xlfn.XLOOKUP(complete_data[[#This Row],[PassengerId]],family_info[PassengerId],family_info[Parch])</f>
        <v>1</v>
      </c>
      <c r="J385" s="18">
        <f>IF(ISBLANK(_xlfn.XLOOKUP(complete_data[[#This Row],[Ticket]],tickets[Ticket],tickets[Fare])),"",_xlfn.XLOOKUP(complete_data[[#This Row],[Ticket]],tickets[Ticket],tickets[Fare]))</f>
        <v>37.004199999999997</v>
      </c>
      <c r="K385" s="18" t="str">
        <f>IF(ISBLANK(_xlfn.XLOOKUP(complete_data[[#This Row],[Ticket]],tickets[Ticket],tickets[Cabin])),"",_xlfn.XLOOKUP(complete_data[[#This Row],[Ticket]],tickets[Ticket],tickets[Cabin]))</f>
        <v/>
      </c>
      <c r="L385" t="str">
        <f>IF(ISBLANK(_xlfn.XLOOKUP(complete_data[[#This Row],[Ticket]],tickets[Ticket],tickets[Embarked])),"",_xlfn.XLOOKUP(complete_data[[#This Row],[Ticket]],tickets[Ticket],tickets[Embarked]))</f>
        <v>C</v>
      </c>
      <c r="M385" t="str">
        <f>IF(ISNA(complete_data[[#This Row],[Embarked]]),"S",IF(complete_data[[#This Row],[Embarked]]="","S",complete_data[[#This Row],[Embarked]]))</f>
        <v>C</v>
      </c>
      <c r="N385" t="str">
        <f>IF(ISNA(complete_data[[#This Row],[Cabin]]),"Unknown",IF(complete_data[[#This Row],[Cabin]]="","Unknown",TRIM(LEFT(complete_data[[#This Row],[Cabin]],1))))</f>
        <v>Unknown</v>
      </c>
    </row>
    <row r="386" spans="1:14" x14ac:dyDescent="0.2">
      <c r="A386" s="5">
        <v>292</v>
      </c>
      <c r="B386" s="7">
        <v>1</v>
      </c>
      <c r="C386" s="7">
        <v>1</v>
      </c>
      <c r="D386" s="5" t="s">
        <v>655</v>
      </c>
      <c r="E386" s="5" t="s">
        <v>32</v>
      </c>
      <c r="F386" s="4">
        <v>19</v>
      </c>
      <c r="G386" s="3">
        <v>11967</v>
      </c>
      <c r="H386" s="7">
        <f>_xlfn.XLOOKUP(complete_data[[#This Row],[PassengerId]],family_info[PassengerId],family_info[SibSp])</f>
        <v>1</v>
      </c>
      <c r="I386" s="7">
        <f>_xlfn.XLOOKUP(complete_data[[#This Row],[PassengerId]],family_info[PassengerId],family_info[Parch])</f>
        <v>0</v>
      </c>
      <c r="J386" s="18" t="e">
        <f>IF(ISBLANK(_xlfn.XLOOKUP(complete_data[[#This Row],[Ticket]],tickets[Ticket],tickets[Fare])),"",_xlfn.XLOOKUP(complete_data[[#This Row],[Ticket]],tickets[Ticket],tickets[Fare]))</f>
        <v>#N/A</v>
      </c>
      <c r="K386" s="18" t="e">
        <f>IF(ISBLANK(_xlfn.XLOOKUP(complete_data[[#This Row],[Ticket]],tickets[Ticket],tickets[Cabin])),"",_xlfn.XLOOKUP(complete_data[[#This Row],[Ticket]],tickets[Ticket],tickets[Cabin]))</f>
        <v>#N/A</v>
      </c>
      <c r="L386" t="e">
        <f>IF(ISBLANK(_xlfn.XLOOKUP(complete_data[[#This Row],[Ticket]],tickets[Ticket],tickets[Embarked])),"",_xlfn.XLOOKUP(complete_data[[#This Row],[Ticket]],tickets[Ticket],tickets[Embarked]))</f>
        <v>#N/A</v>
      </c>
      <c r="M386" t="str">
        <f>IF(ISNA(complete_data[[#This Row],[Embarked]]),"S",IF(complete_data[[#This Row],[Embarked]]="","S",complete_data[[#This Row],[Embarked]]))</f>
        <v>S</v>
      </c>
      <c r="N386" t="str">
        <f>IF(ISNA(complete_data[[#This Row],[Cabin]]),"Unknown",IF(complete_data[[#This Row],[Cabin]]="","Unknown",TRIM(LEFT(complete_data[[#This Row],[Cabin]],1))))</f>
        <v>Unknown</v>
      </c>
    </row>
    <row r="387" spans="1:14" x14ac:dyDescent="0.2">
      <c r="A387" s="5">
        <v>185</v>
      </c>
      <c r="B387" s="7">
        <v>1</v>
      </c>
      <c r="C387" s="7">
        <v>3</v>
      </c>
      <c r="D387" s="5" t="s">
        <v>656</v>
      </c>
      <c r="E387" s="5" t="s">
        <v>32</v>
      </c>
      <c r="F387" s="4">
        <v>4</v>
      </c>
      <c r="G387" s="3">
        <v>315153</v>
      </c>
      <c r="H387" s="7">
        <f>_xlfn.XLOOKUP(complete_data[[#This Row],[PassengerId]],family_info[PassengerId],family_info[SibSp])</f>
        <v>0</v>
      </c>
      <c r="I387" s="7">
        <f>_xlfn.XLOOKUP(complete_data[[#This Row],[PassengerId]],family_info[PassengerId],family_info[Parch])</f>
        <v>2</v>
      </c>
      <c r="J387" s="18">
        <f>IF(ISBLANK(_xlfn.XLOOKUP(complete_data[[#This Row],[Ticket]],tickets[Ticket],tickets[Fare])),"",_xlfn.XLOOKUP(complete_data[[#This Row],[Ticket]],tickets[Ticket],tickets[Fare]))</f>
        <v>22.024999999999999</v>
      </c>
      <c r="K387" s="18" t="str">
        <f>IF(ISBLANK(_xlfn.XLOOKUP(complete_data[[#This Row],[Ticket]],tickets[Ticket],tickets[Cabin])),"",_xlfn.XLOOKUP(complete_data[[#This Row],[Ticket]],tickets[Ticket],tickets[Cabin]))</f>
        <v/>
      </c>
      <c r="L387" t="str">
        <f>IF(ISBLANK(_xlfn.XLOOKUP(complete_data[[#This Row],[Ticket]],tickets[Ticket],tickets[Embarked])),"",_xlfn.XLOOKUP(complete_data[[#This Row],[Ticket]],tickets[Ticket],tickets[Embarked]))</f>
        <v>S</v>
      </c>
      <c r="M387" t="str">
        <f>IF(ISNA(complete_data[[#This Row],[Embarked]]),"S",IF(complete_data[[#This Row],[Embarked]]="","S",complete_data[[#This Row],[Embarked]]))</f>
        <v>S</v>
      </c>
      <c r="N387" t="str">
        <f>IF(ISNA(complete_data[[#This Row],[Cabin]]),"Unknown",IF(complete_data[[#This Row],[Cabin]]="","Unknown",TRIM(LEFT(complete_data[[#This Row],[Cabin]],1))))</f>
        <v>Unknown</v>
      </c>
    </row>
    <row r="388" spans="1:14" x14ac:dyDescent="0.2">
      <c r="A388" s="5">
        <v>647</v>
      </c>
      <c r="B388" s="7">
        <v>0</v>
      </c>
      <c r="C388" s="7">
        <v>3</v>
      </c>
      <c r="D388" s="5" t="s">
        <v>657</v>
      </c>
      <c r="E388" s="5" t="s">
        <v>29</v>
      </c>
      <c r="F388" s="4">
        <v>19</v>
      </c>
      <c r="G388" s="3">
        <v>349231</v>
      </c>
      <c r="H388" s="7">
        <f>_xlfn.XLOOKUP(complete_data[[#This Row],[PassengerId]],family_info[PassengerId],family_info[SibSp])</f>
        <v>0</v>
      </c>
      <c r="I388" s="7">
        <f>_xlfn.XLOOKUP(complete_data[[#This Row],[PassengerId]],family_info[PassengerId],family_info[Parch])</f>
        <v>0</v>
      </c>
      <c r="J388" s="18">
        <f>IF(ISBLANK(_xlfn.XLOOKUP(complete_data[[#This Row],[Ticket]],tickets[Ticket],tickets[Fare])),"",_xlfn.XLOOKUP(complete_data[[#This Row],[Ticket]],tickets[Ticket],tickets[Fare]))</f>
        <v>7.8958000000000004</v>
      </c>
      <c r="K388" s="18" t="str">
        <f>IF(ISBLANK(_xlfn.XLOOKUP(complete_data[[#This Row],[Ticket]],tickets[Ticket],tickets[Cabin])),"",_xlfn.XLOOKUP(complete_data[[#This Row],[Ticket]],tickets[Ticket],tickets[Cabin]))</f>
        <v/>
      </c>
      <c r="L388" t="str">
        <f>IF(ISBLANK(_xlfn.XLOOKUP(complete_data[[#This Row],[Ticket]],tickets[Ticket],tickets[Embarked])),"",_xlfn.XLOOKUP(complete_data[[#This Row],[Ticket]],tickets[Ticket],tickets[Embarked]))</f>
        <v>S</v>
      </c>
      <c r="M388" t="str">
        <f>IF(ISNA(complete_data[[#This Row],[Embarked]]),"S",IF(complete_data[[#This Row],[Embarked]]="","S",complete_data[[#This Row],[Embarked]]))</f>
        <v>S</v>
      </c>
      <c r="N388" t="str">
        <f>IF(ISNA(complete_data[[#This Row],[Cabin]]),"Unknown",IF(complete_data[[#This Row],[Cabin]]="","Unknown",TRIM(LEFT(complete_data[[#This Row],[Cabin]],1))))</f>
        <v>Unknown</v>
      </c>
    </row>
    <row r="389" spans="1:14" x14ac:dyDescent="0.2">
      <c r="A389" s="5">
        <v>223</v>
      </c>
      <c r="B389" s="7">
        <v>0</v>
      </c>
      <c r="C389" s="7">
        <v>3</v>
      </c>
      <c r="D389" s="5" t="s">
        <v>658</v>
      </c>
      <c r="E389" s="5" t="s">
        <v>29</v>
      </c>
      <c r="F389" s="4">
        <v>51</v>
      </c>
      <c r="G389" s="3">
        <v>21440</v>
      </c>
      <c r="H389" s="7">
        <f>_xlfn.XLOOKUP(complete_data[[#This Row],[PassengerId]],family_info[PassengerId],family_info[SibSp])</f>
        <v>0</v>
      </c>
      <c r="I389" s="7">
        <f>_xlfn.XLOOKUP(complete_data[[#This Row],[PassengerId]],family_info[PassengerId],family_info[Parch])</f>
        <v>0</v>
      </c>
      <c r="J389" s="18">
        <f>IF(ISBLANK(_xlfn.XLOOKUP(complete_data[[#This Row],[Ticket]],tickets[Ticket],tickets[Fare])),"",_xlfn.XLOOKUP(complete_data[[#This Row],[Ticket]],tickets[Ticket],tickets[Fare]))</f>
        <v>8.0500000000000007</v>
      </c>
      <c r="K389" s="18" t="str">
        <f>IF(ISBLANK(_xlfn.XLOOKUP(complete_data[[#This Row],[Ticket]],tickets[Ticket],tickets[Cabin])),"",_xlfn.XLOOKUP(complete_data[[#This Row],[Ticket]],tickets[Ticket],tickets[Cabin]))</f>
        <v/>
      </c>
      <c r="L389" t="str">
        <f>IF(ISBLANK(_xlfn.XLOOKUP(complete_data[[#This Row],[Ticket]],tickets[Ticket],tickets[Embarked])),"",_xlfn.XLOOKUP(complete_data[[#This Row],[Ticket]],tickets[Ticket],tickets[Embarked]))</f>
        <v>S</v>
      </c>
      <c r="M389" t="str">
        <f>IF(ISNA(complete_data[[#This Row],[Embarked]]),"S",IF(complete_data[[#This Row],[Embarked]]="","S",complete_data[[#This Row],[Embarked]]))</f>
        <v>S</v>
      </c>
      <c r="N389" t="str">
        <f>IF(ISNA(complete_data[[#This Row],[Cabin]]),"Unknown",IF(complete_data[[#This Row],[Cabin]]="","Unknown",TRIM(LEFT(complete_data[[#This Row],[Cabin]],1))))</f>
        <v>Unknown</v>
      </c>
    </row>
    <row r="390" spans="1:14" x14ac:dyDescent="0.2">
      <c r="A390" s="5">
        <v>434</v>
      </c>
      <c r="B390" s="7">
        <v>0</v>
      </c>
      <c r="C390" s="7">
        <v>3</v>
      </c>
      <c r="D390" s="5" t="s">
        <v>659</v>
      </c>
      <c r="E390" s="5" t="s">
        <v>29</v>
      </c>
      <c r="F390" s="4">
        <v>17</v>
      </c>
      <c r="G390" s="3" t="s">
        <v>660</v>
      </c>
      <c r="H390" s="7">
        <f>_xlfn.XLOOKUP(complete_data[[#This Row],[PassengerId]],family_info[PassengerId],family_info[SibSp])</f>
        <v>0</v>
      </c>
      <c r="I390" s="7">
        <f>_xlfn.XLOOKUP(complete_data[[#This Row],[PassengerId]],family_info[PassengerId],family_info[Parch])</f>
        <v>0</v>
      </c>
      <c r="J390" s="18">
        <f>IF(ISBLANK(_xlfn.XLOOKUP(complete_data[[#This Row],[Ticket]],tickets[Ticket],tickets[Fare])),"",_xlfn.XLOOKUP(complete_data[[#This Row],[Ticket]],tickets[Ticket],tickets[Fare]))</f>
        <v>7.125</v>
      </c>
      <c r="K390" s="18" t="str">
        <f>IF(ISBLANK(_xlfn.XLOOKUP(complete_data[[#This Row],[Ticket]],tickets[Ticket],tickets[Cabin])),"",_xlfn.XLOOKUP(complete_data[[#This Row],[Ticket]],tickets[Ticket],tickets[Cabin]))</f>
        <v/>
      </c>
      <c r="L390" t="str">
        <f>IF(ISBLANK(_xlfn.XLOOKUP(complete_data[[#This Row],[Ticket]],tickets[Ticket],tickets[Embarked])),"",_xlfn.XLOOKUP(complete_data[[#This Row],[Ticket]],tickets[Ticket],tickets[Embarked]))</f>
        <v>S</v>
      </c>
      <c r="M390" t="str">
        <f>IF(ISNA(complete_data[[#This Row],[Embarked]]),"S",IF(complete_data[[#This Row],[Embarked]]="","S",complete_data[[#This Row],[Embarked]]))</f>
        <v>S</v>
      </c>
      <c r="N390" t="str">
        <f>IF(ISNA(complete_data[[#This Row],[Cabin]]),"Unknown",IF(complete_data[[#This Row],[Cabin]]="","Unknown",TRIM(LEFT(complete_data[[#This Row],[Cabin]],1))))</f>
        <v>Unknown</v>
      </c>
    </row>
    <row r="391" spans="1:14" x14ac:dyDescent="0.2">
      <c r="A391" s="5">
        <v>444</v>
      </c>
      <c r="B391" s="7">
        <v>1</v>
      </c>
      <c r="C391" s="7">
        <v>2</v>
      </c>
      <c r="D391" s="5" t="s">
        <v>661</v>
      </c>
      <c r="E391" s="5" t="s">
        <v>32</v>
      </c>
      <c r="F391" s="4">
        <v>28</v>
      </c>
      <c r="G391" s="3">
        <v>230434</v>
      </c>
      <c r="H391" s="7">
        <f>_xlfn.XLOOKUP(complete_data[[#This Row],[PassengerId]],family_info[PassengerId],family_info[SibSp])</f>
        <v>0</v>
      </c>
      <c r="I391" s="7">
        <f>_xlfn.XLOOKUP(complete_data[[#This Row],[PassengerId]],family_info[PassengerId],family_info[Parch])</f>
        <v>0</v>
      </c>
      <c r="J391" s="18">
        <f>IF(ISBLANK(_xlfn.XLOOKUP(complete_data[[#This Row],[Ticket]],tickets[Ticket],tickets[Fare])),"",_xlfn.XLOOKUP(complete_data[[#This Row],[Ticket]],tickets[Ticket],tickets[Fare]))</f>
        <v>13</v>
      </c>
      <c r="K391" s="18" t="str">
        <f>IF(ISBLANK(_xlfn.XLOOKUP(complete_data[[#This Row],[Ticket]],tickets[Ticket],tickets[Cabin])),"",_xlfn.XLOOKUP(complete_data[[#This Row],[Ticket]],tickets[Ticket],tickets[Cabin]))</f>
        <v/>
      </c>
      <c r="L391" t="str">
        <f>IF(ISBLANK(_xlfn.XLOOKUP(complete_data[[#This Row],[Ticket]],tickets[Ticket],tickets[Embarked])),"",_xlfn.XLOOKUP(complete_data[[#This Row],[Ticket]],tickets[Ticket],tickets[Embarked]))</f>
        <v>S</v>
      </c>
      <c r="M391" t="str">
        <f>IF(ISNA(complete_data[[#This Row],[Embarked]]),"S",IF(complete_data[[#This Row],[Embarked]]="","S",complete_data[[#This Row],[Embarked]]))</f>
        <v>S</v>
      </c>
      <c r="N391" t="str">
        <f>IF(ISNA(complete_data[[#This Row],[Cabin]]),"Unknown",IF(complete_data[[#This Row],[Cabin]]="","Unknown",TRIM(LEFT(complete_data[[#This Row],[Cabin]],1))))</f>
        <v>Unknown</v>
      </c>
    </row>
    <row r="392" spans="1:14" x14ac:dyDescent="0.2">
      <c r="A392" s="5">
        <v>98</v>
      </c>
      <c r="B392" s="7">
        <v>1</v>
      </c>
      <c r="C392" s="7">
        <v>1</v>
      </c>
      <c r="D392" s="5" t="s">
        <v>662</v>
      </c>
      <c r="E392" s="5" t="s">
        <v>29</v>
      </c>
      <c r="F392" s="4">
        <v>23</v>
      </c>
      <c r="G392" s="3" t="s">
        <v>663</v>
      </c>
      <c r="H392" s="7">
        <f>_xlfn.XLOOKUP(complete_data[[#This Row],[PassengerId]],family_info[PassengerId],family_info[SibSp])</f>
        <v>0</v>
      </c>
      <c r="I392" s="7">
        <f>_xlfn.XLOOKUP(complete_data[[#This Row],[PassengerId]],family_info[PassengerId],family_info[Parch])</f>
        <v>1</v>
      </c>
      <c r="J392" s="18">
        <f>IF(ISBLANK(_xlfn.XLOOKUP(complete_data[[#This Row],[Ticket]],tickets[Ticket],tickets[Fare])),"",_xlfn.XLOOKUP(complete_data[[#This Row],[Ticket]],tickets[Ticket],tickets[Fare]))</f>
        <v>63.3583</v>
      </c>
      <c r="K392" s="18" t="str">
        <f>IF(ISBLANK(_xlfn.XLOOKUP(complete_data[[#This Row],[Ticket]],tickets[Ticket],tickets[Cabin])),"",_xlfn.XLOOKUP(complete_data[[#This Row],[Ticket]],tickets[Ticket],tickets[Cabin]))</f>
        <v>D10 D12</v>
      </c>
      <c r="L392" t="str">
        <f>IF(ISBLANK(_xlfn.XLOOKUP(complete_data[[#This Row],[Ticket]],tickets[Ticket],tickets[Embarked])),"",_xlfn.XLOOKUP(complete_data[[#This Row],[Ticket]],tickets[Ticket],tickets[Embarked]))</f>
        <v>C</v>
      </c>
      <c r="M392" t="str">
        <f>IF(ISNA(complete_data[[#This Row],[Embarked]]),"S",IF(complete_data[[#This Row],[Embarked]]="","S",complete_data[[#This Row],[Embarked]]))</f>
        <v>C</v>
      </c>
      <c r="N392" t="str">
        <f>IF(ISNA(complete_data[[#This Row],[Cabin]]),"Unknown",IF(complete_data[[#This Row],[Cabin]]="","Unknown",TRIM(LEFT(complete_data[[#This Row],[Cabin]],1))))</f>
        <v>D</v>
      </c>
    </row>
    <row r="393" spans="1:14" x14ac:dyDescent="0.2">
      <c r="A393" s="5">
        <v>423</v>
      </c>
      <c r="B393" s="7">
        <v>0</v>
      </c>
      <c r="C393" s="7">
        <v>3</v>
      </c>
      <c r="D393" s="5" t="s">
        <v>664</v>
      </c>
      <c r="E393" s="5" t="s">
        <v>29</v>
      </c>
      <c r="F393" s="4">
        <v>29</v>
      </c>
      <c r="G393" s="3">
        <v>315082</v>
      </c>
      <c r="H393" s="7">
        <f>_xlfn.XLOOKUP(complete_data[[#This Row],[PassengerId]],family_info[PassengerId],family_info[SibSp])</f>
        <v>0</v>
      </c>
      <c r="I393" s="7">
        <f>_xlfn.XLOOKUP(complete_data[[#This Row],[PassengerId]],family_info[PassengerId],family_info[Parch])</f>
        <v>0</v>
      </c>
      <c r="J393" s="18">
        <f>IF(ISBLANK(_xlfn.XLOOKUP(complete_data[[#This Row],[Ticket]],tickets[Ticket],tickets[Fare])),"",_xlfn.XLOOKUP(complete_data[[#This Row],[Ticket]],tickets[Ticket],tickets[Fare]))</f>
        <v>7.875</v>
      </c>
      <c r="K393" s="18" t="str">
        <f>IF(ISBLANK(_xlfn.XLOOKUP(complete_data[[#This Row],[Ticket]],tickets[Ticket],tickets[Cabin])),"",_xlfn.XLOOKUP(complete_data[[#This Row],[Ticket]],tickets[Ticket],tickets[Cabin]))</f>
        <v/>
      </c>
      <c r="L393" t="str">
        <f>IF(ISBLANK(_xlfn.XLOOKUP(complete_data[[#This Row],[Ticket]],tickets[Ticket],tickets[Embarked])),"",_xlfn.XLOOKUP(complete_data[[#This Row],[Ticket]],tickets[Ticket],tickets[Embarked]))</f>
        <v>S</v>
      </c>
      <c r="M393" t="str">
        <f>IF(ISNA(complete_data[[#This Row],[Embarked]]),"S",IF(complete_data[[#This Row],[Embarked]]="","S",complete_data[[#This Row],[Embarked]]))</f>
        <v>S</v>
      </c>
      <c r="N393" t="str">
        <f>IF(ISNA(complete_data[[#This Row],[Cabin]]),"Unknown",IF(complete_data[[#This Row],[Cabin]]="","Unknown",TRIM(LEFT(complete_data[[#This Row],[Cabin]],1))))</f>
        <v>Unknown</v>
      </c>
    </row>
    <row r="394" spans="1:14" x14ac:dyDescent="0.2">
      <c r="A394" s="5">
        <v>530</v>
      </c>
      <c r="B394" s="7">
        <v>0</v>
      </c>
      <c r="C394" s="7">
        <v>2</v>
      </c>
      <c r="D394" s="5" t="s">
        <v>665</v>
      </c>
      <c r="E394" s="5" t="s">
        <v>29</v>
      </c>
      <c r="F394" s="4">
        <v>23</v>
      </c>
      <c r="G394" s="3">
        <v>29104</v>
      </c>
      <c r="H394" s="7">
        <f>_xlfn.XLOOKUP(complete_data[[#This Row],[PassengerId]],family_info[PassengerId],family_info[SibSp])</f>
        <v>2</v>
      </c>
      <c r="I394" s="7">
        <f>_xlfn.XLOOKUP(complete_data[[#This Row],[PassengerId]],family_info[PassengerId],family_info[Parch])</f>
        <v>1</v>
      </c>
      <c r="J394" s="18">
        <f>IF(ISBLANK(_xlfn.XLOOKUP(complete_data[[#This Row],[Ticket]],tickets[Ticket],tickets[Fare])),"",_xlfn.XLOOKUP(complete_data[[#This Row],[Ticket]],tickets[Ticket],tickets[Fare]))</f>
        <v>11.5</v>
      </c>
      <c r="K394" s="18" t="str">
        <f>IF(ISBLANK(_xlfn.XLOOKUP(complete_data[[#This Row],[Ticket]],tickets[Ticket],tickets[Cabin])),"",_xlfn.XLOOKUP(complete_data[[#This Row],[Ticket]],tickets[Ticket],tickets[Cabin]))</f>
        <v/>
      </c>
      <c r="L394" t="str">
        <f>IF(ISBLANK(_xlfn.XLOOKUP(complete_data[[#This Row],[Ticket]],tickets[Ticket],tickets[Embarked])),"",_xlfn.XLOOKUP(complete_data[[#This Row],[Ticket]],tickets[Ticket],tickets[Embarked]))</f>
        <v>S</v>
      </c>
      <c r="M394" t="str">
        <f>IF(ISNA(complete_data[[#This Row],[Embarked]]),"S",IF(complete_data[[#This Row],[Embarked]]="","S",complete_data[[#This Row],[Embarked]]))</f>
        <v>S</v>
      </c>
      <c r="N394" t="str">
        <f>IF(ISNA(complete_data[[#This Row],[Cabin]]),"Unknown",IF(complete_data[[#This Row],[Cabin]]="","Unknown",TRIM(LEFT(complete_data[[#This Row],[Cabin]],1))))</f>
        <v>Unknown</v>
      </c>
    </row>
    <row r="395" spans="1:14" x14ac:dyDescent="0.2">
      <c r="A395" s="5">
        <v>590</v>
      </c>
      <c r="B395" s="7">
        <v>0</v>
      </c>
      <c r="C395" s="7">
        <v>3</v>
      </c>
      <c r="D395" s="5" t="s">
        <v>666</v>
      </c>
      <c r="E395" s="5" t="s">
        <v>29</v>
      </c>
      <c r="G395" s="3" t="s">
        <v>667</v>
      </c>
      <c r="H395" s="7">
        <f>_xlfn.XLOOKUP(complete_data[[#This Row],[PassengerId]],family_info[PassengerId],family_info[SibSp])</f>
        <v>0</v>
      </c>
      <c r="I395" s="7">
        <f>_xlfn.XLOOKUP(complete_data[[#This Row],[PassengerId]],family_info[PassengerId],family_info[Parch])</f>
        <v>0</v>
      </c>
      <c r="J395" s="18">
        <f>IF(ISBLANK(_xlfn.XLOOKUP(complete_data[[#This Row],[Ticket]],tickets[Ticket],tickets[Fare])),"",_xlfn.XLOOKUP(complete_data[[#This Row],[Ticket]],tickets[Ticket],tickets[Fare]))</f>
        <v>8.0500000000000007</v>
      </c>
      <c r="K395" s="18" t="str">
        <f>IF(ISBLANK(_xlfn.XLOOKUP(complete_data[[#This Row],[Ticket]],tickets[Ticket],tickets[Cabin])),"",_xlfn.XLOOKUP(complete_data[[#This Row],[Ticket]],tickets[Ticket],tickets[Cabin]))</f>
        <v/>
      </c>
      <c r="L395" t="str">
        <f>IF(ISBLANK(_xlfn.XLOOKUP(complete_data[[#This Row],[Ticket]],tickets[Ticket],tickets[Embarked])),"",_xlfn.XLOOKUP(complete_data[[#This Row],[Ticket]],tickets[Ticket],tickets[Embarked]))</f>
        <v>S</v>
      </c>
      <c r="M395" t="str">
        <f>IF(ISNA(complete_data[[#This Row],[Embarked]]),"S",IF(complete_data[[#This Row],[Embarked]]="","S",complete_data[[#This Row],[Embarked]]))</f>
        <v>S</v>
      </c>
      <c r="N395" t="str">
        <f>IF(ISNA(complete_data[[#This Row],[Cabin]]),"Unknown",IF(complete_data[[#This Row],[Cabin]]="","Unknown",TRIM(LEFT(complete_data[[#This Row],[Cabin]],1))))</f>
        <v>Unknown</v>
      </c>
    </row>
    <row r="396" spans="1:14" x14ac:dyDescent="0.2">
      <c r="A396" s="5">
        <v>105</v>
      </c>
      <c r="B396" s="7">
        <v>0</v>
      </c>
      <c r="C396" s="7">
        <v>3</v>
      </c>
      <c r="D396" s="5" t="s">
        <v>668</v>
      </c>
      <c r="E396" s="5" t="s">
        <v>29</v>
      </c>
      <c r="F396" s="4">
        <v>37</v>
      </c>
      <c r="G396" s="3">
        <v>3101276</v>
      </c>
      <c r="H396" s="7">
        <f>_xlfn.XLOOKUP(complete_data[[#This Row],[PassengerId]],family_info[PassengerId],family_info[SibSp])</f>
        <v>2</v>
      </c>
      <c r="I396" s="7">
        <f>_xlfn.XLOOKUP(complete_data[[#This Row],[PassengerId]],family_info[PassengerId],family_info[Parch])</f>
        <v>0</v>
      </c>
      <c r="J396" s="18">
        <f>IF(ISBLANK(_xlfn.XLOOKUP(complete_data[[#This Row],[Ticket]],tickets[Ticket],tickets[Fare])),"",_xlfn.XLOOKUP(complete_data[[#This Row],[Ticket]],tickets[Ticket],tickets[Fare]))</f>
        <v>7.9249999999999998</v>
      </c>
      <c r="K396" s="18" t="str">
        <f>IF(ISBLANK(_xlfn.XLOOKUP(complete_data[[#This Row],[Ticket]],tickets[Ticket],tickets[Cabin])),"",_xlfn.XLOOKUP(complete_data[[#This Row],[Ticket]],tickets[Ticket],tickets[Cabin]))</f>
        <v/>
      </c>
      <c r="L396" t="str">
        <f>IF(ISBLANK(_xlfn.XLOOKUP(complete_data[[#This Row],[Ticket]],tickets[Ticket],tickets[Embarked])),"",_xlfn.XLOOKUP(complete_data[[#This Row],[Ticket]],tickets[Ticket],tickets[Embarked]))</f>
        <v>S</v>
      </c>
      <c r="M396" t="str">
        <f>IF(ISNA(complete_data[[#This Row],[Embarked]]),"S",IF(complete_data[[#This Row],[Embarked]]="","S",complete_data[[#This Row],[Embarked]]))</f>
        <v>S</v>
      </c>
      <c r="N396" t="str">
        <f>IF(ISNA(complete_data[[#This Row],[Cabin]]),"Unknown",IF(complete_data[[#This Row],[Cabin]]="","Unknown",TRIM(LEFT(complete_data[[#This Row],[Cabin]],1))))</f>
        <v>Unknown</v>
      </c>
    </row>
    <row r="397" spans="1:14" x14ac:dyDescent="0.2">
      <c r="A397" s="5">
        <v>660</v>
      </c>
      <c r="B397" s="7">
        <v>0</v>
      </c>
      <c r="C397" s="7">
        <v>1</v>
      </c>
      <c r="D397" s="5" t="s">
        <v>669</v>
      </c>
      <c r="E397" s="5" t="s">
        <v>29</v>
      </c>
      <c r="F397" s="4">
        <v>58</v>
      </c>
      <c r="G397" s="3">
        <v>35273</v>
      </c>
      <c r="H397" s="7">
        <f>_xlfn.XLOOKUP(complete_data[[#This Row],[PassengerId]],family_info[PassengerId],family_info[SibSp])</f>
        <v>0</v>
      </c>
      <c r="I397" s="7">
        <f>_xlfn.XLOOKUP(complete_data[[#This Row],[PassengerId]],family_info[PassengerId],family_info[Parch])</f>
        <v>2</v>
      </c>
      <c r="J397" s="18">
        <f>IF(ISBLANK(_xlfn.XLOOKUP(complete_data[[#This Row],[Ticket]],tickets[Ticket],tickets[Fare])),"",_xlfn.XLOOKUP(complete_data[[#This Row],[Ticket]],tickets[Ticket],tickets[Fare]))</f>
        <v>113.27500000000001</v>
      </c>
      <c r="K397" s="18" t="str">
        <f>IF(ISBLANK(_xlfn.XLOOKUP(complete_data[[#This Row],[Ticket]],tickets[Ticket],tickets[Cabin])),"",_xlfn.XLOOKUP(complete_data[[#This Row],[Ticket]],tickets[Ticket],tickets[Cabin]))</f>
        <v>D36 D48</v>
      </c>
      <c r="L397" t="str">
        <f>IF(ISBLANK(_xlfn.XLOOKUP(complete_data[[#This Row],[Ticket]],tickets[Ticket],tickets[Embarked])),"",_xlfn.XLOOKUP(complete_data[[#This Row],[Ticket]],tickets[Ticket],tickets[Embarked]))</f>
        <v>C</v>
      </c>
      <c r="M397" t="str">
        <f>IF(ISNA(complete_data[[#This Row],[Embarked]]),"S",IF(complete_data[[#This Row],[Embarked]]="","S",complete_data[[#This Row],[Embarked]]))</f>
        <v>C</v>
      </c>
      <c r="N397" t="str">
        <f>IF(ISNA(complete_data[[#This Row],[Cabin]]),"Unknown",IF(complete_data[[#This Row],[Cabin]]="","Unknown",TRIM(LEFT(complete_data[[#This Row],[Cabin]],1))))</f>
        <v>D</v>
      </c>
    </row>
    <row r="398" spans="1:14" x14ac:dyDescent="0.2">
      <c r="A398" s="5">
        <v>462</v>
      </c>
      <c r="B398" s="7">
        <v>0</v>
      </c>
      <c r="C398" s="7">
        <v>3</v>
      </c>
      <c r="D398" s="5" t="s">
        <v>670</v>
      </c>
      <c r="E398" s="5" t="s">
        <v>29</v>
      </c>
      <c r="F398" s="4">
        <v>34</v>
      </c>
      <c r="G398" s="3">
        <v>364506</v>
      </c>
      <c r="H398" s="7">
        <f>_xlfn.XLOOKUP(complete_data[[#This Row],[PassengerId]],family_info[PassengerId],family_info[SibSp])</f>
        <v>0</v>
      </c>
      <c r="I398" s="7">
        <f>_xlfn.XLOOKUP(complete_data[[#This Row],[PassengerId]],family_info[PassengerId],family_info[Parch])</f>
        <v>0</v>
      </c>
      <c r="J398" s="18">
        <f>IF(ISBLANK(_xlfn.XLOOKUP(complete_data[[#This Row],[Ticket]],tickets[Ticket],tickets[Fare])),"",_xlfn.XLOOKUP(complete_data[[#This Row],[Ticket]],tickets[Ticket],tickets[Fare]))</f>
        <v>8.0500000000000007</v>
      </c>
      <c r="K398" s="18" t="str">
        <f>IF(ISBLANK(_xlfn.XLOOKUP(complete_data[[#This Row],[Ticket]],tickets[Ticket],tickets[Cabin])),"",_xlfn.XLOOKUP(complete_data[[#This Row],[Ticket]],tickets[Ticket],tickets[Cabin]))</f>
        <v/>
      </c>
      <c r="L398" t="str">
        <f>IF(ISBLANK(_xlfn.XLOOKUP(complete_data[[#This Row],[Ticket]],tickets[Ticket],tickets[Embarked])),"",_xlfn.XLOOKUP(complete_data[[#This Row],[Ticket]],tickets[Ticket],tickets[Embarked]))</f>
        <v>S</v>
      </c>
      <c r="M398" t="str">
        <f>IF(ISNA(complete_data[[#This Row],[Embarked]]),"S",IF(complete_data[[#This Row],[Embarked]]="","S",complete_data[[#This Row],[Embarked]]))</f>
        <v>S</v>
      </c>
      <c r="N398" t="str">
        <f>IF(ISNA(complete_data[[#This Row],[Cabin]]),"Unknown",IF(complete_data[[#This Row],[Cabin]]="","Unknown",TRIM(LEFT(complete_data[[#This Row],[Cabin]],1))))</f>
        <v>Unknown</v>
      </c>
    </row>
    <row r="399" spans="1:14" x14ac:dyDescent="0.2">
      <c r="A399" s="5">
        <v>33</v>
      </c>
      <c r="B399" s="7">
        <v>1</v>
      </c>
      <c r="C399" s="7">
        <v>3</v>
      </c>
      <c r="D399" s="5" t="s">
        <v>671</v>
      </c>
      <c r="E399" s="5" t="s">
        <v>32</v>
      </c>
      <c r="G399" s="3">
        <v>335677</v>
      </c>
      <c r="H399" s="7">
        <f>_xlfn.XLOOKUP(complete_data[[#This Row],[PassengerId]],family_info[PassengerId],family_info[SibSp])</f>
        <v>0</v>
      </c>
      <c r="I399" s="7">
        <f>_xlfn.XLOOKUP(complete_data[[#This Row],[PassengerId]],family_info[PassengerId],family_info[Parch])</f>
        <v>0</v>
      </c>
      <c r="J399" s="18" t="e">
        <f>IF(ISBLANK(_xlfn.XLOOKUP(complete_data[[#This Row],[Ticket]],tickets[Ticket],tickets[Fare])),"",_xlfn.XLOOKUP(complete_data[[#This Row],[Ticket]],tickets[Ticket],tickets[Fare]))</f>
        <v>#N/A</v>
      </c>
      <c r="K399" s="18" t="e">
        <f>IF(ISBLANK(_xlfn.XLOOKUP(complete_data[[#This Row],[Ticket]],tickets[Ticket],tickets[Cabin])),"",_xlfn.XLOOKUP(complete_data[[#This Row],[Ticket]],tickets[Ticket],tickets[Cabin]))</f>
        <v>#N/A</v>
      </c>
      <c r="L399" t="e">
        <f>IF(ISBLANK(_xlfn.XLOOKUP(complete_data[[#This Row],[Ticket]],tickets[Ticket],tickets[Embarked])),"",_xlfn.XLOOKUP(complete_data[[#This Row],[Ticket]],tickets[Ticket],tickets[Embarked]))</f>
        <v>#N/A</v>
      </c>
      <c r="M399" t="str">
        <f>IF(ISNA(complete_data[[#This Row],[Embarked]]),"S",IF(complete_data[[#This Row],[Embarked]]="","S",complete_data[[#This Row],[Embarked]]))</f>
        <v>S</v>
      </c>
      <c r="N399" t="str">
        <f>IF(ISNA(complete_data[[#This Row],[Cabin]]),"Unknown",IF(complete_data[[#This Row],[Cabin]]="","Unknown",TRIM(LEFT(complete_data[[#This Row],[Cabin]],1))))</f>
        <v>Unknown</v>
      </c>
    </row>
    <row r="400" spans="1:14" x14ac:dyDescent="0.2">
      <c r="A400" s="5">
        <v>477</v>
      </c>
      <c r="B400" s="7">
        <v>0</v>
      </c>
      <c r="C400" s="7">
        <v>2</v>
      </c>
      <c r="D400" s="5" t="s">
        <v>672</v>
      </c>
      <c r="E400" s="5" t="s">
        <v>29</v>
      </c>
      <c r="F400" s="4">
        <v>34</v>
      </c>
      <c r="G400" s="3">
        <v>31027</v>
      </c>
      <c r="H400" s="7">
        <f>_xlfn.XLOOKUP(complete_data[[#This Row],[PassengerId]],family_info[PassengerId],family_info[SibSp])</f>
        <v>1</v>
      </c>
      <c r="I400" s="7">
        <f>_xlfn.XLOOKUP(complete_data[[#This Row],[PassengerId]],family_info[PassengerId],family_info[Parch])</f>
        <v>0</v>
      </c>
      <c r="J400" s="18">
        <f>IF(ISBLANK(_xlfn.XLOOKUP(complete_data[[#This Row],[Ticket]],tickets[Ticket],tickets[Fare])),"",_xlfn.XLOOKUP(complete_data[[#This Row],[Ticket]],tickets[Ticket],tickets[Fare]))</f>
        <v>21</v>
      </c>
      <c r="K400" s="18" t="str">
        <f>IF(ISBLANK(_xlfn.XLOOKUP(complete_data[[#This Row],[Ticket]],tickets[Ticket],tickets[Cabin])),"",_xlfn.XLOOKUP(complete_data[[#This Row],[Ticket]],tickets[Ticket],tickets[Cabin]))</f>
        <v/>
      </c>
      <c r="L400" t="str">
        <f>IF(ISBLANK(_xlfn.XLOOKUP(complete_data[[#This Row],[Ticket]],tickets[Ticket],tickets[Embarked])),"",_xlfn.XLOOKUP(complete_data[[#This Row],[Ticket]],tickets[Ticket],tickets[Embarked]))</f>
        <v>S</v>
      </c>
      <c r="M400" t="str">
        <f>IF(ISNA(complete_data[[#This Row],[Embarked]]),"S",IF(complete_data[[#This Row],[Embarked]]="","S",complete_data[[#This Row],[Embarked]]))</f>
        <v>S</v>
      </c>
      <c r="N400" t="str">
        <f>IF(ISNA(complete_data[[#This Row],[Cabin]]),"Unknown",IF(complete_data[[#This Row],[Cabin]]="","Unknown",TRIM(LEFT(complete_data[[#This Row],[Cabin]],1))))</f>
        <v>Unknown</v>
      </c>
    </row>
    <row r="401" spans="1:14" x14ac:dyDescent="0.2">
      <c r="A401" s="5">
        <v>447</v>
      </c>
      <c r="B401" s="7">
        <v>1</v>
      </c>
      <c r="C401" s="7">
        <v>2</v>
      </c>
      <c r="D401" s="5" t="s">
        <v>673</v>
      </c>
      <c r="E401" s="5" t="s">
        <v>32</v>
      </c>
      <c r="F401" s="4">
        <v>13</v>
      </c>
      <c r="G401" s="3">
        <v>250644</v>
      </c>
      <c r="H401" s="7">
        <f>_xlfn.XLOOKUP(complete_data[[#This Row],[PassengerId]],family_info[PassengerId],family_info[SibSp])</f>
        <v>0</v>
      </c>
      <c r="I401" s="7">
        <f>_xlfn.XLOOKUP(complete_data[[#This Row],[PassengerId]],family_info[PassengerId],family_info[Parch])</f>
        <v>1</v>
      </c>
      <c r="J401" s="18">
        <f>IF(ISBLANK(_xlfn.XLOOKUP(complete_data[[#This Row],[Ticket]],tickets[Ticket],tickets[Fare])),"",_xlfn.XLOOKUP(complete_data[[#This Row],[Ticket]],tickets[Ticket],tickets[Fare]))</f>
        <v>19.5</v>
      </c>
      <c r="K401" s="18" t="str">
        <f>IF(ISBLANK(_xlfn.XLOOKUP(complete_data[[#This Row],[Ticket]],tickets[Ticket],tickets[Cabin])),"",_xlfn.XLOOKUP(complete_data[[#This Row],[Ticket]],tickets[Ticket],tickets[Cabin]))</f>
        <v/>
      </c>
      <c r="L401" t="str">
        <f>IF(ISBLANK(_xlfn.XLOOKUP(complete_data[[#This Row],[Ticket]],tickets[Ticket],tickets[Embarked])),"",_xlfn.XLOOKUP(complete_data[[#This Row],[Ticket]],tickets[Ticket],tickets[Embarked]))</f>
        <v>S</v>
      </c>
      <c r="M401" t="str">
        <f>IF(ISNA(complete_data[[#This Row],[Embarked]]),"S",IF(complete_data[[#This Row],[Embarked]]="","S",complete_data[[#This Row],[Embarked]]))</f>
        <v>S</v>
      </c>
      <c r="N401" t="str">
        <f>IF(ISNA(complete_data[[#This Row],[Cabin]]),"Unknown",IF(complete_data[[#This Row],[Cabin]]="","Unknown",TRIM(LEFT(complete_data[[#This Row],[Cabin]],1))))</f>
        <v>Unknown</v>
      </c>
    </row>
    <row r="402" spans="1:14" x14ac:dyDescent="0.2">
      <c r="A402" s="5">
        <v>784</v>
      </c>
      <c r="B402" s="7">
        <v>0</v>
      </c>
      <c r="C402" s="7">
        <v>3</v>
      </c>
      <c r="D402" s="5" t="s">
        <v>674</v>
      </c>
      <c r="E402" s="5" t="s">
        <v>29</v>
      </c>
      <c r="G402" s="3" t="s">
        <v>675</v>
      </c>
      <c r="H402" s="7">
        <f>_xlfn.XLOOKUP(complete_data[[#This Row],[PassengerId]],family_info[PassengerId],family_info[SibSp])</f>
        <v>1</v>
      </c>
      <c r="I402" s="7">
        <f>_xlfn.XLOOKUP(complete_data[[#This Row],[PassengerId]],family_info[PassengerId],family_info[Parch])</f>
        <v>2</v>
      </c>
      <c r="J402" s="18">
        <f>IF(ISBLANK(_xlfn.XLOOKUP(complete_data[[#This Row],[Ticket]],tickets[Ticket],tickets[Fare])),"",_xlfn.XLOOKUP(complete_data[[#This Row],[Ticket]],tickets[Ticket],tickets[Fare]))</f>
        <v>23.45</v>
      </c>
      <c r="K402" s="18" t="str">
        <f>IF(ISBLANK(_xlfn.XLOOKUP(complete_data[[#This Row],[Ticket]],tickets[Ticket],tickets[Cabin])),"",_xlfn.XLOOKUP(complete_data[[#This Row],[Ticket]],tickets[Ticket],tickets[Cabin]))</f>
        <v/>
      </c>
      <c r="L402" t="str">
        <f>IF(ISBLANK(_xlfn.XLOOKUP(complete_data[[#This Row],[Ticket]],tickets[Ticket],tickets[Embarked])),"",_xlfn.XLOOKUP(complete_data[[#This Row],[Ticket]],tickets[Ticket],tickets[Embarked]))</f>
        <v>S</v>
      </c>
      <c r="M402" t="str">
        <f>IF(ISNA(complete_data[[#This Row],[Embarked]]),"S",IF(complete_data[[#This Row],[Embarked]]="","S",complete_data[[#This Row],[Embarked]]))</f>
        <v>S</v>
      </c>
      <c r="N402" t="str">
        <f>IF(ISNA(complete_data[[#This Row],[Cabin]]),"Unknown",IF(complete_data[[#This Row],[Cabin]]="","Unknown",TRIM(LEFT(complete_data[[#This Row],[Cabin]],1))))</f>
        <v>Unknown</v>
      </c>
    </row>
    <row r="403" spans="1:14" x14ac:dyDescent="0.2">
      <c r="A403" s="5">
        <v>31</v>
      </c>
      <c r="B403" s="7">
        <v>0</v>
      </c>
      <c r="C403" s="7">
        <v>1</v>
      </c>
      <c r="D403" s="5" t="s">
        <v>676</v>
      </c>
      <c r="E403" s="5" t="s">
        <v>29</v>
      </c>
      <c r="F403" s="4">
        <v>40</v>
      </c>
      <c r="G403" s="3" t="s">
        <v>677</v>
      </c>
      <c r="H403" s="7">
        <f>_xlfn.XLOOKUP(complete_data[[#This Row],[PassengerId]],family_info[PassengerId],family_info[SibSp])</f>
        <v>0</v>
      </c>
      <c r="I403" s="7">
        <f>_xlfn.XLOOKUP(complete_data[[#This Row],[PassengerId]],family_info[PassengerId],family_info[Parch])</f>
        <v>0</v>
      </c>
      <c r="J403" s="18">
        <f>IF(ISBLANK(_xlfn.XLOOKUP(complete_data[[#This Row],[Ticket]],tickets[Ticket],tickets[Fare])),"",_xlfn.XLOOKUP(complete_data[[#This Row],[Ticket]],tickets[Ticket],tickets[Fare]))</f>
        <v>27.720800000000001</v>
      </c>
      <c r="K403" s="18" t="str">
        <f>IF(ISBLANK(_xlfn.XLOOKUP(complete_data[[#This Row],[Ticket]],tickets[Ticket],tickets[Cabin])),"",_xlfn.XLOOKUP(complete_data[[#This Row],[Ticket]],tickets[Ticket],tickets[Cabin]))</f>
        <v/>
      </c>
      <c r="L403" t="str">
        <f>IF(ISBLANK(_xlfn.XLOOKUP(complete_data[[#This Row],[Ticket]],tickets[Ticket],tickets[Embarked])),"",_xlfn.XLOOKUP(complete_data[[#This Row],[Ticket]],tickets[Ticket],tickets[Embarked]))</f>
        <v>C</v>
      </c>
      <c r="M403" t="str">
        <f>IF(ISNA(complete_data[[#This Row],[Embarked]]),"S",IF(complete_data[[#This Row],[Embarked]]="","S",complete_data[[#This Row],[Embarked]]))</f>
        <v>C</v>
      </c>
      <c r="N403" t="str">
        <f>IF(ISNA(complete_data[[#This Row],[Cabin]]),"Unknown",IF(complete_data[[#This Row],[Cabin]]="","Unknown",TRIM(LEFT(complete_data[[#This Row],[Cabin]],1))))</f>
        <v>Unknown</v>
      </c>
    </row>
    <row r="404" spans="1:14" x14ac:dyDescent="0.2">
      <c r="A404" s="5">
        <v>455</v>
      </c>
      <c r="B404" s="7">
        <v>0</v>
      </c>
      <c r="C404" s="7">
        <v>3</v>
      </c>
      <c r="D404" s="5" t="s">
        <v>678</v>
      </c>
      <c r="E404" s="5" t="s">
        <v>29</v>
      </c>
      <c r="G404" s="3" t="s">
        <v>679</v>
      </c>
      <c r="H404" s="7">
        <f>_xlfn.XLOOKUP(complete_data[[#This Row],[PassengerId]],family_info[PassengerId],family_info[SibSp])</f>
        <v>0</v>
      </c>
      <c r="I404" s="7">
        <f>_xlfn.XLOOKUP(complete_data[[#This Row],[PassengerId]],family_info[PassengerId],family_info[Parch])</f>
        <v>0</v>
      </c>
      <c r="J404" s="18">
        <f>IF(ISBLANK(_xlfn.XLOOKUP(complete_data[[#This Row],[Ticket]],tickets[Ticket],tickets[Fare])),"",_xlfn.XLOOKUP(complete_data[[#This Row],[Ticket]],tickets[Ticket],tickets[Fare]))</f>
        <v>8.0500000000000007</v>
      </c>
      <c r="K404" s="18" t="str">
        <f>IF(ISBLANK(_xlfn.XLOOKUP(complete_data[[#This Row],[Ticket]],tickets[Ticket],tickets[Cabin])),"",_xlfn.XLOOKUP(complete_data[[#This Row],[Ticket]],tickets[Ticket],tickets[Cabin]))</f>
        <v/>
      </c>
      <c r="L404" t="str">
        <f>IF(ISBLANK(_xlfn.XLOOKUP(complete_data[[#This Row],[Ticket]],tickets[Ticket],tickets[Embarked])),"",_xlfn.XLOOKUP(complete_data[[#This Row],[Ticket]],tickets[Ticket],tickets[Embarked]))</f>
        <v>S</v>
      </c>
      <c r="M404" t="str">
        <f>IF(ISNA(complete_data[[#This Row],[Embarked]]),"S",IF(complete_data[[#This Row],[Embarked]]="","S",complete_data[[#This Row],[Embarked]]))</f>
        <v>S</v>
      </c>
      <c r="N404" t="str">
        <f>IF(ISNA(complete_data[[#This Row],[Cabin]]),"Unknown",IF(complete_data[[#This Row],[Cabin]]="","Unknown",TRIM(LEFT(complete_data[[#This Row],[Cabin]],1))))</f>
        <v>Unknown</v>
      </c>
    </row>
    <row r="405" spans="1:14" x14ac:dyDescent="0.2">
      <c r="A405" s="5">
        <v>851</v>
      </c>
      <c r="B405" s="7">
        <v>0</v>
      </c>
      <c r="C405" s="7">
        <v>3</v>
      </c>
      <c r="D405" s="5" t="s">
        <v>680</v>
      </c>
      <c r="E405" s="5" t="s">
        <v>29</v>
      </c>
      <c r="F405" s="4">
        <v>4</v>
      </c>
      <c r="G405" s="3">
        <v>347082</v>
      </c>
      <c r="H405" s="7">
        <f>_xlfn.XLOOKUP(complete_data[[#This Row],[PassengerId]],family_info[PassengerId],family_info[SibSp])</f>
        <v>4</v>
      </c>
      <c r="I405" s="7">
        <f>_xlfn.XLOOKUP(complete_data[[#This Row],[PassengerId]],family_info[PassengerId],family_info[Parch])</f>
        <v>2</v>
      </c>
      <c r="J405" s="18">
        <f>IF(ISBLANK(_xlfn.XLOOKUP(complete_data[[#This Row],[Ticket]],tickets[Ticket],tickets[Fare])),"",_xlfn.XLOOKUP(complete_data[[#This Row],[Ticket]],tickets[Ticket],tickets[Fare]))</f>
        <v>31.274999999999999</v>
      </c>
      <c r="K405" s="18" t="str">
        <f>IF(ISBLANK(_xlfn.XLOOKUP(complete_data[[#This Row],[Ticket]],tickets[Ticket],tickets[Cabin])),"",_xlfn.XLOOKUP(complete_data[[#This Row],[Ticket]],tickets[Ticket],tickets[Cabin]))</f>
        <v/>
      </c>
      <c r="L405" t="str">
        <f>IF(ISBLANK(_xlfn.XLOOKUP(complete_data[[#This Row],[Ticket]],tickets[Ticket],tickets[Embarked])),"",_xlfn.XLOOKUP(complete_data[[#This Row],[Ticket]],tickets[Ticket],tickets[Embarked]))</f>
        <v>S</v>
      </c>
      <c r="M405" t="str">
        <f>IF(ISNA(complete_data[[#This Row],[Embarked]]),"S",IF(complete_data[[#This Row],[Embarked]]="","S",complete_data[[#This Row],[Embarked]]))</f>
        <v>S</v>
      </c>
      <c r="N405" t="str">
        <f>IF(ISNA(complete_data[[#This Row],[Cabin]]),"Unknown",IF(complete_data[[#This Row],[Cabin]]="","Unknown",TRIM(LEFT(complete_data[[#This Row],[Cabin]],1))))</f>
        <v>Unknown</v>
      </c>
    </row>
    <row r="406" spans="1:14" x14ac:dyDescent="0.2">
      <c r="A406" s="5">
        <v>820</v>
      </c>
      <c r="B406" s="7">
        <v>0</v>
      </c>
      <c r="C406" s="7">
        <v>3</v>
      </c>
      <c r="D406" s="5" t="s">
        <v>681</v>
      </c>
      <c r="E406" s="5" t="s">
        <v>29</v>
      </c>
      <c r="F406" s="4">
        <v>10</v>
      </c>
      <c r="G406" s="3">
        <v>347088</v>
      </c>
      <c r="H406" s="7">
        <f>_xlfn.XLOOKUP(complete_data[[#This Row],[PassengerId]],family_info[PassengerId],family_info[SibSp])</f>
        <v>3</v>
      </c>
      <c r="I406" s="7">
        <f>_xlfn.XLOOKUP(complete_data[[#This Row],[PassengerId]],family_info[PassengerId],family_info[Parch])</f>
        <v>2</v>
      </c>
      <c r="J406" s="18">
        <f>IF(ISBLANK(_xlfn.XLOOKUP(complete_data[[#This Row],[Ticket]],tickets[Ticket],tickets[Fare])),"",_xlfn.XLOOKUP(complete_data[[#This Row],[Ticket]],tickets[Ticket],tickets[Fare]))</f>
        <v>27.9</v>
      </c>
      <c r="K406" s="18" t="str">
        <f>IF(ISBLANK(_xlfn.XLOOKUP(complete_data[[#This Row],[Ticket]],tickets[Ticket],tickets[Cabin])),"",_xlfn.XLOOKUP(complete_data[[#This Row],[Ticket]],tickets[Ticket],tickets[Cabin]))</f>
        <v/>
      </c>
      <c r="L406" t="str">
        <f>IF(ISBLANK(_xlfn.XLOOKUP(complete_data[[#This Row],[Ticket]],tickets[Ticket],tickets[Embarked])),"",_xlfn.XLOOKUP(complete_data[[#This Row],[Ticket]],tickets[Ticket],tickets[Embarked]))</f>
        <v>S</v>
      </c>
      <c r="M406" t="str">
        <f>IF(ISNA(complete_data[[#This Row],[Embarked]]),"S",IF(complete_data[[#This Row],[Embarked]]="","S",complete_data[[#This Row],[Embarked]]))</f>
        <v>S</v>
      </c>
      <c r="N406" t="str">
        <f>IF(ISNA(complete_data[[#This Row],[Cabin]]),"Unknown",IF(complete_data[[#This Row],[Cabin]]="","Unknown",TRIM(LEFT(complete_data[[#This Row],[Cabin]],1))))</f>
        <v>Unknown</v>
      </c>
    </row>
    <row r="407" spans="1:14" x14ac:dyDescent="0.2">
      <c r="A407" s="5">
        <v>551</v>
      </c>
      <c r="B407" s="7">
        <v>1</v>
      </c>
      <c r="C407" s="7">
        <v>1</v>
      </c>
      <c r="D407" s="5" t="s">
        <v>682</v>
      </c>
      <c r="E407" s="5" t="s">
        <v>29</v>
      </c>
      <c r="F407" s="4">
        <v>17</v>
      </c>
      <c r="G407" s="3">
        <v>17421</v>
      </c>
      <c r="H407" s="7">
        <f>_xlfn.XLOOKUP(complete_data[[#This Row],[PassengerId]],family_info[PassengerId],family_info[SibSp])</f>
        <v>0</v>
      </c>
      <c r="I407" s="7">
        <f>_xlfn.XLOOKUP(complete_data[[#This Row],[PassengerId]],family_info[PassengerId],family_info[Parch])</f>
        <v>2</v>
      </c>
      <c r="J407" s="18" t="e">
        <f>IF(ISBLANK(_xlfn.XLOOKUP(complete_data[[#This Row],[Ticket]],tickets[Ticket],tickets[Fare])),"",_xlfn.XLOOKUP(complete_data[[#This Row],[Ticket]],tickets[Ticket],tickets[Fare]))</f>
        <v>#N/A</v>
      </c>
      <c r="K407" s="18" t="e">
        <f>IF(ISBLANK(_xlfn.XLOOKUP(complete_data[[#This Row],[Ticket]],tickets[Ticket],tickets[Cabin])),"",_xlfn.XLOOKUP(complete_data[[#This Row],[Ticket]],tickets[Ticket],tickets[Cabin]))</f>
        <v>#N/A</v>
      </c>
      <c r="L407" t="e">
        <f>IF(ISBLANK(_xlfn.XLOOKUP(complete_data[[#This Row],[Ticket]],tickets[Ticket],tickets[Embarked])),"",_xlfn.XLOOKUP(complete_data[[#This Row],[Ticket]],tickets[Ticket],tickets[Embarked]))</f>
        <v>#N/A</v>
      </c>
      <c r="M407" t="str">
        <f>IF(ISNA(complete_data[[#This Row],[Embarked]]),"S",IF(complete_data[[#This Row],[Embarked]]="","S",complete_data[[#This Row],[Embarked]]))</f>
        <v>S</v>
      </c>
      <c r="N407" t="str">
        <f>IF(ISNA(complete_data[[#This Row],[Cabin]]),"Unknown",IF(complete_data[[#This Row],[Cabin]]="","Unknown",TRIM(LEFT(complete_data[[#This Row],[Cabin]],1))))</f>
        <v>Unknown</v>
      </c>
    </row>
    <row r="408" spans="1:14" x14ac:dyDescent="0.2">
      <c r="A408" s="5">
        <v>222</v>
      </c>
      <c r="B408" s="7">
        <v>0</v>
      </c>
      <c r="C408" s="7">
        <v>2</v>
      </c>
      <c r="D408" s="5" t="s">
        <v>683</v>
      </c>
      <c r="E408" s="5" t="s">
        <v>29</v>
      </c>
      <c r="F408" s="4">
        <v>27</v>
      </c>
      <c r="G408" s="3">
        <v>220367</v>
      </c>
      <c r="H408" s="7">
        <f>_xlfn.XLOOKUP(complete_data[[#This Row],[PassengerId]],family_info[PassengerId],family_info[SibSp])</f>
        <v>0</v>
      </c>
      <c r="I408" s="7">
        <f>_xlfn.XLOOKUP(complete_data[[#This Row],[PassengerId]],family_info[PassengerId],family_info[Parch])</f>
        <v>0</v>
      </c>
      <c r="J408" s="18">
        <f>IF(ISBLANK(_xlfn.XLOOKUP(complete_data[[#This Row],[Ticket]],tickets[Ticket],tickets[Fare])),"",_xlfn.XLOOKUP(complete_data[[#This Row],[Ticket]],tickets[Ticket],tickets[Fare]))</f>
        <v>13</v>
      </c>
      <c r="K408" s="18" t="str">
        <f>IF(ISBLANK(_xlfn.XLOOKUP(complete_data[[#This Row],[Ticket]],tickets[Ticket],tickets[Cabin])),"",_xlfn.XLOOKUP(complete_data[[#This Row],[Ticket]],tickets[Ticket],tickets[Cabin]))</f>
        <v/>
      </c>
      <c r="L408" t="str">
        <f>IF(ISBLANK(_xlfn.XLOOKUP(complete_data[[#This Row],[Ticket]],tickets[Ticket],tickets[Embarked])),"",_xlfn.XLOOKUP(complete_data[[#This Row],[Ticket]],tickets[Ticket],tickets[Embarked]))</f>
        <v>S</v>
      </c>
      <c r="M408" t="str">
        <f>IF(ISNA(complete_data[[#This Row],[Embarked]]),"S",IF(complete_data[[#This Row],[Embarked]]="","S",complete_data[[#This Row],[Embarked]]))</f>
        <v>S</v>
      </c>
      <c r="N408" t="str">
        <f>IF(ISNA(complete_data[[#This Row],[Cabin]]),"Unknown",IF(complete_data[[#This Row],[Cabin]]="","Unknown",TRIM(LEFT(complete_data[[#This Row],[Cabin]],1))))</f>
        <v>Unknown</v>
      </c>
    </row>
    <row r="409" spans="1:14" x14ac:dyDescent="0.2">
      <c r="A409" s="5">
        <v>21</v>
      </c>
      <c r="B409" s="7">
        <v>0</v>
      </c>
      <c r="C409" s="7">
        <v>2</v>
      </c>
      <c r="D409" s="5" t="s">
        <v>684</v>
      </c>
      <c r="E409" s="5" t="s">
        <v>29</v>
      </c>
      <c r="F409" s="4">
        <v>35</v>
      </c>
      <c r="G409" s="3">
        <v>239865</v>
      </c>
      <c r="H409" s="7">
        <f>_xlfn.XLOOKUP(complete_data[[#This Row],[PassengerId]],family_info[PassengerId],family_info[SibSp])</f>
        <v>0</v>
      </c>
      <c r="I409" s="7">
        <f>_xlfn.XLOOKUP(complete_data[[#This Row],[PassengerId]],family_info[PassengerId],family_info[Parch])</f>
        <v>0</v>
      </c>
      <c r="J409" s="18">
        <f>IF(ISBLANK(_xlfn.XLOOKUP(complete_data[[#This Row],[Ticket]],tickets[Ticket],tickets[Fare])),"",_xlfn.XLOOKUP(complete_data[[#This Row],[Ticket]],tickets[Ticket],tickets[Fare]))</f>
        <v>26</v>
      </c>
      <c r="K409" s="18" t="str">
        <f>IF(ISBLANK(_xlfn.XLOOKUP(complete_data[[#This Row],[Ticket]],tickets[Ticket],tickets[Cabin])),"",_xlfn.XLOOKUP(complete_data[[#This Row],[Ticket]],tickets[Ticket],tickets[Cabin]))</f>
        <v/>
      </c>
      <c r="L409" t="str">
        <f>IF(ISBLANK(_xlfn.XLOOKUP(complete_data[[#This Row],[Ticket]],tickets[Ticket],tickets[Embarked])),"",_xlfn.XLOOKUP(complete_data[[#This Row],[Ticket]],tickets[Ticket],tickets[Embarked]))</f>
        <v>S</v>
      </c>
      <c r="M409" t="str">
        <f>IF(ISNA(complete_data[[#This Row],[Embarked]]),"S",IF(complete_data[[#This Row],[Embarked]]="","S",complete_data[[#This Row],[Embarked]]))</f>
        <v>S</v>
      </c>
      <c r="N409" t="str">
        <f>IF(ISNA(complete_data[[#This Row],[Cabin]]),"Unknown",IF(complete_data[[#This Row],[Cabin]]="","Unknown",TRIM(LEFT(complete_data[[#This Row],[Cabin]],1))))</f>
        <v>Unknown</v>
      </c>
    </row>
    <row r="410" spans="1:14" x14ac:dyDescent="0.2">
      <c r="A410" s="5">
        <v>753</v>
      </c>
      <c r="B410" s="7">
        <v>0</v>
      </c>
      <c r="C410" s="7">
        <v>3</v>
      </c>
      <c r="D410" s="5" t="s">
        <v>685</v>
      </c>
      <c r="E410" s="5" t="s">
        <v>29</v>
      </c>
      <c r="F410" s="4">
        <v>33</v>
      </c>
      <c r="G410" s="3">
        <v>345780</v>
      </c>
      <c r="H410" s="7">
        <f>_xlfn.XLOOKUP(complete_data[[#This Row],[PassengerId]],family_info[PassengerId],family_info[SibSp])</f>
        <v>0</v>
      </c>
      <c r="I410" s="7">
        <f>_xlfn.XLOOKUP(complete_data[[#This Row],[PassengerId]],family_info[PassengerId],family_info[Parch])</f>
        <v>0</v>
      </c>
      <c r="J410" s="18">
        <f>IF(ISBLANK(_xlfn.XLOOKUP(complete_data[[#This Row],[Ticket]],tickets[Ticket],tickets[Fare])),"",_xlfn.XLOOKUP(complete_data[[#This Row],[Ticket]],tickets[Ticket],tickets[Fare]))</f>
        <v>9.5</v>
      </c>
      <c r="K410" s="18" t="str">
        <f>IF(ISBLANK(_xlfn.XLOOKUP(complete_data[[#This Row],[Ticket]],tickets[Ticket],tickets[Cabin])),"",_xlfn.XLOOKUP(complete_data[[#This Row],[Ticket]],tickets[Ticket],tickets[Cabin]))</f>
        <v/>
      </c>
      <c r="L410" t="str">
        <f>IF(ISBLANK(_xlfn.XLOOKUP(complete_data[[#This Row],[Ticket]],tickets[Ticket],tickets[Embarked])),"",_xlfn.XLOOKUP(complete_data[[#This Row],[Ticket]],tickets[Ticket],tickets[Embarked]))</f>
        <v>S</v>
      </c>
      <c r="M410" t="str">
        <f>IF(ISNA(complete_data[[#This Row],[Embarked]]),"S",IF(complete_data[[#This Row],[Embarked]]="","S",complete_data[[#This Row],[Embarked]]))</f>
        <v>S</v>
      </c>
      <c r="N410" t="str">
        <f>IF(ISNA(complete_data[[#This Row],[Cabin]]),"Unknown",IF(complete_data[[#This Row],[Cabin]]="","Unknown",TRIM(LEFT(complete_data[[#This Row],[Cabin]],1))))</f>
        <v>Unknown</v>
      </c>
    </row>
    <row r="411" spans="1:14" x14ac:dyDescent="0.2">
      <c r="A411" s="5">
        <v>108</v>
      </c>
      <c r="B411" s="7">
        <v>1</v>
      </c>
      <c r="C411" s="7">
        <v>3</v>
      </c>
      <c r="D411" s="5" t="s">
        <v>686</v>
      </c>
      <c r="E411" s="5" t="s">
        <v>29</v>
      </c>
      <c r="G411" s="3">
        <v>312991</v>
      </c>
      <c r="H411" s="7">
        <f>_xlfn.XLOOKUP(complete_data[[#This Row],[PassengerId]],family_info[PassengerId],family_info[SibSp])</f>
        <v>0</v>
      </c>
      <c r="I411" s="7">
        <f>_xlfn.XLOOKUP(complete_data[[#This Row],[PassengerId]],family_info[PassengerId],family_info[Parch])</f>
        <v>0</v>
      </c>
      <c r="J411" s="18">
        <f>IF(ISBLANK(_xlfn.XLOOKUP(complete_data[[#This Row],[Ticket]],tickets[Ticket],tickets[Fare])),"",_xlfn.XLOOKUP(complete_data[[#This Row],[Ticket]],tickets[Ticket],tickets[Fare]))</f>
        <v>7.7750000000000004</v>
      </c>
      <c r="K411" s="18" t="str">
        <f>IF(ISBLANK(_xlfn.XLOOKUP(complete_data[[#This Row],[Ticket]],tickets[Ticket],tickets[Cabin])),"",_xlfn.XLOOKUP(complete_data[[#This Row],[Ticket]],tickets[Ticket],tickets[Cabin]))</f>
        <v/>
      </c>
      <c r="L411" t="str">
        <f>IF(ISBLANK(_xlfn.XLOOKUP(complete_data[[#This Row],[Ticket]],tickets[Ticket],tickets[Embarked])),"",_xlfn.XLOOKUP(complete_data[[#This Row],[Ticket]],tickets[Ticket],tickets[Embarked]))</f>
        <v>S</v>
      </c>
      <c r="M411" t="str">
        <f>IF(ISNA(complete_data[[#This Row],[Embarked]]),"S",IF(complete_data[[#This Row],[Embarked]]="","S",complete_data[[#This Row],[Embarked]]))</f>
        <v>S</v>
      </c>
      <c r="N411" t="str">
        <f>IF(ISNA(complete_data[[#This Row],[Cabin]]),"Unknown",IF(complete_data[[#This Row],[Cabin]]="","Unknown",TRIM(LEFT(complete_data[[#This Row],[Cabin]],1))))</f>
        <v>Unknown</v>
      </c>
    </row>
    <row r="412" spans="1:14" x14ac:dyDescent="0.2">
      <c r="A412" s="5">
        <v>524</v>
      </c>
      <c r="B412" s="7">
        <v>1</v>
      </c>
      <c r="C412" s="7">
        <v>1</v>
      </c>
      <c r="D412" s="5" t="s">
        <v>687</v>
      </c>
      <c r="E412" s="5" t="s">
        <v>32</v>
      </c>
      <c r="F412" s="4">
        <v>44</v>
      </c>
      <c r="G412" s="3">
        <v>111361</v>
      </c>
      <c r="H412" s="7">
        <f>_xlfn.XLOOKUP(complete_data[[#This Row],[PassengerId]],family_info[PassengerId],family_info[SibSp])</f>
        <v>0</v>
      </c>
      <c r="I412" s="7">
        <f>_xlfn.XLOOKUP(complete_data[[#This Row],[PassengerId]],family_info[PassengerId],family_info[Parch])</f>
        <v>1</v>
      </c>
      <c r="J412" s="18">
        <f>IF(ISBLANK(_xlfn.XLOOKUP(complete_data[[#This Row],[Ticket]],tickets[Ticket],tickets[Fare])),"",_xlfn.XLOOKUP(complete_data[[#This Row],[Ticket]],tickets[Ticket],tickets[Fare]))</f>
        <v>57.979199999999999</v>
      </c>
      <c r="K412" s="18" t="str">
        <f>IF(ISBLANK(_xlfn.XLOOKUP(complete_data[[#This Row],[Ticket]],tickets[Ticket],tickets[Cabin])),"",_xlfn.XLOOKUP(complete_data[[#This Row],[Ticket]],tickets[Ticket],tickets[Cabin]))</f>
        <v>B18</v>
      </c>
      <c r="L412" t="str">
        <f>IF(ISBLANK(_xlfn.XLOOKUP(complete_data[[#This Row],[Ticket]],tickets[Ticket],tickets[Embarked])),"",_xlfn.XLOOKUP(complete_data[[#This Row],[Ticket]],tickets[Ticket],tickets[Embarked]))</f>
        <v>C</v>
      </c>
      <c r="M412" t="str">
        <f>IF(ISNA(complete_data[[#This Row],[Embarked]]),"S",IF(complete_data[[#This Row],[Embarked]]="","S",complete_data[[#This Row],[Embarked]]))</f>
        <v>C</v>
      </c>
      <c r="N412" t="str">
        <f>IF(ISNA(complete_data[[#This Row],[Cabin]]),"Unknown",IF(complete_data[[#This Row],[Cabin]]="","Unknown",TRIM(LEFT(complete_data[[#This Row],[Cabin]],1))))</f>
        <v>B</v>
      </c>
    </row>
    <row r="413" spans="1:14" x14ac:dyDescent="0.2">
      <c r="A413" s="5">
        <v>659</v>
      </c>
      <c r="B413" s="7">
        <v>0</v>
      </c>
      <c r="C413" s="7">
        <v>2</v>
      </c>
      <c r="D413" s="5" t="s">
        <v>688</v>
      </c>
      <c r="E413" s="5" t="s">
        <v>29</v>
      </c>
      <c r="F413" s="4">
        <v>23</v>
      </c>
      <c r="G413" s="3">
        <v>29751</v>
      </c>
      <c r="H413" s="7">
        <f>_xlfn.XLOOKUP(complete_data[[#This Row],[PassengerId]],family_info[PassengerId],family_info[SibSp])</f>
        <v>0</v>
      </c>
      <c r="I413" s="7">
        <f>_xlfn.XLOOKUP(complete_data[[#This Row],[PassengerId]],family_info[PassengerId],family_info[Parch])</f>
        <v>0</v>
      </c>
      <c r="J413" s="18">
        <f>IF(ISBLANK(_xlfn.XLOOKUP(complete_data[[#This Row],[Ticket]],tickets[Ticket],tickets[Fare])),"",_xlfn.XLOOKUP(complete_data[[#This Row],[Ticket]],tickets[Ticket],tickets[Fare]))</f>
        <v>13</v>
      </c>
      <c r="K413" s="18" t="str">
        <f>IF(ISBLANK(_xlfn.XLOOKUP(complete_data[[#This Row],[Ticket]],tickets[Ticket],tickets[Cabin])),"",_xlfn.XLOOKUP(complete_data[[#This Row],[Ticket]],tickets[Ticket],tickets[Cabin]))</f>
        <v/>
      </c>
      <c r="L413" t="str">
        <f>IF(ISBLANK(_xlfn.XLOOKUP(complete_data[[#This Row],[Ticket]],tickets[Ticket],tickets[Embarked])),"",_xlfn.XLOOKUP(complete_data[[#This Row],[Ticket]],tickets[Ticket],tickets[Embarked]))</f>
        <v>S</v>
      </c>
      <c r="M413" t="str">
        <f>IF(ISNA(complete_data[[#This Row],[Embarked]]),"S",IF(complete_data[[#This Row],[Embarked]]="","S",complete_data[[#This Row],[Embarked]]))</f>
        <v>S</v>
      </c>
      <c r="N413" t="str">
        <f>IF(ISNA(complete_data[[#This Row],[Cabin]]),"Unknown",IF(complete_data[[#This Row],[Cabin]]="","Unknown",TRIM(LEFT(complete_data[[#This Row],[Cabin]],1))))</f>
        <v>Unknown</v>
      </c>
    </row>
    <row r="414" spans="1:14" x14ac:dyDescent="0.2">
      <c r="A414" s="5">
        <v>589</v>
      </c>
      <c r="B414" s="7">
        <v>0</v>
      </c>
      <c r="C414" s="7">
        <v>3</v>
      </c>
      <c r="D414" s="5" t="s">
        <v>689</v>
      </c>
      <c r="E414" s="5" t="s">
        <v>29</v>
      </c>
      <c r="F414" s="4">
        <v>22</v>
      </c>
      <c r="G414" s="3">
        <v>14973</v>
      </c>
      <c r="H414" s="7">
        <f>_xlfn.XLOOKUP(complete_data[[#This Row],[PassengerId]],family_info[PassengerId],family_info[SibSp])</f>
        <v>0</v>
      </c>
      <c r="I414" s="7">
        <f>_xlfn.XLOOKUP(complete_data[[#This Row],[PassengerId]],family_info[PassengerId],family_info[Parch])</f>
        <v>0</v>
      </c>
      <c r="J414" s="18">
        <f>IF(ISBLANK(_xlfn.XLOOKUP(complete_data[[#This Row],[Ticket]],tickets[Ticket],tickets[Fare])),"",_xlfn.XLOOKUP(complete_data[[#This Row],[Ticket]],tickets[Ticket],tickets[Fare]))</f>
        <v>8.0500000000000007</v>
      </c>
      <c r="K414" s="18" t="str">
        <f>IF(ISBLANK(_xlfn.XLOOKUP(complete_data[[#This Row],[Ticket]],tickets[Ticket],tickets[Cabin])),"",_xlfn.XLOOKUP(complete_data[[#This Row],[Ticket]],tickets[Ticket],tickets[Cabin]))</f>
        <v/>
      </c>
      <c r="L414" t="str">
        <f>IF(ISBLANK(_xlfn.XLOOKUP(complete_data[[#This Row],[Ticket]],tickets[Ticket],tickets[Embarked])),"",_xlfn.XLOOKUP(complete_data[[#This Row],[Ticket]],tickets[Ticket],tickets[Embarked]))</f>
        <v>S</v>
      </c>
      <c r="M414" t="str">
        <f>IF(ISNA(complete_data[[#This Row],[Embarked]]),"S",IF(complete_data[[#This Row],[Embarked]]="","S",complete_data[[#This Row],[Embarked]]))</f>
        <v>S</v>
      </c>
      <c r="N414" t="str">
        <f>IF(ISNA(complete_data[[#This Row],[Cabin]]),"Unknown",IF(complete_data[[#This Row],[Cabin]]="","Unknown",TRIM(LEFT(complete_data[[#This Row],[Cabin]],1))))</f>
        <v>Unknown</v>
      </c>
    </row>
    <row r="415" spans="1:14" x14ac:dyDescent="0.2">
      <c r="A415" s="5">
        <v>855</v>
      </c>
      <c r="B415" s="7">
        <v>0</v>
      </c>
      <c r="C415" s="7">
        <v>2</v>
      </c>
      <c r="D415" s="5" t="s">
        <v>690</v>
      </c>
      <c r="E415" s="5" t="s">
        <v>32</v>
      </c>
      <c r="F415" s="4">
        <v>44</v>
      </c>
      <c r="G415" s="3">
        <v>244252</v>
      </c>
      <c r="H415" s="7">
        <f>_xlfn.XLOOKUP(complete_data[[#This Row],[PassengerId]],family_info[PassengerId],family_info[SibSp])</f>
        <v>1</v>
      </c>
      <c r="I415" s="7">
        <f>_xlfn.XLOOKUP(complete_data[[#This Row],[PassengerId]],family_info[PassengerId],family_info[Parch])</f>
        <v>0</v>
      </c>
      <c r="J415" s="18">
        <f>IF(ISBLANK(_xlfn.XLOOKUP(complete_data[[#This Row],[Ticket]],tickets[Ticket],tickets[Fare])),"",_xlfn.XLOOKUP(complete_data[[#This Row],[Ticket]],tickets[Ticket],tickets[Fare]))</f>
        <v>26</v>
      </c>
      <c r="K415" s="18" t="str">
        <f>IF(ISBLANK(_xlfn.XLOOKUP(complete_data[[#This Row],[Ticket]],tickets[Ticket],tickets[Cabin])),"",_xlfn.XLOOKUP(complete_data[[#This Row],[Ticket]],tickets[Ticket],tickets[Cabin]))</f>
        <v/>
      </c>
      <c r="L415" t="str">
        <f>IF(ISBLANK(_xlfn.XLOOKUP(complete_data[[#This Row],[Ticket]],tickets[Ticket],tickets[Embarked])),"",_xlfn.XLOOKUP(complete_data[[#This Row],[Ticket]],tickets[Ticket],tickets[Embarked]))</f>
        <v>S</v>
      </c>
      <c r="M415" t="str">
        <f>IF(ISNA(complete_data[[#This Row],[Embarked]]),"S",IF(complete_data[[#This Row],[Embarked]]="","S",complete_data[[#This Row],[Embarked]]))</f>
        <v>S</v>
      </c>
      <c r="N415" t="str">
        <f>IF(ISNA(complete_data[[#This Row],[Cabin]]),"Unknown",IF(complete_data[[#This Row],[Cabin]]="","Unknown",TRIM(LEFT(complete_data[[#This Row],[Cabin]],1))))</f>
        <v>Unknown</v>
      </c>
    </row>
    <row r="416" spans="1:14" x14ac:dyDescent="0.2">
      <c r="A416" s="5">
        <v>436</v>
      </c>
      <c r="B416" s="7">
        <v>1</v>
      </c>
      <c r="C416" s="7">
        <v>1</v>
      </c>
      <c r="D416" s="5" t="s">
        <v>691</v>
      </c>
      <c r="E416" s="5" t="s">
        <v>32</v>
      </c>
      <c r="F416" s="4">
        <v>14</v>
      </c>
      <c r="G416" s="3">
        <v>113760</v>
      </c>
      <c r="H416" s="7">
        <f>_xlfn.XLOOKUP(complete_data[[#This Row],[PassengerId]],family_info[PassengerId],family_info[SibSp])</f>
        <v>1</v>
      </c>
      <c r="I416" s="7">
        <f>_xlfn.XLOOKUP(complete_data[[#This Row],[PassengerId]],family_info[PassengerId],family_info[Parch])</f>
        <v>2</v>
      </c>
      <c r="J416" s="18">
        <f>IF(ISBLANK(_xlfn.XLOOKUP(complete_data[[#This Row],[Ticket]],tickets[Ticket],tickets[Fare])),"",_xlfn.XLOOKUP(complete_data[[#This Row],[Ticket]],tickets[Ticket],tickets[Fare]))</f>
        <v>120</v>
      </c>
      <c r="K416" s="18" t="str">
        <f>IF(ISBLANK(_xlfn.XLOOKUP(complete_data[[#This Row],[Ticket]],tickets[Ticket],tickets[Cabin])),"",_xlfn.XLOOKUP(complete_data[[#This Row],[Ticket]],tickets[Ticket],tickets[Cabin]))</f>
        <v>B96 B98</v>
      </c>
      <c r="L416" t="str">
        <f>IF(ISBLANK(_xlfn.XLOOKUP(complete_data[[#This Row],[Ticket]],tickets[Ticket],tickets[Embarked])),"",_xlfn.XLOOKUP(complete_data[[#This Row],[Ticket]],tickets[Ticket],tickets[Embarked]))</f>
        <v>S</v>
      </c>
      <c r="M416" t="str">
        <f>IF(ISNA(complete_data[[#This Row],[Embarked]]),"S",IF(complete_data[[#This Row],[Embarked]]="","S",complete_data[[#This Row],[Embarked]]))</f>
        <v>S</v>
      </c>
      <c r="N416" t="str">
        <f>IF(ISNA(complete_data[[#This Row],[Cabin]]),"Unknown",IF(complete_data[[#This Row],[Cabin]]="","Unknown",TRIM(LEFT(complete_data[[#This Row],[Cabin]],1))))</f>
        <v>B</v>
      </c>
    </row>
    <row r="417" spans="1:14" x14ac:dyDescent="0.2">
      <c r="A417" s="5">
        <v>596</v>
      </c>
      <c r="B417" s="7">
        <v>0</v>
      </c>
      <c r="C417" s="7">
        <v>3</v>
      </c>
      <c r="D417" s="5" t="s">
        <v>692</v>
      </c>
      <c r="E417" s="5" t="s">
        <v>29</v>
      </c>
      <c r="F417" s="4">
        <v>36</v>
      </c>
      <c r="G417" s="3">
        <v>345773</v>
      </c>
      <c r="H417" s="7">
        <f>_xlfn.XLOOKUP(complete_data[[#This Row],[PassengerId]],family_info[PassengerId],family_info[SibSp])</f>
        <v>1</v>
      </c>
      <c r="I417" s="7">
        <f>_xlfn.XLOOKUP(complete_data[[#This Row],[PassengerId]],family_info[PassengerId],family_info[Parch])</f>
        <v>1</v>
      </c>
      <c r="J417" s="18">
        <f>IF(ISBLANK(_xlfn.XLOOKUP(complete_data[[#This Row],[Ticket]],tickets[Ticket],tickets[Fare])),"",_xlfn.XLOOKUP(complete_data[[#This Row],[Ticket]],tickets[Ticket],tickets[Fare]))</f>
        <v>24.15</v>
      </c>
      <c r="K417" s="18" t="str">
        <f>IF(ISBLANK(_xlfn.XLOOKUP(complete_data[[#This Row],[Ticket]],tickets[Ticket],tickets[Cabin])),"",_xlfn.XLOOKUP(complete_data[[#This Row],[Ticket]],tickets[Ticket],tickets[Cabin]))</f>
        <v/>
      </c>
      <c r="L417" t="str">
        <f>IF(ISBLANK(_xlfn.XLOOKUP(complete_data[[#This Row],[Ticket]],tickets[Ticket],tickets[Embarked])),"",_xlfn.XLOOKUP(complete_data[[#This Row],[Ticket]],tickets[Ticket],tickets[Embarked]))</f>
        <v>S</v>
      </c>
      <c r="M417" t="str">
        <f>IF(ISNA(complete_data[[#This Row],[Embarked]]),"S",IF(complete_data[[#This Row],[Embarked]]="","S",complete_data[[#This Row],[Embarked]]))</f>
        <v>S</v>
      </c>
      <c r="N417" t="str">
        <f>IF(ISNA(complete_data[[#This Row],[Cabin]]),"Unknown",IF(complete_data[[#This Row],[Cabin]]="","Unknown",TRIM(LEFT(complete_data[[#This Row],[Cabin]],1))))</f>
        <v>Unknown</v>
      </c>
    </row>
    <row r="418" spans="1:14" x14ac:dyDescent="0.2">
      <c r="A418" s="5">
        <v>856</v>
      </c>
      <c r="B418" s="7">
        <v>1</v>
      </c>
      <c r="C418" s="7">
        <v>3</v>
      </c>
      <c r="D418" s="5" t="s">
        <v>693</v>
      </c>
      <c r="E418" s="5" t="s">
        <v>32</v>
      </c>
      <c r="F418" s="4">
        <v>18</v>
      </c>
      <c r="G418" s="3">
        <v>392091</v>
      </c>
      <c r="H418" s="7">
        <f>_xlfn.XLOOKUP(complete_data[[#This Row],[PassengerId]],family_info[PassengerId],family_info[SibSp])</f>
        <v>0</v>
      </c>
      <c r="I418" s="7">
        <f>_xlfn.XLOOKUP(complete_data[[#This Row],[PassengerId]],family_info[PassengerId],family_info[Parch])</f>
        <v>1</v>
      </c>
      <c r="J418" s="18">
        <f>IF(ISBLANK(_xlfn.XLOOKUP(complete_data[[#This Row],[Ticket]],tickets[Ticket],tickets[Fare])),"",_xlfn.XLOOKUP(complete_data[[#This Row],[Ticket]],tickets[Ticket],tickets[Fare]))</f>
        <v>9.35</v>
      </c>
      <c r="K418" s="18" t="str">
        <f>IF(ISBLANK(_xlfn.XLOOKUP(complete_data[[#This Row],[Ticket]],tickets[Ticket],tickets[Cabin])),"",_xlfn.XLOOKUP(complete_data[[#This Row],[Ticket]],tickets[Ticket],tickets[Cabin]))</f>
        <v/>
      </c>
      <c r="L418" t="str">
        <f>IF(ISBLANK(_xlfn.XLOOKUP(complete_data[[#This Row],[Ticket]],tickets[Ticket],tickets[Embarked])),"",_xlfn.XLOOKUP(complete_data[[#This Row],[Ticket]],tickets[Ticket],tickets[Embarked]))</f>
        <v>S</v>
      </c>
      <c r="M418" t="str">
        <f>IF(ISNA(complete_data[[#This Row],[Embarked]]),"S",IF(complete_data[[#This Row],[Embarked]]="","S",complete_data[[#This Row],[Embarked]]))</f>
        <v>S</v>
      </c>
      <c r="N418" t="str">
        <f>IF(ISNA(complete_data[[#This Row],[Cabin]]),"Unknown",IF(complete_data[[#This Row],[Cabin]]="","Unknown",TRIM(LEFT(complete_data[[#This Row],[Cabin]],1))))</f>
        <v>Unknown</v>
      </c>
    </row>
    <row r="419" spans="1:14" x14ac:dyDescent="0.2">
      <c r="A419" s="5">
        <v>809</v>
      </c>
      <c r="B419" s="7">
        <v>0</v>
      </c>
      <c r="C419" s="7">
        <v>2</v>
      </c>
      <c r="D419" s="5" t="s">
        <v>694</v>
      </c>
      <c r="E419" s="5" t="s">
        <v>29</v>
      </c>
      <c r="F419" s="4">
        <v>39</v>
      </c>
      <c r="G419" s="3">
        <v>248723</v>
      </c>
      <c r="H419" s="7">
        <f>_xlfn.XLOOKUP(complete_data[[#This Row],[PassengerId]],family_info[PassengerId],family_info[SibSp])</f>
        <v>0</v>
      </c>
      <c r="I419" s="7">
        <f>_xlfn.XLOOKUP(complete_data[[#This Row],[PassengerId]],family_info[PassengerId],family_info[Parch])</f>
        <v>0</v>
      </c>
      <c r="J419" s="18">
        <f>IF(ISBLANK(_xlfn.XLOOKUP(complete_data[[#This Row],[Ticket]],tickets[Ticket],tickets[Fare])),"",_xlfn.XLOOKUP(complete_data[[#This Row],[Ticket]],tickets[Ticket],tickets[Fare]))</f>
        <v>13</v>
      </c>
      <c r="K419" s="18" t="str">
        <f>IF(ISBLANK(_xlfn.XLOOKUP(complete_data[[#This Row],[Ticket]],tickets[Ticket],tickets[Cabin])),"",_xlfn.XLOOKUP(complete_data[[#This Row],[Ticket]],tickets[Ticket],tickets[Cabin]))</f>
        <v/>
      </c>
      <c r="L419" t="str">
        <f>IF(ISBLANK(_xlfn.XLOOKUP(complete_data[[#This Row],[Ticket]],tickets[Ticket],tickets[Embarked])),"",_xlfn.XLOOKUP(complete_data[[#This Row],[Ticket]],tickets[Ticket],tickets[Embarked]))</f>
        <v>S</v>
      </c>
      <c r="M419" t="str">
        <f>IF(ISNA(complete_data[[#This Row],[Embarked]]),"S",IF(complete_data[[#This Row],[Embarked]]="","S",complete_data[[#This Row],[Embarked]]))</f>
        <v>S</v>
      </c>
      <c r="N419" t="str">
        <f>IF(ISNA(complete_data[[#This Row],[Cabin]]),"Unknown",IF(complete_data[[#This Row],[Cabin]]="","Unknown",TRIM(LEFT(complete_data[[#This Row],[Cabin]],1))))</f>
        <v>Unknown</v>
      </c>
    </row>
    <row r="420" spans="1:14" x14ac:dyDescent="0.2">
      <c r="A420" s="5">
        <v>498</v>
      </c>
      <c r="B420" s="7">
        <v>0</v>
      </c>
      <c r="C420" s="7">
        <v>3</v>
      </c>
      <c r="D420" s="5" t="s">
        <v>695</v>
      </c>
      <c r="E420" s="5" t="s">
        <v>29</v>
      </c>
      <c r="G420" s="3" t="s">
        <v>696</v>
      </c>
      <c r="H420" s="7">
        <f>_xlfn.XLOOKUP(complete_data[[#This Row],[PassengerId]],family_info[PassengerId],family_info[SibSp])</f>
        <v>0</v>
      </c>
      <c r="I420" s="7">
        <f>_xlfn.XLOOKUP(complete_data[[#This Row],[PassengerId]],family_info[PassengerId],family_info[Parch])</f>
        <v>0</v>
      </c>
      <c r="J420" s="18">
        <f>IF(ISBLANK(_xlfn.XLOOKUP(complete_data[[#This Row],[Ticket]],tickets[Ticket],tickets[Fare])),"",_xlfn.XLOOKUP(complete_data[[#This Row],[Ticket]],tickets[Ticket],tickets[Fare]))</f>
        <v>15.1</v>
      </c>
      <c r="K420" s="18" t="str">
        <f>IF(ISBLANK(_xlfn.XLOOKUP(complete_data[[#This Row],[Ticket]],tickets[Ticket],tickets[Cabin])),"",_xlfn.XLOOKUP(complete_data[[#This Row],[Ticket]],tickets[Ticket],tickets[Cabin]))</f>
        <v/>
      </c>
      <c r="L420" t="str">
        <f>IF(ISBLANK(_xlfn.XLOOKUP(complete_data[[#This Row],[Ticket]],tickets[Ticket],tickets[Embarked])),"",_xlfn.XLOOKUP(complete_data[[#This Row],[Ticket]],tickets[Ticket],tickets[Embarked]))</f>
        <v>S</v>
      </c>
      <c r="M420" t="str">
        <f>IF(ISNA(complete_data[[#This Row],[Embarked]]),"S",IF(complete_data[[#This Row],[Embarked]]="","S",complete_data[[#This Row],[Embarked]]))</f>
        <v>S</v>
      </c>
      <c r="N420" t="str">
        <f>IF(ISNA(complete_data[[#This Row],[Cabin]]),"Unknown",IF(complete_data[[#This Row],[Cabin]]="","Unknown",TRIM(LEFT(complete_data[[#This Row],[Cabin]],1))))</f>
        <v>Unknown</v>
      </c>
    </row>
    <row r="421" spans="1:14" x14ac:dyDescent="0.2">
      <c r="A421" s="5">
        <v>368</v>
      </c>
      <c r="B421" s="7">
        <v>1</v>
      </c>
      <c r="C421" s="7">
        <v>3</v>
      </c>
      <c r="D421" s="5" t="s">
        <v>697</v>
      </c>
      <c r="E421" s="5" t="s">
        <v>32</v>
      </c>
      <c r="G421" s="3">
        <v>2626</v>
      </c>
      <c r="H421" s="7">
        <f>_xlfn.XLOOKUP(complete_data[[#This Row],[PassengerId]],family_info[PassengerId],family_info[SibSp])</f>
        <v>0</v>
      </c>
      <c r="I421" s="7">
        <f>_xlfn.XLOOKUP(complete_data[[#This Row],[PassengerId]],family_info[PassengerId],family_info[Parch])</f>
        <v>0</v>
      </c>
      <c r="J421" s="18">
        <f>IF(ISBLANK(_xlfn.XLOOKUP(complete_data[[#This Row],[Ticket]],tickets[Ticket],tickets[Fare])),"",_xlfn.XLOOKUP(complete_data[[#This Row],[Ticket]],tickets[Ticket],tickets[Fare]))</f>
        <v>7.2291999999999996</v>
      </c>
      <c r="K421" s="18" t="str">
        <f>IF(ISBLANK(_xlfn.XLOOKUP(complete_data[[#This Row],[Ticket]],tickets[Ticket],tickets[Cabin])),"",_xlfn.XLOOKUP(complete_data[[#This Row],[Ticket]],tickets[Ticket],tickets[Cabin]))</f>
        <v/>
      </c>
      <c r="L421" t="str">
        <f>IF(ISBLANK(_xlfn.XLOOKUP(complete_data[[#This Row],[Ticket]],tickets[Ticket],tickets[Embarked])),"",_xlfn.XLOOKUP(complete_data[[#This Row],[Ticket]],tickets[Ticket],tickets[Embarked]))</f>
        <v>C</v>
      </c>
      <c r="M421" t="str">
        <f>IF(ISNA(complete_data[[#This Row],[Embarked]]),"S",IF(complete_data[[#This Row],[Embarked]]="","S",complete_data[[#This Row],[Embarked]]))</f>
        <v>C</v>
      </c>
      <c r="N421" t="str">
        <f>IF(ISNA(complete_data[[#This Row],[Cabin]]),"Unknown",IF(complete_data[[#This Row],[Cabin]]="","Unknown",TRIM(LEFT(complete_data[[#This Row],[Cabin]],1))))</f>
        <v>Unknown</v>
      </c>
    </row>
    <row r="422" spans="1:14" x14ac:dyDescent="0.2">
      <c r="A422" s="5">
        <v>538</v>
      </c>
      <c r="B422" s="7">
        <v>1</v>
      </c>
      <c r="C422" s="7">
        <v>1</v>
      </c>
      <c r="D422" s="5" t="s">
        <v>698</v>
      </c>
      <c r="E422" s="5" t="s">
        <v>32</v>
      </c>
      <c r="F422" s="4">
        <v>30</v>
      </c>
      <c r="G422" s="3" t="s">
        <v>699</v>
      </c>
      <c r="H422" s="7">
        <f>_xlfn.XLOOKUP(complete_data[[#This Row],[PassengerId]],family_info[PassengerId],family_info[SibSp])</f>
        <v>0</v>
      </c>
      <c r="I422" s="7">
        <f>_xlfn.XLOOKUP(complete_data[[#This Row],[PassengerId]],family_info[PassengerId],family_info[Parch])</f>
        <v>0</v>
      </c>
      <c r="J422" s="18">
        <f>IF(ISBLANK(_xlfn.XLOOKUP(complete_data[[#This Row],[Ticket]],tickets[Ticket],tickets[Fare])),"",_xlfn.XLOOKUP(complete_data[[#This Row],[Ticket]],tickets[Ticket],tickets[Fare]))</f>
        <v>106.425</v>
      </c>
      <c r="K422" s="18" t="str">
        <f>IF(ISBLANK(_xlfn.XLOOKUP(complete_data[[#This Row],[Ticket]],tickets[Ticket],tickets[Cabin])),"",_xlfn.XLOOKUP(complete_data[[#This Row],[Ticket]],tickets[Ticket],tickets[Cabin]))</f>
        <v/>
      </c>
      <c r="L422" t="str">
        <f>IF(ISBLANK(_xlfn.XLOOKUP(complete_data[[#This Row],[Ticket]],tickets[Ticket],tickets[Embarked])),"",_xlfn.XLOOKUP(complete_data[[#This Row],[Ticket]],tickets[Ticket],tickets[Embarked]))</f>
        <v>C</v>
      </c>
      <c r="M422" t="str">
        <f>IF(ISNA(complete_data[[#This Row],[Embarked]]),"S",IF(complete_data[[#This Row],[Embarked]]="","S",complete_data[[#This Row],[Embarked]]))</f>
        <v>C</v>
      </c>
      <c r="N422" t="str">
        <f>IF(ISNA(complete_data[[#This Row],[Cabin]]),"Unknown",IF(complete_data[[#This Row],[Cabin]]="","Unknown",TRIM(LEFT(complete_data[[#This Row],[Cabin]],1))))</f>
        <v>Unknown</v>
      </c>
    </row>
    <row r="423" spans="1:14" x14ac:dyDescent="0.2">
      <c r="A423" s="5">
        <v>561</v>
      </c>
      <c r="B423" s="7">
        <v>0</v>
      </c>
      <c r="C423" s="7">
        <v>3</v>
      </c>
      <c r="D423" s="5" t="s">
        <v>700</v>
      </c>
      <c r="E423" s="5" t="s">
        <v>29</v>
      </c>
      <c r="G423" s="3">
        <v>372622</v>
      </c>
      <c r="H423" s="7">
        <f>_xlfn.XLOOKUP(complete_data[[#This Row],[PassengerId]],family_info[PassengerId],family_info[SibSp])</f>
        <v>0</v>
      </c>
      <c r="I423" s="7">
        <f>_xlfn.XLOOKUP(complete_data[[#This Row],[PassengerId]],family_info[PassengerId],family_info[Parch])</f>
        <v>0</v>
      </c>
      <c r="J423" s="18">
        <f>IF(ISBLANK(_xlfn.XLOOKUP(complete_data[[#This Row],[Ticket]],tickets[Ticket],tickets[Fare])),"",_xlfn.XLOOKUP(complete_data[[#This Row],[Ticket]],tickets[Ticket],tickets[Fare]))</f>
        <v>7.75</v>
      </c>
      <c r="K423" s="18" t="str">
        <f>IF(ISBLANK(_xlfn.XLOOKUP(complete_data[[#This Row],[Ticket]],tickets[Ticket],tickets[Cabin])),"",_xlfn.XLOOKUP(complete_data[[#This Row],[Ticket]],tickets[Ticket],tickets[Cabin]))</f>
        <v/>
      </c>
      <c r="L423" t="str">
        <f>IF(ISBLANK(_xlfn.XLOOKUP(complete_data[[#This Row],[Ticket]],tickets[Ticket],tickets[Embarked])),"",_xlfn.XLOOKUP(complete_data[[#This Row],[Ticket]],tickets[Ticket],tickets[Embarked]))</f>
        <v>Q</v>
      </c>
      <c r="M423" t="str">
        <f>IF(ISNA(complete_data[[#This Row],[Embarked]]),"S",IF(complete_data[[#This Row],[Embarked]]="","S",complete_data[[#This Row],[Embarked]]))</f>
        <v>Q</v>
      </c>
      <c r="N423" t="str">
        <f>IF(ISNA(complete_data[[#This Row],[Cabin]]),"Unknown",IF(complete_data[[#This Row],[Cabin]]="","Unknown",TRIM(LEFT(complete_data[[#This Row],[Cabin]],1))))</f>
        <v>Unknown</v>
      </c>
    </row>
    <row r="424" spans="1:14" x14ac:dyDescent="0.2">
      <c r="A424" s="5">
        <v>183</v>
      </c>
      <c r="B424" s="7">
        <v>0</v>
      </c>
      <c r="C424" s="7">
        <v>3</v>
      </c>
      <c r="D424" s="5" t="s">
        <v>701</v>
      </c>
      <c r="E424" s="5" t="s">
        <v>29</v>
      </c>
      <c r="F424" s="4">
        <v>9</v>
      </c>
      <c r="G424" s="3">
        <v>347077</v>
      </c>
      <c r="H424" s="7">
        <f>_xlfn.XLOOKUP(complete_data[[#This Row],[PassengerId]],family_info[PassengerId],family_info[SibSp])</f>
        <v>4</v>
      </c>
      <c r="I424" s="7">
        <f>_xlfn.XLOOKUP(complete_data[[#This Row],[PassengerId]],family_info[PassengerId],family_info[Parch])</f>
        <v>2</v>
      </c>
      <c r="J424" s="18">
        <f>IF(ISBLANK(_xlfn.XLOOKUP(complete_data[[#This Row],[Ticket]],tickets[Ticket],tickets[Fare])),"",_xlfn.XLOOKUP(complete_data[[#This Row],[Ticket]],tickets[Ticket],tickets[Fare]))</f>
        <v>31.387499999999999</v>
      </c>
      <c r="K424" s="18" t="str">
        <f>IF(ISBLANK(_xlfn.XLOOKUP(complete_data[[#This Row],[Ticket]],tickets[Ticket],tickets[Cabin])),"",_xlfn.XLOOKUP(complete_data[[#This Row],[Ticket]],tickets[Ticket],tickets[Cabin]))</f>
        <v/>
      </c>
      <c r="L424" t="str">
        <f>IF(ISBLANK(_xlfn.XLOOKUP(complete_data[[#This Row],[Ticket]],tickets[Ticket],tickets[Embarked])),"",_xlfn.XLOOKUP(complete_data[[#This Row],[Ticket]],tickets[Ticket],tickets[Embarked]))</f>
        <v>S</v>
      </c>
      <c r="M424" t="str">
        <f>IF(ISNA(complete_data[[#This Row],[Embarked]]),"S",IF(complete_data[[#This Row],[Embarked]]="","S",complete_data[[#This Row],[Embarked]]))</f>
        <v>S</v>
      </c>
      <c r="N424" t="str">
        <f>IF(ISNA(complete_data[[#This Row],[Cabin]]),"Unknown",IF(complete_data[[#This Row],[Cabin]]="","Unknown",TRIM(LEFT(complete_data[[#This Row],[Cabin]],1))))</f>
        <v>Unknown</v>
      </c>
    </row>
    <row r="425" spans="1:14" x14ac:dyDescent="0.2">
      <c r="A425" s="5">
        <v>651</v>
      </c>
      <c r="B425" s="7">
        <v>0</v>
      </c>
      <c r="C425" s="7">
        <v>3</v>
      </c>
      <c r="D425" s="5" t="s">
        <v>702</v>
      </c>
      <c r="E425" s="5" t="s">
        <v>29</v>
      </c>
      <c r="G425" s="3">
        <v>349221</v>
      </c>
      <c r="H425" s="7">
        <f>_xlfn.XLOOKUP(complete_data[[#This Row],[PassengerId]],family_info[PassengerId],family_info[SibSp])</f>
        <v>0</v>
      </c>
      <c r="I425" s="7">
        <f>_xlfn.XLOOKUP(complete_data[[#This Row],[PassengerId]],family_info[PassengerId],family_info[Parch])</f>
        <v>0</v>
      </c>
      <c r="J425" s="18">
        <f>IF(ISBLANK(_xlfn.XLOOKUP(complete_data[[#This Row],[Ticket]],tickets[Ticket],tickets[Fare])),"",_xlfn.XLOOKUP(complete_data[[#This Row],[Ticket]],tickets[Ticket],tickets[Fare]))</f>
        <v>7.8958000000000004</v>
      </c>
      <c r="K425" s="18" t="str">
        <f>IF(ISBLANK(_xlfn.XLOOKUP(complete_data[[#This Row],[Ticket]],tickets[Ticket],tickets[Cabin])),"",_xlfn.XLOOKUP(complete_data[[#This Row],[Ticket]],tickets[Ticket],tickets[Cabin]))</f>
        <v/>
      </c>
      <c r="L425" t="str">
        <f>IF(ISBLANK(_xlfn.XLOOKUP(complete_data[[#This Row],[Ticket]],tickets[Ticket],tickets[Embarked])),"",_xlfn.XLOOKUP(complete_data[[#This Row],[Ticket]],tickets[Ticket],tickets[Embarked]))</f>
        <v>S</v>
      </c>
      <c r="M425" t="str">
        <f>IF(ISNA(complete_data[[#This Row],[Embarked]]),"S",IF(complete_data[[#This Row],[Embarked]]="","S",complete_data[[#This Row],[Embarked]]))</f>
        <v>S</v>
      </c>
      <c r="N425" t="str">
        <f>IF(ISNA(complete_data[[#This Row],[Cabin]]),"Unknown",IF(complete_data[[#This Row],[Cabin]]="","Unknown",TRIM(LEFT(complete_data[[#This Row],[Cabin]],1))))</f>
        <v>Unknown</v>
      </c>
    </row>
    <row r="426" spans="1:14" x14ac:dyDescent="0.2">
      <c r="A426" s="5">
        <v>152</v>
      </c>
      <c r="B426" s="7">
        <v>1</v>
      </c>
      <c r="C426" s="7">
        <v>1</v>
      </c>
      <c r="D426" s="5" t="s">
        <v>703</v>
      </c>
      <c r="E426" s="5" t="s">
        <v>32</v>
      </c>
      <c r="F426" s="4">
        <v>22</v>
      </c>
      <c r="G426" s="3">
        <v>113776</v>
      </c>
      <c r="H426" s="7">
        <f>_xlfn.XLOOKUP(complete_data[[#This Row],[PassengerId]],family_info[PassengerId],family_info[SibSp])</f>
        <v>1</v>
      </c>
      <c r="I426" s="7">
        <f>_xlfn.XLOOKUP(complete_data[[#This Row],[PassengerId]],family_info[PassengerId],family_info[Parch])</f>
        <v>0</v>
      </c>
      <c r="J426" s="18">
        <f>IF(ISBLANK(_xlfn.XLOOKUP(complete_data[[#This Row],[Ticket]],tickets[Ticket],tickets[Fare])),"",_xlfn.XLOOKUP(complete_data[[#This Row],[Ticket]],tickets[Ticket],tickets[Fare]))</f>
        <v>66.599999999999994</v>
      </c>
      <c r="K426" s="18" t="str">
        <f>IF(ISBLANK(_xlfn.XLOOKUP(complete_data[[#This Row],[Ticket]],tickets[Ticket],tickets[Cabin])),"",_xlfn.XLOOKUP(complete_data[[#This Row],[Ticket]],tickets[Ticket],tickets[Cabin]))</f>
        <v>C2</v>
      </c>
      <c r="L426" t="str">
        <f>IF(ISBLANK(_xlfn.XLOOKUP(complete_data[[#This Row],[Ticket]],tickets[Ticket],tickets[Embarked])),"",_xlfn.XLOOKUP(complete_data[[#This Row],[Ticket]],tickets[Ticket],tickets[Embarked]))</f>
        <v>S</v>
      </c>
      <c r="M426" t="str">
        <f>IF(ISNA(complete_data[[#This Row],[Embarked]]),"S",IF(complete_data[[#This Row],[Embarked]]="","S",complete_data[[#This Row],[Embarked]]))</f>
        <v>S</v>
      </c>
      <c r="N426" t="str">
        <f>IF(ISNA(complete_data[[#This Row],[Cabin]]),"Unknown",IF(complete_data[[#This Row],[Cabin]]="","Unknown",TRIM(LEFT(complete_data[[#This Row],[Cabin]],1))))</f>
        <v>C</v>
      </c>
    </row>
    <row r="427" spans="1:14" x14ac:dyDescent="0.2">
      <c r="A427" s="5">
        <v>161</v>
      </c>
      <c r="B427" s="7">
        <v>0</v>
      </c>
      <c r="C427" s="7">
        <v>3</v>
      </c>
      <c r="D427" s="5" t="s">
        <v>704</v>
      </c>
      <c r="E427" s="5" t="s">
        <v>29</v>
      </c>
      <c r="F427" s="4">
        <v>44</v>
      </c>
      <c r="G427" s="3">
        <v>371362</v>
      </c>
      <c r="H427" s="7">
        <f>_xlfn.XLOOKUP(complete_data[[#This Row],[PassengerId]],family_info[PassengerId],family_info[SibSp])</f>
        <v>0</v>
      </c>
      <c r="I427" s="7">
        <f>_xlfn.XLOOKUP(complete_data[[#This Row],[PassengerId]],family_info[PassengerId],family_info[Parch])</f>
        <v>1</v>
      </c>
      <c r="J427" s="18">
        <f>IF(ISBLANK(_xlfn.XLOOKUP(complete_data[[#This Row],[Ticket]],tickets[Ticket],tickets[Fare])),"",_xlfn.XLOOKUP(complete_data[[#This Row],[Ticket]],tickets[Ticket],tickets[Fare]))</f>
        <v>16.100000000000001</v>
      </c>
      <c r="K427" s="18" t="str">
        <f>IF(ISBLANK(_xlfn.XLOOKUP(complete_data[[#This Row],[Ticket]],tickets[Ticket],tickets[Cabin])),"",_xlfn.XLOOKUP(complete_data[[#This Row],[Ticket]],tickets[Ticket],tickets[Cabin]))</f>
        <v/>
      </c>
      <c r="L427" t="str">
        <f>IF(ISBLANK(_xlfn.XLOOKUP(complete_data[[#This Row],[Ticket]],tickets[Ticket],tickets[Embarked])),"",_xlfn.XLOOKUP(complete_data[[#This Row],[Ticket]],tickets[Ticket],tickets[Embarked]))</f>
        <v>S</v>
      </c>
      <c r="M427" t="str">
        <f>IF(ISNA(complete_data[[#This Row],[Embarked]]),"S",IF(complete_data[[#This Row],[Embarked]]="","S",complete_data[[#This Row],[Embarked]]))</f>
        <v>S</v>
      </c>
      <c r="N427" t="str">
        <f>IF(ISNA(complete_data[[#This Row],[Cabin]]),"Unknown",IF(complete_data[[#This Row],[Cabin]]="","Unknown",TRIM(LEFT(complete_data[[#This Row],[Cabin]],1))))</f>
        <v>Unknown</v>
      </c>
    </row>
    <row r="428" spans="1:14" x14ac:dyDescent="0.2">
      <c r="A428" s="5">
        <v>97</v>
      </c>
      <c r="B428" s="7">
        <v>0</v>
      </c>
      <c r="C428" s="7">
        <v>1</v>
      </c>
      <c r="D428" s="5" t="s">
        <v>705</v>
      </c>
      <c r="E428" s="5" t="s">
        <v>29</v>
      </c>
      <c r="F428" s="4">
        <v>71</v>
      </c>
      <c r="G428" s="3" t="s">
        <v>706</v>
      </c>
      <c r="H428" s="7">
        <f>_xlfn.XLOOKUP(complete_data[[#This Row],[PassengerId]],family_info[PassengerId],family_info[SibSp])</f>
        <v>0</v>
      </c>
      <c r="I428" s="7">
        <f>_xlfn.XLOOKUP(complete_data[[#This Row],[PassengerId]],family_info[PassengerId],family_info[Parch])</f>
        <v>0</v>
      </c>
      <c r="J428" s="18">
        <f>IF(ISBLANK(_xlfn.XLOOKUP(complete_data[[#This Row],[Ticket]],tickets[Ticket],tickets[Fare])),"",_xlfn.XLOOKUP(complete_data[[#This Row],[Ticket]],tickets[Ticket],tickets[Fare]))</f>
        <v>34.654200000000003</v>
      </c>
      <c r="K428" s="18" t="str">
        <f>IF(ISBLANK(_xlfn.XLOOKUP(complete_data[[#This Row],[Ticket]],tickets[Ticket],tickets[Cabin])),"",_xlfn.XLOOKUP(complete_data[[#This Row],[Ticket]],tickets[Ticket],tickets[Cabin]))</f>
        <v>A5</v>
      </c>
      <c r="L428" t="str">
        <f>IF(ISBLANK(_xlfn.XLOOKUP(complete_data[[#This Row],[Ticket]],tickets[Ticket],tickets[Embarked])),"",_xlfn.XLOOKUP(complete_data[[#This Row],[Ticket]],tickets[Ticket],tickets[Embarked]))</f>
        <v>C</v>
      </c>
      <c r="M428" t="str">
        <f>IF(ISNA(complete_data[[#This Row],[Embarked]]),"S",IF(complete_data[[#This Row],[Embarked]]="","S",complete_data[[#This Row],[Embarked]]))</f>
        <v>C</v>
      </c>
      <c r="N428" t="str">
        <f>IF(ISNA(complete_data[[#This Row],[Cabin]]),"Unknown",IF(complete_data[[#This Row],[Cabin]]="","Unknown",TRIM(LEFT(complete_data[[#This Row],[Cabin]],1))))</f>
        <v>A</v>
      </c>
    </row>
    <row r="429" spans="1:14" x14ac:dyDescent="0.2">
      <c r="A429" s="5">
        <v>816</v>
      </c>
      <c r="B429" s="7">
        <v>0</v>
      </c>
      <c r="C429" s="7">
        <v>1</v>
      </c>
      <c r="D429" s="5" t="s">
        <v>707</v>
      </c>
      <c r="E429" s="5" t="s">
        <v>29</v>
      </c>
      <c r="G429" s="3">
        <v>112058</v>
      </c>
      <c r="H429" s="7">
        <f>_xlfn.XLOOKUP(complete_data[[#This Row],[PassengerId]],family_info[PassengerId],family_info[SibSp])</f>
        <v>0</v>
      </c>
      <c r="I429" s="7">
        <f>_xlfn.XLOOKUP(complete_data[[#This Row],[PassengerId]],family_info[PassengerId],family_info[Parch])</f>
        <v>0</v>
      </c>
      <c r="J429" s="18">
        <f>IF(ISBLANK(_xlfn.XLOOKUP(complete_data[[#This Row],[Ticket]],tickets[Ticket],tickets[Fare])),"",_xlfn.XLOOKUP(complete_data[[#This Row],[Ticket]],tickets[Ticket],tickets[Fare]))</f>
        <v>0</v>
      </c>
      <c r="K429" s="18" t="str">
        <f>IF(ISBLANK(_xlfn.XLOOKUP(complete_data[[#This Row],[Ticket]],tickets[Ticket],tickets[Cabin])),"",_xlfn.XLOOKUP(complete_data[[#This Row],[Ticket]],tickets[Ticket],tickets[Cabin]))</f>
        <v>B102</v>
      </c>
      <c r="L429" t="str">
        <f>IF(ISBLANK(_xlfn.XLOOKUP(complete_data[[#This Row],[Ticket]],tickets[Ticket],tickets[Embarked])),"",_xlfn.XLOOKUP(complete_data[[#This Row],[Ticket]],tickets[Ticket],tickets[Embarked]))</f>
        <v>S</v>
      </c>
      <c r="M429" t="str">
        <f>IF(ISNA(complete_data[[#This Row],[Embarked]]),"S",IF(complete_data[[#This Row],[Embarked]]="","S",complete_data[[#This Row],[Embarked]]))</f>
        <v>S</v>
      </c>
      <c r="N429" t="str">
        <f>IF(ISNA(complete_data[[#This Row],[Cabin]]),"Unknown",IF(complete_data[[#This Row],[Cabin]]="","Unknown",TRIM(LEFT(complete_data[[#This Row],[Cabin]],1))))</f>
        <v>B</v>
      </c>
    </row>
    <row r="430" spans="1:14" x14ac:dyDescent="0.2">
      <c r="A430" s="5">
        <v>164</v>
      </c>
      <c r="B430" s="7">
        <v>0</v>
      </c>
      <c r="C430" s="7">
        <v>3</v>
      </c>
      <c r="D430" s="5" t="s">
        <v>708</v>
      </c>
      <c r="E430" s="5" t="s">
        <v>29</v>
      </c>
      <c r="F430" s="4">
        <v>17</v>
      </c>
      <c r="G430" s="3">
        <v>315093</v>
      </c>
      <c r="H430" s="7">
        <f>_xlfn.XLOOKUP(complete_data[[#This Row],[PassengerId]],family_info[PassengerId],family_info[SibSp])</f>
        <v>0</v>
      </c>
      <c r="I430" s="7">
        <f>_xlfn.XLOOKUP(complete_data[[#This Row],[PassengerId]],family_info[PassengerId],family_info[Parch])</f>
        <v>0</v>
      </c>
      <c r="J430" s="18">
        <f>IF(ISBLANK(_xlfn.XLOOKUP(complete_data[[#This Row],[Ticket]],tickets[Ticket],tickets[Fare])),"",_xlfn.XLOOKUP(complete_data[[#This Row],[Ticket]],tickets[Ticket],tickets[Fare]))</f>
        <v>8.6624999999999996</v>
      </c>
      <c r="K430" s="18" t="str">
        <f>IF(ISBLANK(_xlfn.XLOOKUP(complete_data[[#This Row],[Ticket]],tickets[Ticket],tickets[Cabin])),"",_xlfn.XLOOKUP(complete_data[[#This Row],[Ticket]],tickets[Ticket],tickets[Cabin]))</f>
        <v/>
      </c>
      <c r="L430" t="str">
        <f>IF(ISBLANK(_xlfn.XLOOKUP(complete_data[[#This Row],[Ticket]],tickets[Ticket],tickets[Embarked])),"",_xlfn.XLOOKUP(complete_data[[#This Row],[Ticket]],tickets[Ticket],tickets[Embarked]))</f>
        <v>S</v>
      </c>
      <c r="M430" t="str">
        <f>IF(ISNA(complete_data[[#This Row],[Embarked]]),"S",IF(complete_data[[#This Row],[Embarked]]="","S",complete_data[[#This Row],[Embarked]]))</f>
        <v>S</v>
      </c>
      <c r="N430" t="str">
        <f>IF(ISNA(complete_data[[#This Row],[Cabin]]),"Unknown",IF(complete_data[[#This Row],[Cabin]]="","Unknown",TRIM(LEFT(complete_data[[#This Row],[Cabin]],1))))</f>
        <v>Unknown</v>
      </c>
    </row>
    <row r="431" spans="1:14" x14ac:dyDescent="0.2">
      <c r="A431" s="5">
        <v>485</v>
      </c>
      <c r="B431" s="7">
        <v>1</v>
      </c>
      <c r="C431" s="7">
        <v>1</v>
      </c>
      <c r="D431" s="5" t="s">
        <v>709</v>
      </c>
      <c r="E431" s="5" t="s">
        <v>29</v>
      </c>
      <c r="F431" s="4">
        <v>25</v>
      </c>
      <c r="G431" s="3">
        <v>11967</v>
      </c>
      <c r="H431" s="7">
        <f>_xlfn.XLOOKUP(complete_data[[#This Row],[PassengerId]],family_info[PassengerId],family_info[SibSp])</f>
        <v>1</v>
      </c>
      <c r="I431" s="7">
        <f>_xlfn.XLOOKUP(complete_data[[#This Row],[PassengerId]],family_info[PassengerId],family_info[Parch])</f>
        <v>0</v>
      </c>
      <c r="J431" s="18" t="e">
        <f>IF(ISBLANK(_xlfn.XLOOKUP(complete_data[[#This Row],[Ticket]],tickets[Ticket],tickets[Fare])),"",_xlfn.XLOOKUP(complete_data[[#This Row],[Ticket]],tickets[Ticket],tickets[Fare]))</f>
        <v>#N/A</v>
      </c>
      <c r="K431" s="18" t="e">
        <f>IF(ISBLANK(_xlfn.XLOOKUP(complete_data[[#This Row],[Ticket]],tickets[Ticket],tickets[Cabin])),"",_xlfn.XLOOKUP(complete_data[[#This Row],[Ticket]],tickets[Ticket],tickets[Cabin]))</f>
        <v>#N/A</v>
      </c>
      <c r="L431" t="e">
        <f>IF(ISBLANK(_xlfn.XLOOKUP(complete_data[[#This Row],[Ticket]],tickets[Ticket],tickets[Embarked])),"",_xlfn.XLOOKUP(complete_data[[#This Row],[Ticket]],tickets[Ticket],tickets[Embarked]))</f>
        <v>#N/A</v>
      </c>
      <c r="M431" t="str">
        <f>IF(ISNA(complete_data[[#This Row],[Embarked]]),"S",IF(complete_data[[#This Row],[Embarked]]="","S",complete_data[[#This Row],[Embarked]]))</f>
        <v>S</v>
      </c>
      <c r="N431" t="str">
        <f>IF(ISNA(complete_data[[#This Row],[Cabin]]),"Unknown",IF(complete_data[[#This Row],[Cabin]]="","Unknown",TRIM(LEFT(complete_data[[#This Row],[Cabin]],1))))</f>
        <v>Unknown</v>
      </c>
    </row>
    <row r="432" spans="1:14" x14ac:dyDescent="0.2">
      <c r="A432" s="5">
        <v>28</v>
      </c>
      <c r="B432" s="7">
        <v>0</v>
      </c>
      <c r="C432" s="7">
        <v>1</v>
      </c>
      <c r="D432" s="5" t="s">
        <v>710</v>
      </c>
      <c r="E432" s="5" t="s">
        <v>29</v>
      </c>
      <c r="F432" s="4">
        <v>19</v>
      </c>
      <c r="G432" s="3">
        <v>19950</v>
      </c>
      <c r="H432" s="7">
        <f>_xlfn.XLOOKUP(complete_data[[#This Row],[PassengerId]],family_info[PassengerId],family_info[SibSp])</f>
        <v>3</v>
      </c>
      <c r="I432" s="7">
        <f>_xlfn.XLOOKUP(complete_data[[#This Row],[PassengerId]],family_info[PassengerId],family_info[Parch])</f>
        <v>2</v>
      </c>
      <c r="J432" s="18">
        <f>IF(ISBLANK(_xlfn.XLOOKUP(complete_data[[#This Row],[Ticket]],tickets[Ticket],tickets[Fare])),"",_xlfn.XLOOKUP(complete_data[[#This Row],[Ticket]],tickets[Ticket],tickets[Fare]))</f>
        <v>263</v>
      </c>
      <c r="K432" s="18" t="str">
        <f>IF(ISBLANK(_xlfn.XLOOKUP(complete_data[[#This Row],[Ticket]],tickets[Ticket],tickets[Cabin])),"",_xlfn.XLOOKUP(complete_data[[#This Row],[Ticket]],tickets[Ticket],tickets[Cabin]))</f>
        <v>C23 C25 C27</v>
      </c>
      <c r="L432" t="str">
        <f>IF(ISBLANK(_xlfn.XLOOKUP(complete_data[[#This Row],[Ticket]],tickets[Ticket],tickets[Embarked])),"",_xlfn.XLOOKUP(complete_data[[#This Row],[Ticket]],tickets[Ticket],tickets[Embarked]))</f>
        <v>S</v>
      </c>
      <c r="M432" t="str">
        <f>IF(ISNA(complete_data[[#This Row],[Embarked]]),"S",IF(complete_data[[#This Row],[Embarked]]="","S",complete_data[[#This Row],[Embarked]]))</f>
        <v>S</v>
      </c>
      <c r="N432" t="str">
        <f>IF(ISNA(complete_data[[#This Row],[Cabin]]),"Unknown",IF(complete_data[[#This Row],[Cabin]]="","Unknown",TRIM(LEFT(complete_data[[#This Row],[Cabin]],1))))</f>
        <v>C</v>
      </c>
    </row>
    <row r="433" spans="1:14" x14ac:dyDescent="0.2">
      <c r="A433" s="5">
        <v>408</v>
      </c>
      <c r="B433" s="7">
        <v>1</v>
      </c>
      <c r="C433" s="7">
        <v>2</v>
      </c>
      <c r="D433" s="5" t="s">
        <v>711</v>
      </c>
      <c r="E433" s="5" t="s">
        <v>29</v>
      </c>
      <c r="F433" s="4">
        <v>3</v>
      </c>
      <c r="G433" s="3">
        <v>29106</v>
      </c>
      <c r="H433" s="7">
        <f>_xlfn.XLOOKUP(complete_data[[#This Row],[PassengerId]],family_info[PassengerId],family_info[SibSp])</f>
        <v>1</v>
      </c>
      <c r="I433" s="7">
        <f>_xlfn.XLOOKUP(complete_data[[#This Row],[PassengerId]],family_info[PassengerId],family_info[Parch])</f>
        <v>1</v>
      </c>
      <c r="J433" s="18" t="e">
        <f>IF(ISBLANK(_xlfn.XLOOKUP(complete_data[[#This Row],[Ticket]],tickets[Ticket],tickets[Fare])),"",_xlfn.XLOOKUP(complete_data[[#This Row],[Ticket]],tickets[Ticket],tickets[Fare]))</f>
        <v>#N/A</v>
      </c>
      <c r="K433" s="18" t="e">
        <f>IF(ISBLANK(_xlfn.XLOOKUP(complete_data[[#This Row],[Ticket]],tickets[Ticket],tickets[Cabin])),"",_xlfn.XLOOKUP(complete_data[[#This Row],[Ticket]],tickets[Ticket],tickets[Cabin]))</f>
        <v>#N/A</v>
      </c>
      <c r="L433" t="e">
        <f>IF(ISBLANK(_xlfn.XLOOKUP(complete_data[[#This Row],[Ticket]],tickets[Ticket],tickets[Embarked])),"",_xlfn.XLOOKUP(complete_data[[#This Row],[Ticket]],tickets[Ticket],tickets[Embarked]))</f>
        <v>#N/A</v>
      </c>
      <c r="M433" t="str">
        <f>IF(ISNA(complete_data[[#This Row],[Embarked]]),"S",IF(complete_data[[#This Row],[Embarked]]="","S",complete_data[[#This Row],[Embarked]]))</f>
        <v>S</v>
      </c>
      <c r="N433" t="str">
        <f>IF(ISNA(complete_data[[#This Row],[Cabin]]),"Unknown",IF(complete_data[[#This Row],[Cabin]]="","Unknown",TRIM(LEFT(complete_data[[#This Row],[Cabin]],1))))</f>
        <v>Unknown</v>
      </c>
    </row>
    <row r="434" spans="1:14" x14ac:dyDescent="0.2">
      <c r="A434" s="5">
        <v>289</v>
      </c>
      <c r="B434" s="7">
        <v>1</v>
      </c>
      <c r="C434" s="7">
        <v>2</v>
      </c>
      <c r="D434" s="5" t="s">
        <v>712</v>
      </c>
      <c r="E434" s="5" t="s">
        <v>29</v>
      </c>
      <c r="F434" s="4">
        <v>42</v>
      </c>
      <c r="G434" s="3">
        <v>237798</v>
      </c>
      <c r="H434" s="7">
        <f>_xlfn.XLOOKUP(complete_data[[#This Row],[PassengerId]],family_info[PassengerId],family_info[SibSp])</f>
        <v>0</v>
      </c>
      <c r="I434" s="7">
        <f>_xlfn.XLOOKUP(complete_data[[#This Row],[PassengerId]],family_info[PassengerId],family_info[Parch])</f>
        <v>0</v>
      </c>
      <c r="J434" s="18">
        <f>IF(ISBLANK(_xlfn.XLOOKUP(complete_data[[#This Row],[Ticket]],tickets[Ticket],tickets[Fare])),"",_xlfn.XLOOKUP(complete_data[[#This Row],[Ticket]],tickets[Ticket],tickets[Fare]))</f>
        <v>13</v>
      </c>
      <c r="K434" s="18" t="str">
        <f>IF(ISBLANK(_xlfn.XLOOKUP(complete_data[[#This Row],[Ticket]],tickets[Ticket],tickets[Cabin])),"",_xlfn.XLOOKUP(complete_data[[#This Row],[Ticket]],tickets[Ticket],tickets[Cabin]))</f>
        <v/>
      </c>
      <c r="L434" t="str">
        <f>IF(ISBLANK(_xlfn.XLOOKUP(complete_data[[#This Row],[Ticket]],tickets[Ticket],tickets[Embarked])),"",_xlfn.XLOOKUP(complete_data[[#This Row],[Ticket]],tickets[Ticket],tickets[Embarked]))</f>
        <v>S</v>
      </c>
      <c r="M434" t="str">
        <f>IF(ISNA(complete_data[[#This Row],[Embarked]]),"S",IF(complete_data[[#This Row],[Embarked]]="","S",complete_data[[#This Row],[Embarked]]))</f>
        <v>S</v>
      </c>
      <c r="N434" t="str">
        <f>IF(ISNA(complete_data[[#This Row],[Cabin]]),"Unknown",IF(complete_data[[#This Row],[Cabin]]="","Unknown",TRIM(LEFT(complete_data[[#This Row],[Cabin]],1))))</f>
        <v>Unknown</v>
      </c>
    </row>
    <row r="435" spans="1:14" x14ac:dyDescent="0.2">
      <c r="A435" s="5">
        <v>88</v>
      </c>
      <c r="B435" s="7">
        <v>0</v>
      </c>
      <c r="C435" s="7">
        <v>3</v>
      </c>
      <c r="D435" s="5" t="s">
        <v>713</v>
      </c>
      <c r="E435" s="5" t="s">
        <v>29</v>
      </c>
      <c r="G435" s="3" t="s">
        <v>714</v>
      </c>
      <c r="H435" s="7">
        <f>_xlfn.XLOOKUP(complete_data[[#This Row],[PassengerId]],family_info[PassengerId],family_info[SibSp])</f>
        <v>0</v>
      </c>
      <c r="I435" s="7">
        <f>_xlfn.XLOOKUP(complete_data[[#This Row],[PassengerId]],family_info[PassengerId],family_info[Parch])</f>
        <v>0</v>
      </c>
      <c r="J435" s="18" t="e">
        <f>IF(ISBLANK(_xlfn.XLOOKUP(complete_data[[#This Row],[Ticket]],tickets[Ticket],tickets[Fare])),"",_xlfn.XLOOKUP(complete_data[[#This Row],[Ticket]],tickets[Ticket],tickets[Fare]))</f>
        <v>#N/A</v>
      </c>
      <c r="K435" s="18" t="e">
        <f>IF(ISBLANK(_xlfn.XLOOKUP(complete_data[[#This Row],[Ticket]],tickets[Ticket],tickets[Cabin])),"",_xlfn.XLOOKUP(complete_data[[#This Row],[Ticket]],tickets[Ticket],tickets[Cabin]))</f>
        <v>#N/A</v>
      </c>
      <c r="L435" t="e">
        <f>IF(ISBLANK(_xlfn.XLOOKUP(complete_data[[#This Row],[Ticket]],tickets[Ticket],tickets[Embarked])),"",_xlfn.XLOOKUP(complete_data[[#This Row],[Ticket]],tickets[Ticket],tickets[Embarked]))</f>
        <v>#N/A</v>
      </c>
      <c r="M435" t="str">
        <f>IF(ISNA(complete_data[[#This Row],[Embarked]]),"S",IF(complete_data[[#This Row],[Embarked]]="","S",complete_data[[#This Row],[Embarked]]))</f>
        <v>S</v>
      </c>
      <c r="N435" t="str">
        <f>IF(ISNA(complete_data[[#This Row],[Cabin]]),"Unknown",IF(complete_data[[#This Row],[Cabin]]="","Unknown",TRIM(LEFT(complete_data[[#This Row],[Cabin]],1))))</f>
        <v>Unknown</v>
      </c>
    </row>
    <row r="436" spans="1:14" x14ac:dyDescent="0.2">
      <c r="A436" s="5">
        <v>665</v>
      </c>
      <c r="B436" s="7">
        <v>1</v>
      </c>
      <c r="C436" s="7">
        <v>3</v>
      </c>
      <c r="D436" s="5" t="s">
        <v>715</v>
      </c>
      <c r="E436" s="5" t="s">
        <v>29</v>
      </c>
      <c r="F436" s="4">
        <v>20</v>
      </c>
      <c r="G436" s="3" t="s">
        <v>716</v>
      </c>
      <c r="H436" s="7">
        <f>_xlfn.XLOOKUP(complete_data[[#This Row],[PassengerId]],family_info[PassengerId],family_info[SibSp])</f>
        <v>1</v>
      </c>
      <c r="I436" s="7">
        <f>_xlfn.XLOOKUP(complete_data[[#This Row],[PassengerId]],family_info[PassengerId],family_info[Parch])</f>
        <v>0</v>
      </c>
      <c r="J436" s="18">
        <f>IF(ISBLANK(_xlfn.XLOOKUP(complete_data[[#This Row],[Ticket]],tickets[Ticket],tickets[Fare])),"",_xlfn.XLOOKUP(complete_data[[#This Row],[Ticket]],tickets[Ticket],tickets[Fare]))</f>
        <v>7.9249999999999998</v>
      </c>
      <c r="K436" s="18" t="str">
        <f>IF(ISBLANK(_xlfn.XLOOKUP(complete_data[[#This Row],[Ticket]],tickets[Ticket],tickets[Cabin])),"",_xlfn.XLOOKUP(complete_data[[#This Row],[Ticket]],tickets[Ticket],tickets[Cabin]))</f>
        <v/>
      </c>
      <c r="L436" t="str">
        <f>IF(ISBLANK(_xlfn.XLOOKUP(complete_data[[#This Row],[Ticket]],tickets[Ticket],tickets[Embarked])),"",_xlfn.XLOOKUP(complete_data[[#This Row],[Ticket]],tickets[Ticket],tickets[Embarked]))</f>
        <v>S</v>
      </c>
      <c r="M436" t="str">
        <f>IF(ISNA(complete_data[[#This Row],[Embarked]]),"S",IF(complete_data[[#This Row],[Embarked]]="","S",complete_data[[#This Row],[Embarked]]))</f>
        <v>S</v>
      </c>
      <c r="N436" t="str">
        <f>IF(ISNA(complete_data[[#This Row],[Cabin]]),"Unknown",IF(complete_data[[#This Row],[Cabin]]="","Unknown",TRIM(LEFT(complete_data[[#This Row],[Cabin]],1))))</f>
        <v>Unknown</v>
      </c>
    </row>
    <row r="437" spans="1:14" x14ac:dyDescent="0.2">
      <c r="A437" s="5">
        <v>555</v>
      </c>
      <c r="B437" s="7">
        <v>1</v>
      </c>
      <c r="C437" s="7">
        <v>3</v>
      </c>
      <c r="D437" s="5" t="s">
        <v>717</v>
      </c>
      <c r="E437" s="5" t="s">
        <v>32</v>
      </c>
      <c r="F437" s="4">
        <v>22</v>
      </c>
      <c r="G437" s="3">
        <v>347085</v>
      </c>
      <c r="H437" s="7">
        <f>_xlfn.XLOOKUP(complete_data[[#This Row],[PassengerId]],family_info[PassengerId],family_info[SibSp])</f>
        <v>0</v>
      </c>
      <c r="I437" s="7">
        <f>_xlfn.XLOOKUP(complete_data[[#This Row],[PassengerId]],family_info[PassengerId],family_info[Parch])</f>
        <v>0</v>
      </c>
      <c r="J437" s="18">
        <f>IF(ISBLANK(_xlfn.XLOOKUP(complete_data[[#This Row],[Ticket]],tickets[Ticket],tickets[Fare])),"",_xlfn.XLOOKUP(complete_data[[#This Row],[Ticket]],tickets[Ticket],tickets[Fare]))</f>
        <v>7.7750000000000004</v>
      </c>
      <c r="K437" s="18" t="str">
        <f>IF(ISBLANK(_xlfn.XLOOKUP(complete_data[[#This Row],[Ticket]],tickets[Ticket],tickets[Cabin])),"",_xlfn.XLOOKUP(complete_data[[#This Row],[Ticket]],tickets[Ticket],tickets[Cabin]))</f>
        <v/>
      </c>
      <c r="L437" t="str">
        <f>IF(ISBLANK(_xlfn.XLOOKUP(complete_data[[#This Row],[Ticket]],tickets[Ticket],tickets[Embarked])),"",_xlfn.XLOOKUP(complete_data[[#This Row],[Ticket]],tickets[Ticket],tickets[Embarked]))</f>
        <v>S</v>
      </c>
      <c r="M437" t="str">
        <f>IF(ISNA(complete_data[[#This Row],[Embarked]]),"S",IF(complete_data[[#This Row],[Embarked]]="","S",complete_data[[#This Row],[Embarked]]))</f>
        <v>S</v>
      </c>
      <c r="N437" t="str">
        <f>IF(ISNA(complete_data[[#This Row],[Cabin]]),"Unknown",IF(complete_data[[#This Row],[Cabin]]="","Unknown",TRIM(LEFT(complete_data[[#This Row],[Cabin]],1))))</f>
        <v>Unknown</v>
      </c>
    </row>
    <row r="438" spans="1:14" x14ac:dyDescent="0.2">
      <c r="A438" s="5">
        <v>249</v>
      </c>
      <c r="B438" s="7">
        <v>1</v>
      </c>
      <c r="C438" s="7">
        <v>1</v>
      </c>
      <c r="D438" s="5" t="s">
        <v>718</v>
      </c>
      <c r="E438" s="5" t="s">
        <v>29</v>
      </c>
      <c r="F438" s="4">
        <v>37</v>
      </c>
      <c r="G438" s="3">
        <v>11751</v>
      </c>
      <c r="H438" s="7">
        <f>_xlfn.XLOOKUP(complete_data[[#This Row],[PassengerId]],family_info[PassengerId],family_info[SibSp])</f>
        <v>1</v>
      </c>
      <c r="I438" s="7">
        <f>_xlfn.XLOOKUP(complete_data[[#This Row],[PassengerId]],family_info[PassengerId],family_info[Parch])</f>
        <v>1</v>
      </c>
      <c r="J438" s="18">
        <f>IF(ISBLANK(_xlfn.XLOOKUP(complete_data[[#This Row],[Ticket]],tickets[Ticket],tickets[Fare])),"",_xlfn.XLOOKUP(complete_data[[#This Row],[Ticket]],tickets[Ticket],tickets[Fare]))</f>
        <v>52.554200000000002</v>
      </c>
      <c r="K438" s="18" t="str">
        <f>IF(ISBLANK(_xlfn.XLOOKUP(complete_data[[#This Row],[Ticket]],tickets[Ticket],tickets[Cabin])),"",_xlfn.XLOOKUP(complete_data[[#This Row],[Ticket]],tickets[Ticket],tickets[Cabin]))</f>
        <v>D35</v>
      </c>
      <c r="L438" t="str">
        <f>IF(ISBLANK(_xlfn.XLOOKUP(complete_data[[#This Row],[Ticket]],tickets[Ticket],tickets[Embarked])),"",_xlfn.XLOOKUP(complete_data[[#This Row],[Ticket]],tickets[Ticket],tickets[Embarked]))</f>
        <v>S</v>
      </c>
      <c r="M438" t="str">
        <f>IF(ISNA(complete_data[[#This Row],[Embarked]]),"S",IF(complete_data[[#This Row],[Embarked]]="","S",complete_data[[#This Row],[Embarked]]))</f>
        <v>S</v>
      </c>
      <c r="N438" t="str">
        <f>IF(ISNA(complete_data[[#This Row],[Cabin]]),"Unknown",IF(complete_data[[#This Row],[Cabin]]="","Unknown",TRIM(LEFT(complete_data[[#This Row],[Cabin]],1))))</f>
        <v>D</v>
      </c>
    </row>
    <row r="439" spans="1:14" x14ac:dyDescent="0.2">
      <c r="A439" s="5">
        <v>138</v>
      </c>
      <c r="B439" s="7">
        <v>0</v>
      </c>
      <c r="C439" s="7">
        <v>1</v>
      </c>
      <c r="D439" s="5" t="s">
        <v>719</v>
      </c>
      <c r="E439" s="5" t="s">
        <v>29</v>
      </c>
      <c r="F439" s="4">
        <v>37</v>
      </c>
      <c r="G439" s="3">
        <v>113803</v>
      </c>
      <c r="H439" s="7">
        <f>_xlfn.XLOOKUP(complete_data[[#This Row],[PassengerId]],family_info[PassengerId],family_info[SibSp])</f>
        <v>1</v>
      </c>
      <c r="I439" s="7">
        <f>_xlfn.XLOOKUP(complete_data[[#This Row],[PassengerId]],family_info[PassengerId],family_info[Parch])</f>
        <v>0</v>
      </c>
      <c r="J439" s="18">
        <f>IF(ISBLANK(_xlfn.XLOOKUP(complete_data[[#This Row],[Ticket]],tickets[Ticket],tickets[Fare])),"",_xlfn.XLOOKUP(complete_data[[#This Row],[Ticket]],tickets[Ticket],tickets[Fare]))</f>
        <v>53.1</v>
      </c>
      <c r="K439" s="18" t="str">
        <f>IF(ISBLANK(_xlfn.XLOOKUP(complete_data[[#This Row],[Ticket]],tickets[Ticket],tickets[Cabin])),"",_xlfn.XLOOKUP(complete_data[[#This Row],[Ticket]],tickets[Ticket],tickets[Cabin]))</f>
        <v>C123</v>
      </c>
      <c r="L439" t="str">
        <f>IF(ISBLANK(_xlfn.XLOOKUP(complete_data[[#This Row],[Ticket]],tickets[Ticket],tickets[Embarked])),"",_xlfn.XLOOKUP(complete_data[[#This Row],[Ticket]],tickets[Ticket],tickets[Embarked]))</f>
        <v>S</v>
      </c>
      <c r="M439" t="str">
        <f>IF(ISNA(complete_data[[#This Row],[Embarked]]),"S",IF(complete_data[[#This Row],[Embarked]]="","S",complete_data[[#This Row],[Embarked]]))</f>
        <v>S</v>
      </c>
      <c r="N439" t="str">
        <f>IF(ISNA(complete_data[[#This Row],[Cabin]]),"Unknown",IF(complete_data[[#This Row],[Cabin]]="","Unknown",TRIM(LEFT(complete_data[[#This Row],[Cabin]],1))))</f>
        <v>C</v>
      </c>
    </row>
    <row r="440" spans="1:14" x14ac:dyDescent="0.2">
      <c r="A440" s="5">
        <v>188</v>
      </c>
      <c r="B440" s="7">
        <v>1</v>
      </c>
      <c r="C440" s="7">
        <v>1</v>
      </c>
      <c r="D440" s="5" t="s">
        <v>720</v>
      </c>
      <c r="E440" s="5" t="s">
        <v>29</v>
      </c>
      <c r="F440" s="4">
        <v>45</v>
      </c>
      <c r="G440" s="3">
        <v>111428</v>
      </c>
      <c r="H440" s="7">
        <f>_xlfn.XLOOKUP(complete_data[[#This Row],[PassengerId]],family_info[PassengerId],family_info[SibSp])</f>
        <v>0</v>
      </c>
      <c r="I440" s="7">
        <f>_xlfn.XLOOKUP(complete_data[[#This Row],[PassengerId]],family_info[PassengerId],family_info[Parch])</f>
        <v>0</v>
      </c>
      <c r="J440" s="18">
        <f>IF(ISBLANK(_xlfn.XLOOKUP(complete_data[[#This Row],[Ticket]],tickets[Ticket],tickets[Fare])),"",_xlfn.XLOOKUP(complete_data[[#This Row],[Ticket]],tickets[Ticket],tickets[Fare]))</f>
        <v>26.55</v>
      </c>
      <c r="K440" s="18" t="str">
        <f>IF(ISBLANK(_xlfn.XLOOKUP(complete_data[[#This Row],[Ticket]],tickets[Ticket],tickets[Cabin])),"",_xlfn.XLOOKUP(complete_data[[#This Row],[Ticket]],tickets[Ticket],tickets[Cabin]))</f>
        <v/>
      </c>
      <c r="L440" t="str">
        <f>IF(ISBLANK(_xlfn.XLOOKUP(complete_data[[#This Row],[Ticket]],tickets[Ticket],tickets[Embarked])),"",_xlfn.XLOOKUP(complete_data[[#This Row],[Ticket]],tickets[Ticket],tickets[Embarked]))</f>
        <v>S</v>
      </c>
      <c r="M440" t="str">
        <f>IF(ISNA(complete_data[[#This Row],[Embarked]]),"S",IF(complete_data[[#This Row],[Embarked]]="","S",complete_data[[#This Row],[Embarked]]))</f>
        <v>S</v>
      </c>
      <c r="N440" t="str">
        <f>IF(ISNA(complete_data[[#This Row],[Cabin]]),"Unknown",IF(complete_data[[#This Row],[Cabin]]="","Unknown",TRIM(LEFT(complete_data[[#This Row],[Cabin]],1))))</f>
        <v>Unknown</v>
      </c>
    </row>
    <row r="441" spans="1:14" x14ac:dyDescent="0.2">
      <c r="A441" s="5">
        <v>686</v>
      </c>
      <c r="B441" s="7">
        <v>0</v>
      </c>
      <c r="C441" s="7">
        <v>2</v>
      </c>
      <c r="D441" s="5" t="s">
        <v>721</v>
      </c>
      <c r="E441" s="5" t="s">
        <v>29</v>
      </c>
      <c r="F441" s="4">
        <v>25</v>
      </c>
      <c r="G441" s="3" t="s">
        <v>635</v>
      </c>
      <c r="H441" s="7">
        <f>_xlfn.XLOOKUP(complete_data[[#This Row],[PassengerId]],family_info[PassengerId],family_info[SibSp])</f>
        <v>1</v>
      </c>
      <c r="I441" s="7">
        <f>_xlfn.XLOOKUP(complete_data[[#This Row],[PassengerId]],family_info[PassengerId],family_info[Parch])</f>
        <v>2</v>
      </c>
      <c r="J441" s="18">
        <f>IF(ISBLANK(_xlfn.XLOOKUP(complete_data[[#This Row],[Ticket]],tickets[Ticket],tickets[Fare])),"",_xlfn.XLOOKUP(complete_data[[#This Row],[Ticket]],tickets[Ticket],tickets[Fare]))</f>
        <v>41.5792</v>
      </c>
      <c r="K441" s="18" t="str">
        <f>IF(ISBLANK(_xlfn.XLOOKUP(complete_data[[#This Row],[Ticket]],tickets[Ticket],tickets[Cabin])),"",_xlfn.XLOOKUP(complete_data[[#This Row],[Ticket]],tickets[Ticket],tickets[Cabin]))</f>
        <v/>
      </c>
      <c r="L441" t="str">
        <f>IF(ISBLANK(_xlfn.XLOOKUP(complete_data[[#This Row],[Ticket]],tickets[Ticket],tickets[Embarked])),"",_xlfn.XLOOKUP(complete_data[[#This Row],[Ticket]],tickets[Ticket],tickets[Embarked]))</f>
        <v>C</v>
      </c>
      <c r="M441" t="str">
        <f>IF(ISNA(complete_data[[#This Row],[Embarked]]),"S",IF(complete_data[[#This Row],[Embarked]]="","S",complete_data[[#This Row],[Embarked]]))</f>
        <v>C</v>
      </c>
      <c r="N441" t="str">
        <f>IF(ISNA(complete_data[[#This Row],[Cabin]]),"Unknown",IF(complete_data[[#This Row],[Cabin]]="","Unknown",TRIM(LEFT(complete_data[[#This Row],[Cabin]],1))))</f>
        <v>Unknown</v>
      </c>
    </row>
    <row r="442" spans="1:14" x14ac:dyDescent="0.2">
      <c r="A442" s="5">
        <v>58</v>
      </c>
      <c r="B442" s="7">
        <v>0</v>
      </c>
      <c r="C442" s="7">
        <v>3</v>
      </c>
      <c r="D442" s="5" t="s">
        <v>722</v>
      </c>
      <c r="E442" s="5" t="s">
        <v>29</v>
      </c>
      <c r="F442" s="4">
        <v>28.5</v>
      </c>
      <c r="G442" s="3">
        <v>2697</v>
      </c>
      <c r="H442" s="7">
        <f>_xlfn.XLOOKUP(complete_data[[#This Row],[PassengerId]],family_info[PassengerId],family_info[SibSp])</f>
        <v>0</v>
      </c>
      <c r="I442" s="7">
        <f>_xlfn.XLOOKUP(complete_data[[#This Row],[PassengerId]],family_info[PassengerId],family_info[Parch])</f>
        <v>0</v>
      </c>
      <c r="J442" s="18">
        <f>IF(ISBLANK(_xlfn.XLOOKUP(complete_data[[#This Row],[Ticket]],tickets[Ticket],tickets[Fare])),"",_xlfn.XLOOKUP(complete_data[[#This Row],[Ticket]],tickets[Ticket],tickets[Fare]))</f>
        <v>7.2291999999999996</v>
      </c>
      <c r="K442" s="18" t="str">
        <f>IF(ISBLANK(_xlfn.XLOOKUP(complete_data[[#This Row],[Ticket]],tickets[Ticket],tickets[Cabin])),"",_xlfn.XLOOKUP(complete_data[[#This Row],[Ticket]],tickets[Ticket],tickets[Cabin]))</f>
        <v/>
      </c>
      <c r="L442" t="str">
        <f>IF(ISBLANK(_xlfn.XLOOKUP(complete_data[[#This Row],[Ticket]],tickets[Ticket],tickets[Embarked])),"",_xlfn.XLOOKUP(complete_data[[#This Row],[Ticket]],tickets[Ticket],tickets[Embarked]))</f>
        <v>C</v>
      </c>
      <c r="M442" t="str">
        <f>IF(ISNA(complete_data[[#This Row],[Embarked]]),"S",IF(complete_data[[#This Row],[Embarked]]="","S",complete_data[[#This Row],[Embarked]]))</f>
        <v>C</v>
      </c>
      <c r="N442" t="str">
        <f>IF(ISNA(complete_data[[#This Row],[Cabin]]),"Unknown",IF(complete_data[[#This Row],[Cabin]]="","Unknown",TRIM(LEFT(complete_data[[#This Row],[Cabin]],1))))</f>
        <v>Unknown</v>
      </c>
    </row>
    <row r="443" spans="1:14" x14ac:dyDescent="0.2">
      <c r="A443" s="5">
        <v>136</v>
      </c>
      <c r="B443" s="7">
        <v>0</v>
      </c>
      <c r="C443" s="7">
        <v>2</v>
      </c>
      <c r="D443" s="5" t="s">
        <v>723</v>
      </c>
      <c r="E443" s="5" t="s">
        <v>29</v>
      </c>
      <c r="F443" s="4">
        <v>23</v>
      </c>
      <c r="G443" s="3" t="s">
        <v>724</v>
      </c>
      <c r="H443" s="7">
        <f>_xlfn.XLOOKUP(complete_data[[#This Row],[PassengerId]],family_info[PassengerId],family_info[SibSp])</f>
        <v>0</v>
      </c>
      <c r="I443" s="7">
        <f>_xlfn.XLOOKUP(complete_data[[#This Row],[PassengerId]],family_info[PassengerId],family_info[Parch])</f>
        <v>0</v>
      </c>
      <c r="J443" s="18">
        <f>IF(ISBLANK(_xlfn.XLOOKUP(complete_data[[#This Row],[Ticket]],tickets[Ticket],tickets[Fare])),"",_xlfn.XLOOKUP(complete_data[[#This Row],[Ticket]],tickets[Ticket],tickets[Fare]))</f>
        <v>15.0458</v>
      </c>
      <c r="K443" s="18" t="str">
        <f>IF(ISBLANK(_xlfn.XLOOKUP(complete_data[[#This Row],[Ticket]],tickets[Ticket],tickets[Cabin])),"",_xlfn.XLOOKUP(complete_data[[#This Row],[Ticket]],tickets[Ticket],tickets[Cabin]))</f>
        <v/>
      </c>
      <c r="L443" t="str">
        <f>IF(ISBLANK(_xlfn.XLOOKUP(complete_data[[#This Row],[Ticket]],tickets[Ticket],tickets[Embarked])),"",_xlfn.XLOOKUP(complete_data[[#This Row],[Ticket]],tickets[Ticket],tickets[Embarked]))</f>
        <v>C</v>
      </c>
      <c r="M443" t="str">
        <f>IF(ISNA(complete_data[[#This Row],[Embarked]]),"S",IF(complete_data[[#This Row],[Embarked]]="","S",complete_data[[#This Row],[Embarked]]))</f>
        <v>C</v>
      </c>
      <c r="N443" t="str">
        <f>IF(ISNA(complete_data[[#This Row],[Cabin]]),"Unknown",IF(complete_data[[#This Row],[Cabin]]="","Unknown",TRIM(LEFT(complete_data[[#This Row],[Cabin]],1))))</f>
        <v>Unknown</v>
      </c>
    </row>
    <row r="444" spans="1:14" x14ac:dyDescent="0.2">
      <c r="A444" s="5">
        <v>14</v>
      </c>
      <c r="B444" s="7">
        <v>0</v>
      </c>
      <c r="C444" s="7">
        <v>3</v>
      </c>
      <c r="D444" s="5" t="s">
        <v>725</v>
      </c>
      <c r="E444" s="5" t="s">
        <v>29</v>
      </c>
      <c r="F444" s="4">
        <v>39</v>
      </c>
      <c r="G444" s="3">
        <v>347082</v>
      </c>
      <c r="H444" s="7">
        <f>_xlfn.XLOOKUP(complete_data[[#This Row],[PassengerId]],family_info[PassengerId],family_info[SibSp])</f>
        <v>1</v>
      </c>
      <c r="I444" s="7">
        <f>_xlfn.XLOOKUP(complete_data[[#This Row],[PassengerId]],family_info[PassengerId],family_info[Parch])</f>
        <v>5</v>
      </c>
      <c r="J444" s="18">
        <f>IF(ISBLANK(_xlfn.XLOOKUP(complete_data[[#This Row],[Ticket]],tickets[Ticket],tickets[Fare])),"",_xlfn.XLOOKUP(complete_data[[#This Row],[Ticket]],tickets[Ticket],tickets[Fare]))</f>
        <v>31.274999999999999</v>
      </c>
      <c r="K444" s="18" t="str">
        <f>IF(ISBLANK(_xlfn.XLOOKUP(complete_data[[#This Row],[Ticket]],tickets[Ticket],tickets[Cabin])),"",_xlfn.XLOOKUP(complete_data[[#This Row],[Ticket]],tickets[Ticket],tickets[Cabin]))</f>
        <v/>
      </c>
      <c r="L444" t="str">
        <f>IF(ISBLANK(_xlfn.XLOOKUP(complete_data[[#This Row],[Ticket]],tickets[Ticket],tickets[Embarked])),"",_xlfn.XLOOKUP(complete_data[[#This Row],[Ticket]],tickets[Ticket],tickets[Embarked]))</f>
        <v>S</v>
      </c>
      <c r="M444" t="str">
        <f>IF(ISNA(complete_data[[#This Row],[Embarked]]),"S",IF(complete_data[[#This Row],[Embarked]]="","S",complete_data[[#This Row],[Embarked]]))</f>
        <v>S</v>
      </c>
      <c r="N444" t="str">
        <f>IF(ISNA(complete_data[[#This Row],[Cabin]]),"Unknown",IF(complete_data[[#This Row],[Cabin]]="","Unknown",TRIM(LEFT(complete_data[[#This Row],[Cabin]],1))))</f>
        <v>Unknown</v>
      </c>
    </row>
    <row r="445" spans="1:14" x14ac:dyDescent="0.2">
      <c r="A445" s="5">
        <v>177</v>
      </c>
      <c r="B445" s="7">
        <v>0</v>
      </c>
      <c r="C445" s="7">
        <v>3</v>
      </c>
      <c r="D445" s="5" t="s">
        <v>726</v>
      </c>
      <c r="E445" s="5" t="s">
        <v>29</v>
      </c>
      <c r="G445" s="3">
        <v>4133</v>
      </c>
      <c r="H445" s="7">
        <f>_xlfn.XLOOKUP(complete_data[[#This Row],[PassengerId]],family_info[PassengerId],family_info[SibSp])</f>
        <v>3</v>
      </c>
      <c r="I445" s="7">
        <f>_xlfn.XLOOKUP(complete_data[[#This Row],[PassengerId]],family_info[PassengerId],family_info[Parch])</f>
        <v>1</v>
      </c>
      <c r="J445" s="18">
        <f>IF(ISBLANK(_xlfn.XLOOKUP(complete_data[[#This Row],[Ticket]],tickets[Ticket],tickets[Fare])),"",_xlfn.XLOOKUP(complete_data[[#This Row],[Ticket]],tickets[Ticket],tickets[Fare]))</f>
        <v>25.466699999999999</v>
      </c>
      <c r="K445" s="18" t="str">
        <f>IF(ISBLANK(_xlfn.XLOOKUP(complete_data[[#This Row],[Ticket]],tickets[Ticket],tickets[Cabin])),"",_xlfn.XLOOKUP(complete_data[[#This Row],[Ticket]],tickets[Ticket],tickets[Cabin]))</f>
        <v/>
      </c>
      <c r="L445" t="str">
        <f>IF(ISBLANK(_xlfn.XLOOKUP(complete_data[[#This Row],[Ticket]],tickets[Ticket],tickets[Embarked])),"",_xlfn.XLOOKUP(complete_data[[#This Row],[Ticket]],tickets[Ticket],tickets[Embarked]))</f>
        <v>S</v>
      </c>
      <c r="M445" t="str">
        <f>IF(ISNA(complete_data[[#This Row],[Embarked]]),"S",IF(complete_data[[#This Row],[Embarked]]="","S",complete_data[[#This Row],[Embarked]]))</f>
        <v>S</v>
      </c>
      <c r="N445" t="str">
        <f>IF(ISNA(complete_data[[#This Row],[Cabin]]),"Unknown",IF(complete_data[[#This Row],[Cabin]]="","Unknown",TRIM(LEFT(complete_data[[#This Row],[Cabin]],1))))</f>
        <v>Unknown</v>
      </c>
    </row>
    <row r="446" spans="1:14" x14ac:dyDescent="0.2">
      <c r="A446" s="5">
        <v>42</v>
      </c>
      <c r="B446" s="7">
        <v>0</v>
      </c>
      <c r="C446" s="7">
        <v>2</v>
      </c>
      <c r="D446" s="5" t="s">
        <v>727</v>
      </c>
      <c r="E446" s="5" t="s">
        <v>32</v>
      </c>
      <c r="F446" s="4">
        <v>27</v>
      </c>
      <c r="G446" s="3">
        <v>11668</v>
      </c>
      <c r="H446" s="7">
        <f>_xlfn.XLOOKUP(complete_data[[#This Row],[PassengerId]],family_info[PassengerId],family_info[SibSp])</f>
        <v>1</v>
      </c>
      <c r="I446" s="7">
        <f>_xlfn.XLOOKUP(complete_data[[#This Row],[PassengerId]],family_info[PassengerId],family_info[Parch])</f>
        <v>0</v>
      </c>
      <c r="J446" s="18">
        <f>IF(ISBLANK(_xlfn.XLOOKUP(complete_data[[#This Row],[Ticket]],tickets[Ticket],tickets[Fare])),"",_xlfn.XLOOKUP(complete_data[[#This Row],[Ticket]],tickets[Ticket],tickets[Fare]))</f>
        <v>21</v>
      </c>
      <c r="K446" s="18" t="str">
        <f>IF(ISBLANK(_xlfn.XLOOKUP(complete_data[[#This Row],[Ticket]],tickets[Ticket],tickets[Cabin])),"",_xlfn.XLOOKUP(complete_data[[#This Row],[Ticket]],tickets[Ticket],tickets[Cabin]))</f>
        <v/>
      </c>
      <c r="L446" t="str">
        <f>IF(ISBLANK(_xlfn.XLOOKUP(complete_data[[#This Row],[Ticket]],tickets[Ticket],tickets[Embarked])),"",_xlfn.XLOOKUP(complete_data[[#This Row],[Ticket]],tickets[Ticket],tickets[Embarked]))</f>
        <v>S</v>
      </c>
      <c r="M446" t="str">
        <f>IF(ISNA(complete_data[[#This Row],[Embarked]]),"S",IF(complete_data[[#This Row],[Embarked]]="","S",complete_data[[#This Row],[Embarked]]))</f>
        <v>S</v>
      </c>
      <c r="N446" t="str">
        <f>IF(ISNA(complete_data[[#This Row],[Cabin]]),"Unknown",IF(complete_data[[#This Row],[Cabin]]="","Unknown",TRIM(LEFT(complete_data[[#This Row],[Cabin]],1))))</f>
        <v>Unknown</v>
      </c>
    </row>
    <row r="447" spans="1:14" x14ac:dyDescent="0.2">
      <c r="A447" s="5">
        <v>121</v>
      </c>
      <c r="B447" s="7">
        <v>0</v>
      </c>
      <c r="C447" s="7">
        <v>2</v>
      </c>
      <c r="D447" s="5" t="s">
        <v>728</v>
      </c>
      <c r="E447" s="5" t="s">
        <v>29</v>
      </c>
      <c r="F447" s="4">
        <v>21</v>
      </c>
      <c r="G447" s="3" t="s">
        <v>289</v>
      </c>
      <c r="H447" s="7">
        <f>_xlfn.XLOOKUP(complete_data[[#This Row],[PassengerId]],family_info[PassengerId],family_info[SibSp])</f>
        <v>2</v>
      </c>
      <c r="I447" s="7">
        <f>_xlfn.XLOOKUP(complete_data[[#This Row],[PassengerId]],family_info[PassengerId],family_info[Parch])</f>
        <v>0</v>
      </c>
      <c r="J447" s="18">
        <f>IF(ISBLANK(_xlfn.XLOOKUP(complete_data[[#This Row],[Ticket]],tickets[Ticket],tickets[Fare])),"",_xlfn.XLOOKUP(complete_data[[#This Row],[Ticket]],tickets[Ticket],tickets[Fare]))</f>
        <v>73.5</v>
      </c>
      <c r="K447" s="18" t="str">
        <f>IF(ISBLANK(_xlfn.XLOOKUP(complete_data[[#This Row],[Ticket]],tickets[Ticket],tickets[Cabin])),"",_xlfn.XLOOKUP(complete_data[[#This Row],[Ticket]],tickets[Ticket],tickets[Cabin]))</f>
        <v/>
      </c>
      <c r="L447" t="str">
        <f>IF(ISBLANK(_xlfn.XLOOKUP(complete_data[[#This Row],[Ticket]],tickets[Ticket],tickets[Embarked])),"",_xlfn.XLOOKUP(complete_data[[#This Row],[Ticket]],tickets[Ticket],tickets[Embarked]))</f>
        <v>S</v>
      </c>
      <c r="M447" t="str">
        <f>IF(ISNA(complete_data[[#This Row],[Embarked]]),"S",IF(complete_data[[#This Row],[Embarked]]="","S",complete_data[[#This Row],[Embarked]]))</f>
        <v>S</v>
      </c>
      <c r="N447" t="str">
        <f>IF(ISNA(complete_data[[#This Row],[Cabin]]),"Unknown",IF(complete_data[[#This Row],[Cabin]]="","Unknown",TRIM(LEFT(complete_data[[#This Row],[Cabin]],1))))</f>
        <v>Unknown</v>
      </c>
    </row>
    <row r="448" spans="1:14" x14ac:dyDescent="0.2">
      <c r="A448" s="5">
        <v>451</v>
      </c>
      <c r="B448" s="7">
        <v>0</v>
      </c>
      <c r="C448" s="7">
        <v>2</v>
      </c>
      <c r="D448" s="5" t="s">
        <v>729</v>
      </c>
      <c r="E448" s="5" t="s">
        <v>29</v>
      </c>
      <c r="F448" s="4">
        <v>36</v>
      </c>
      <c r="G448" s="3" t="s">
        <v>493</v>
      </c>
      <c r="H448" s="7">
        <f>_xlfn.XLOOKUP(complete_data[[#This Row],[PassengerId]],family_info[PassengerId],family_info[SibSp])</f>
        <v>1</v>
      </c>
      <c r="I448" s="7">
        <f>_xlfn.XLOOKUP(complete_data[[#This Row],[PassengerId]],family_info[PassengerId],family_info[Parch])</f>
        <v>2</v>
      </c>
      <c r="J448" s="18">
        <f>IF(ISBLANK(_xlfn.XLOOKUP(complete_data[[#This Row],[Ticket]],tickets[Ticket],tickets[Fare])),"",_xlfn.XLOOKUP(complete_data[[#This Row],[Ticket]],tickets[Ticket],tickets[Fare]))</f>
        <v>27.75</v>
      </c>
      <c r="K448" s="18" t="str">
        <f>IF(ISBLANK(_xlfn.XLOOKUP(complete_data[[#This Row],[Ticket]],tickets[Ticket],tickets[Cabin])),"",_xlfn.XLOOKUP(complete_data[[#This Row],[Ticket]],tickets[Ticket],tickets[Cabin]))</f>
        <v/>
      </c>
      <c r="L448" t="str">
        <f>IF(ISBLANK(_xlfn.XLOOKUP(complete_data[[#This Row],[Ticket]],tickets[Ticket],tickets[Embarked])),"",_xlfn.XLOOKUP(complete_data[[#This Row],[Ticket]],tickets[Ticket],tickets[Embarked]))</f>
        <v>S</v>
      </c>
      <c r="M448" t="str">
        <f>IF(ISNA(complete_data[[#This Row],[Embarked]]),"S",IF(complete_data[[#This Row],[Embarked]]="","S",complete_data[[#This Row],[Embarked]]))</f>
        <v>S</v>
      </c>
      <c r="N448" t="str">
        <f>IF(ISNA(complete_data[[#This Row],[Cabin]]),"Unknown",IF(complete_data[[#This Row],[Cabin]]="","Unknown",TRIM(LEFT(complete_data[[#This Row],[Cabin]],1))))</f>
        <v>Unknown</v>
      </c>
    </row>
    <row r="449" spans="1:14" x14ac:dyDescent="0.2">
      <c r="A449" s="5">
        <v>803</v>
      </c>
      <c r="B449" s="7">
        <v>1</v>
      </c>
      <c r="C449" s="7">
        <v>1</v>
      </c>
      <c r="D449" s="5" t="s">
        <v>730</v>
      </c>
      <c r="E449" s="5" t="s">
        <v>29</v>
      </c>
      <c r="F449" s="4">
        <v>11</v>
      </c>
      <c r="G449" s="3">
        <v>113760</v>
      </c>
      <c r="H449" s="7">
        <f>_xlfn.XLOOKUP(complete_data[[#This Row],[PassengerId]],family_info[PassengerId],family_info[SibSp])</f>
        <v>1</v>
      </c>
      <c r="I449" s="7">
        <f>_xlfn.XLOOKUP(complete_data[[#This Row],[PassengerId]],family_info[PassengerId],family_info[Parch])</f>
        <v>2</v>
      </c>
      <c r="J449" s="18">
        <f>IF(ISBLANK(_xlfn.XLOOKUP(complete_data[[#This Row],[Ticket]],tickets[Ticket],tickets[Fare])),"",_xlfn.XLOOKUP(complete_data[[#This Row],[Ticket]],tickets[Ticket],tickets[Fare]))</f>
        <v>120</v>
      </c>
      <c r="K449" s="18" t="str">
        <f>IF(ISBLANK(_xlfn.XLOOKUP(complete_data[[#This Row],[Ticket]],tickets[Ticket],tickets[Cabin])),"",_xlfn.XLOOKUP(complete_data[[#This Row],[Ticket]],tickets[Ticket],tickets[Cabin]))</f>
        <v>B96 B98</v>
      </c>
      <c r="L449" t="str">
        <f>IF(ISBLANK(_xlfn.XLOOKUP(complete_data[[#This Row],[Ticket]],tickets[Ticket],tickets[Embarked])),"",_xlfn.XLOOKUP(complete_data[[#This Row],[Ticket]],tickets[Ticket],tickets[Embarked]))</f>
        <v>S</v>
      </c>
      <c r="M449" t="str">
        <f>IF(ISNA(complete_data[[#This Row],[Embarked]]),"S",IF(complete_data[[#This Row],[Embarked]]="","S",complete_data[[#This Row],[Embarked]]))</f>
        <v>S</v>
      </c>
      <c r="N449" t="str">
        <f>IF(ISNA(complete_data[[#This Row],[Cabin]]),"Unknown",IF(complete_data[[#This Row],[Cabin]]="","Unknown",TRIM(LEFT(complete_data[[#This Row],[Cabin]],1))))</f>
        <v>B</v>
      </c>
    </row>
    <row r="450" spans="1:14" x14ac:dyDescent="0.2">
      <c r="A450" s="5">
        <v>877</v>
      </c>
      <c r="B450" s="7">
        <v>0</v>
      </c>
      <c r="C450" s="7">
        <v>3</v>
      </c>
      <c r="D450" s="5" t="s">
        <v>731</v>
      </c>
      <c r="E450" s="5" t="s">
        <v>29</v>
      </c>
      <c r="F450" s="4">
        <v>20</v>
      </c>
      <c r="G450" s="3">
        <v>7534</v>
      </c>
      <c r="H450" s="7">
        <f>_xlfn.XLOOKUP(complete_data[[#This Row],[PassengerId]],family_info[PassengerId],family_info[SibSp])</f>
        <v>0</v>
      </c>
      <c r="I450" s="7">
        <f>_xlfn.XLOOKUP(complete_data[[#This Row],[PassengerId]],family_info[PassengerId],family_info[Parch])</f>
        <v>0</v>
      </c>
      <c r="J450" s="18" t="e">
        <f>IF(ISBLANK(_xlfn.XLOOKUP(complete_data[[#This Row],[Ticket]],tickets[Ticket],tickets[Fare])),"",_xlfn.XLOOKUP(complete_data[[#This Row],[Ticket]],tickets[Ticket],tickets[Fare]))</f>
        <v>#N/A</v>
      </c>
      <c r="K450" s="18" t="e">
        <f>IF(ISBLANK(_xlfn.XLOOKUP(complete_data[[#This Row],[Ticket]],tickets[Ticket],tickets[Cabin])),"",_xlfn.XLOOKUP(complete_data[[#This Row],[Ticket]],tickets[Ticket],tickets[Cabin]))</f>
        <v>#N/A</v>
      </c>
      <c r="L450" t="e">
        <f>IF(ISBLANK(_xlfn.XLOOKUP(complete_data[[#This Row],[Ticket]],tickets[Ticket],tickets[Embarked])),"",_xlfn.XLOOKUP(complete_data[[#This Row],[Ticket]],tickets[Ticket],tickets[Embarked]))</f>
        <v>#N/A</v>
      </c>
      <c r="M450" t="str">
        <f>IF(ISNA(complete_data[[#This Row],[Embarked]]),"S",IF(complete_data[[#This Row],[Embarked]]="","S",complete_data[[#This Row],[Embarked]]))</f>
        <v>S</v>
      </c>
      <c r="N450" t="str">
        <f>IF(ISNA(complete_data[[#This Row],[Cabin]]),"Unknown",IF(complete_data[[#This Row],[Cabin]]="","Unknown",TRIM(LEFT(complete_data[[#This Row],[Cabin]],1))))</f>
        <v>Unknown</v>
      </c>
    </row>
    <row r="451" spans="1:14" x14ac:dyDescent="0.2">
      <c r="A451" s="5">
        <v>224</v>
      </c>
      <c r="B451" s="7">
        <v>0</v>
      </c>
      <c r="C451" s="7">
        <v>3</v>
      </c>
      <c r="D451" s="5" t="s">
        <v>732</v>
      </c>
      <c r="E451" s="5" t="s">
        <v>29</v>
      </c>
      <c r="G451" s="3">
        <v>349234</v>
      </c>
      <c r="H451" s="7">
        <f>_xlfn.XLOOKUP(complete_data[[#This Row],[PassengerId]],family_info[PassengerId],family_info[SibSp])</f>
        <v>0</v>
      </c>
      <c r="I451" s="7">
        <f>_xlfn.XLOOKUP(complete_data[[#This Row],[PassengerId]],family_info[PassengerId],family_info[Parch])</f>
        <v>0</v>
      </c>
      <c r="J451" s="18">
        <f>IF(ISBLANK(_xlfn.XLOOKUP(complete_data[[#This Row],[Ticket]],tickets[Ticket],tickets[Fare])),"",_xlfn.XLOOKUP(complete_data[[#This Row],[Ticket]],tickets[Ticket],tickets[Fare]))</f>
        <v>7.8958000000000004</v>
      </c>
      <c r="K451" s="18" t="str">
        <f>IF(ISBLANK(_xlfn.XLOOKUP(complete_data[[#This Row],[Ticket]],tickets[Ticket],tickets[Cabin])),"",_xlfn.XLOOKUP(complete_data[[#This Row],[Ticket]],tickets[Ticket],tickets[Cabin]))</f>
        <v/>
      </c>
      <c r="L451" t="str">
        <f>IF(ISBLANK(_xlfn.XLOOKUP(complete_data[[#This Row],[Ticket]],tickets[Ticket],tickets[Embarked])),"",_xlfn.XLOOKUP(complete_data[[#This Row],[Ticket]],tickets[Ticket],tickets[Embarked]))</f>
        <v>S</v>
      </c>
      <c r="M451" t="str">
        <f>IF(ISNA(complete_data[[#This Row],[Embarked]]),"S",IF(complete_data[[#This Row],[Embarked]]="","S",complete_data[[#This Row],[Embarked]]))</f>
        <v>S</v>
      </c>
      <c r="N451" t="str">
        <f>IF(ISNA(complete_data[[#This Row],[Cabin]]),"Unknown",IF(complete_data[[#This Row],[Cabin]]="","Unknown",TRIM(LEFT(complete_data[[#This Row],[Cabin]],1))))</f>
        <v>Unknown</v>
      </c>
    </row>
    <row r="452" spans="1:14" x14ac:dyDescent="0.2">
      <c r="A452" s="5">
        <v>712</v>
      </c>
      <c r="B452" s="7">
        <v>0</v>
      </c>
      <c r="C452" s="7">
        <v>1</v>
      </c>
      <c r="D452" s="5" t="s">
        <v>733</v>
      </c>
      <c r="E452" s="5" t="s">
        <v>29</v>
      </c>
      <c r="G452" s="3">
        <v>113028</v>
      </c>
      <c r="H452" s="7">
        <f>_xlfn.XLOOKUP(complete_data[[#This Row],[PassengerId]],family_info[PassengerId],family_info[SibSp])</f>
        <v>0</v>
      </c>
      <c r="I452" s="7">
        <f>_xlfn.XLOOKUP(complete_data[[#This Row],[PassengerId]],family_info[PassengerId],family_info[Parch])</f>
        <v>0</v>
      </c>
      <c r="J452" s="18">
        <f>IF(ISBLANK(_xlfn.XLOOKUP(complete_data[[#This Row],[Ticket]],tickets[Ticket],tickets[Fare])),"",_xlfn.XLOOKUP(complete_data[[#This Row],[Ticket]],tickets[Ticket],tickets[Fare]))</f>
        <v>26.55</v>
      </c>
      <c r="K452" s="18" t="str">
        <f>IF(ISBLANK(_xlfn.XLOOKUP(complete_data[[#This Row],[Ticket]],tickets[Ticket],tickets[Cabin])),"",_xlfn.XLOOKUP(complete_data[[#This Row],[Ticket]],tickets[Ticket],tickets[Cabin]))</f>
        <v>C124</v>
      </c>
      <c r="L452" t="str">
        <f>IF(ISBLANK(_xlfn.XLOOKUP(complete_data[[#This Row],[Ticket]],tickets[Ticket],tickets[Embarked])),"",_xlfn.XLOOKUP(complete_data[[#This Row],[Ticket]],tickets[Ticket],tickets[Embarked]))</f>
        <v>S</v>
      </c>
      <c r="M452" t="str">
        <f>IF(ISNA(complete_data[[#This Row],[Embarked]]),"S",IF(complete_data[[#This Row],[Embarked]]="","S",complete_data[[#This Row],[Embarked]]))</f>
        <v>S</v>
      </c>
      <c r="N452" t="str">
        <f>IF(ISNA(complete_data[[#This Row],[Cabin]]),"Unknown",IF(complete_data[[#This Row],[Cabin]]="","Unknown",TRIM(LEFT(complete_data[[#This Row],[Cabin]],1))))</f>
        <v>C</v>
      </c>
    </row>
    <row r="453" spans="1:14" x14ac:dyDescent="0.2">
      <c r="A453" s="5">
        <v>172</v>
      </c>
      <c r="B453" s="7">
        <v>0</v>
      </c>
      <c r="C453" s="7">
        <v>3</v>
      </c>
      <c r="D453" s="5" t="s">
        <v>734</v>
      </c>
      <c r="E453" s="5" t="s">
        <v>29</v>
      </c>
      <c r="F453" s="4">
        <v>4</v>
      </c>
      <c r="G453" s="3">
        <v>382652</v>
      </c>
      <c r="H453" s="7">
        <f>_xlfn.XLOOKUP(complete_data[[#This Row],[PassengerId]],family_info[PassengerId],family_info[SibSp])</f>
        <v>4</v>
      </c>
      <c r="I453" s="7">
        <f>_xlfn.XLOOKUP(complete_data[[#This Row],[PassengerId]],family_info[PassengerId],family_info[Parch])</f>
        <v>1</v>
      </c>
      <c r="J453" s="18">
        <f>IF(ISBLANK(_xlfn.XLOOKUP(complete_data[[#This Row],[Ticket]],tickets[Ticket],tickets[Fare])),"",_xlfn.XLOOKUP(complete_data[[#This Row],[Ticket]],tickets[Ticket],tickets[Fare]))</f>
        <v>29.125</v>
      </c>
      <c r="K453" s="18" t="str">
        <f>IF(ISBLANK(_xlfn.XLOOKUP(complete_data[[#This Row],[Ticket]],tickets[Ticket],tickets[Cabin])),"",_xlfn.XLOOKUP(complete_data[[#This Row],[Ticket]],tickets[Ticket],tickets[Cabin]))</f>
        <v/>
      </c>
      <c r="L453" t="str">
        <f>IF(ISBLANK(_xlfn.XLOOKUP(complete_data[[#This Row],[Ticket]],tickets[Ticket],tickets[Embarked])),"",_xlfn.XLOOKUP(complete_data[[#This Row],[Ticket]],tickets[Ticket],tickets[Embarked]))</f>
        <v>Q</v>
      </c>
      <c r="M453" t="str">
        <f>IF(ISNA(complete_data[[#This Row],[Embarked]]),"S",IF(complete_data[[#This Row],[Embarked]]="","S",complete_data[[#This Row],[Embarked]]))</f>
        <v>Q</v>
      </c>
      <c r="N453" t="str">
        <f>IF(ISNA(complete_data[[#This Row],[Cabin]]),"Unknown",IF(complete_data[[#This Row],[Cabin]]="","Unknown",TRIM(LEFT(complete_data[[#This Row],[Cabin]],1))))</f>
        <v>Unknown</v>
      </c>
    </row>
    <row r="454" spans="1:14" x14ac:dyDescent="0.2">
      <c r="A454" s="5">
        <v>652</v>
      </c>
      <c r="B454" s="7">
        <v>1</v>
      </c>
      <c r="C454" s="7">
        <v>2</v>
      </c>
      <c r="D454" s="5" t="s">
        <v>735</v>
      </c>
      <c r="E454" s="5" t="s">
        <v>32</v>
      </c>
      <c r="F454" s="4">
        <v>18</v>
      </c>
      <c r="G454" s="3">
        <v>231919</v>
      </c>
      <c r="H454" s="7">
        <f>_xlfn.XLOOKUP(complete_data[[#This Row],[PassengerId]],family_info[PassengerId],family_info[SibSp])</f>
        <v>0</v>
      </c>
      <c r="I454" s="7">
        <f>_xlfn.XLOOKUP(complete_data[[#This Row],[PassengerId]],family_info[PassengerId],family_info[Parch])</f>
        <v>1</v>
      </c>
      <c r="J454" s="18">
        <f>IF(ISBLANK(_xlfn.XLOOKUP(complete_data[[#This Row],[Ticket]],tickets[Ticket],tickets[Fare])),"",_xlfn.XLOOKUP(complete_data[[#This Row],[Ticket]],tickets[Ticket],tickets[Fare]))</f>
        <v>23</v>
      </c>
      <c r="K454" s="18" t="str">
        <f>IF(ISBLANK(_xlfn.XLOOKUP(complete_data[[#This Row],[Ticket]],tickets[Ticket],tickets[Cabin])),"",_xlfn.XLOOKUP(complete_data[[#This Row],[Ticket]],tickets[Ticket],tickets[Cabin]))</f>
        <v/>
      </c>
      <c r="L454" t="str">
        <f>IF(ISBLANK(_xlfn.XLOOKUP(complete_data[[#This Row],[Ticket]],tickets[Ticket],tickets[Embarked])),"",_xlfn.XLOOKUP(complete_data[[#This Row],[Ticket]],tickets[Ticket],tickets[Embarked]))</f>
        <v>S</v>
      </c>
      <c r="M454" t="str">
        <f>IF(ISNA(complete_data[[#This Row],[Embarked]]),"S",IF(complete_data[[#This Row],[Embarked]]="","S",complete_data[[#This Row],[Embarked]]))</f>
        <v>S</v>
      </c>
      <c r="N454" t="str">
        <f>IF(ISNA(complete_data[[#This Row],[Cabin]]),"Unknown",IF(complete_data[[#This Row],[Cabin]]="","Unknown",TRIM(LEFT(complete_data[[#This Row],[Cabin]],1))))</f>
        <v>Unknown</v>
      </c>
    </row>
    <row r="455" spans="1:14" x14ac:dyDescent="0.2">
      <c r="A455" s="5">
        <v>679</v>
      </c>
      <c r="B455" s="7">
        <v>0</v>
      </c>
      <c r="C455" s="7">
        <v>3</v>
      </c>
      <c r="D455" s="5" t="s">
        <v>736</v>
      </c>
      <c r="E455" s="5" t="s">
        <v>32</v>
      </c>
      <c r="F455" s="4">
        <v>43</v>
      </c>
      <c r="G455" s="3" t="s">
        <v>36</v>
      </c>
      <c r="H455" s="7">
        <f>_xlfn.XLOOKUP(complete_data[[#This Row],[PassengerId]],family_info[PassengerId],family_info[SibSp])</f>
        <v>1</v>
      </c>
      <c r="I455" s="7">
        <f>_xlfn.XLOOKUP(complete_data[[#This Row],[PassengerId]],family_info[PassengerId],family_info[Parch])</f>
        <v>6</v>
      </c>
      <c r="J455" s="18">
        <f>IF(ISBLANK(_xlfn.XLOOKUP(complete_data[[#This Row],[Ticket]],tickets[Ticket],tickets[Fare])),"",_xlfn.XLOOKUP(complete_data[[#This Row],[Ticket]],tickets[Ticket],tickets[Fare]))</f>
        <v>46.9</v>
      </c>
      <c r="K455" s="18" t="str">
        <f>IF(ISBLANK(_xlfn.XLOOKUP(complete_data[[#This Row],[Ticket]],tickets[Ticket],tickets[Cabin])),"",_xlfn.XLOOKUP(complete_data[[#This Row],[Ticket]],tickets[Ticket],tickets[Cabin]))</f>
        <v/>
      </c>
      <c r="L455" t="str">
        <f>IF(ISBLANK(_xlfn.XLOOKUP(complete_data[[#This Row],[Ticket]],tickets[Ticket],tickets[Embarked])),"",_xlfn.XLOOKUP(complete_data[[#This Row],[Ticket]],tickets[Ticket],tickets[Embarked]))</f>
        <v>S</v>
      </c>
      <c r="M455" t="str">
        <f>IF(ISNA(complete_data[[#This Row],[Embarked]]),"S",IF(complete_data[[#This Row],[Embarked]]="","S",complete_data[[#This Row],[Embarked]]))</f>
        <v>S</v>
      </c>
      <c r="N455" t="str">
        <f>IF(ISNA(complete_data[[#This Row],[Cabin]]),"Unknown",IF(complete_data[[#This Row],[Cabin]]="","Unknown",TRIM(LEFT(complete_data[[#This Row],[Cabin]],1))))</f>
        <v>Unknown</v>
      </c>
    </row>
    <row r="456" spans="1:14" x14ac:dyDescent="0.2">
      <c r="A456" s="5">
        <v>137</v>
      </c>
      <c r="B456" s="7">
        <v>1</v>
      </c>
      <c r="C456" s="7">
        <v>1</v>
      </c>
      <c r="D456" s="5" t="s">
        <v>737</v>
      </c>
      <c r="E456" s="5" t="s">
        <v>32</v>
      </c>
      <c r="F456" s="4">
        <v>19</v>
      </c>
      <c r="G456" s="3">
        <v>11752</v>
      </c>
      <c r="H456" s="7">
        <f>_xlfn.XLOOKUP(complete_data[[#This Row],[PassengerId]],family_info[PassengerId],family_info[SibSp])</f>
        <v>0</v>
      </c>
      <c r="I456" s="7">
        <f>_xlfn.XLOOKUP(complete_data[[#This Row],[PassengerId]],family_info[PassengerId],family_info[Parch])</f>
        <v>2</v>
      </c>
      <c r="J456" s="18">
        <f>IF(ISBLANK(_xlfn.XLOOKUP(complete_data[[#This Row],[Ticket]],tickets[Ticket],tickets[Fare])),"",_xlfn.XLOOKUP(complete_data[[#This Row],[Ticket]],tickets[Ticket],tickets[Fare]))</f>
        <v>26.283300000000001</v>
      </c>
      <c r="K456" s="18" t="str">
        <f>IF(ISBLANK(_xlfn.XLOOKUP(complete_data[[#This Row],[Ticket]],tickets[Ticket],tickets[Cabin])),"",_xlfn.XLOOKUP(complete_data[[#This Row],[Ticket]],tickets[Ticket],tickets[Cabin]))</f>
        <v>D47</v>
      </c>
      <c r="L456" t="str">
        <f>IF(ISBLANK(_xlfn.XLOOKUP(complete_data[[#This Row],[Ticket]],tickets[Ticket],tickets[Embarked])),"",_xlfn.XLOOKUP(complete_data[[#This Row],[Ticket]],tickets[Ticket],tickets[Embarked]))</f>
        <v>S</v>
      </c>
      <c r="M456" t="str">
        <f>IF(ISNA(complete_data[[#This Row],[Embarked]]),"S",IF(complete_data[[#This Row],[Embarked]]="","S",complete_data[[#This Row],[Embarked]]))</f>
        <v>S</v>
      </c>
      <c r="N456" t="str">
        <f>IF(ISNA(complete_data[[#This Row],[Cabin]]),"Unknown",IF(complete_data[[#This Row],[Cabin]]="","Unknown",TRIM(LEFT(complete_data[[#This Row],[Cabin]],1))))</f>
        <v>D</v>
      </c>
    </row>
    <row r="457" spans="1:14" x14ac:dyDescent="0.2">
      <c r="A457" s="5">
        <v>107</v>
      </c>
      <c r="B457" s="7">
        <v>1</v>
      </c>
      <c r="C457" s="7">
        <v>3</v>
      </c>
      <c r="D457" s="5" t="s">
        <v>738</v>
      </c>
      <c r="E457" s="5" t="s">
        <v>32</v>
      </c>
      <c r="F457" s="4">
        <v>21</v>
      </c>
      <c r="G457" s="3">
        <v>343120</v>
      </c>
      <c r="H457" s="7">
        <f>_xlfn.XLOOKUP(complete_data[[#This Row],[PassengerId]],family_info[PassengerId],family_info[SibSp])</f>
        <v>0</v>
      </c>
      <c r="I457" s="7">
        <f>_xlfn.XLOOKUP(complete_data[[#This Row],[PassengerId]],family_info[PassengerId],family_info[Parch])</f>
        <v>0</v>
      </c>
      <c r="J457" s="18">
        <f>IF(ISBLANK(_xlfn.XLOOKUP(complete_data[[#This Row],[Ticket]],tickets[Ticket],tickets[Fare])),"",_xlfn.XLOOKUP(complete_data[[#This Row],[Ticket]],tickets[Ticket],tickets[Fare]))</f>
        <v>7.65</v>
      </c>
      <c r="K457" s="18" t="str">
        <f>IF(ISBLANK(_xlfn.XLOOKUP(complete_data[[#This Row],[Ticket]],tickets[Ticket],tickets[Cabin])),"",_xlfn.XLOOKUP(complete_data[[#This Row],[Ticket]],tickets[Ticket],tickets[Cabin]))</f>
        <v/>
      </c>
      <c r="L457" t="str">
        <f>IF(ISBLANK(_xlfn.XLOOKUP(complete_data[[#This Row],[Ticket]],tickets[Ticket],tickets[Embarked])),"",_xlfn.XLOOKUP(complete_data[[#This Row],[Ticket]],tickets[Ticket],tickets[Embarked]))</f>
        <v>S</v>
      </c>
      <c r="M457" t="str">
        <f>IF(ISNA(complete_data[[#This Row],[Embarked]]),"S",IF(complete_data[[#This Row],[Embarked]]="","S",complete_data[[#This Row],[Embarked]]))</f>
        <v>S</v>
      </c>
      <c r="N457" t="str">
        <f>IF(ISNA(complete_data[[#This Row],[Cabin]]),"Unknown",IF(complete_data[[#This Row],[Cabin]]="","Unknown",TRIM(LEFT(complete_data[[#This Row],[Cabin]],1))))</f>
        <v>Unknown</v>
      </c>
    </row>
    <row r="458" spans="1:14" x14ac:dyDescent="0.2">
      <c r="A458" s="5">
        <v>429</v>
      </c>
      <c r="B458" s="7">
        <v>0</v>
      </c>
      <c r="C458" s="7">
        <v>3</v>
      </c>
      <c r="D458" s="5" t="s">
        <v>739</v>
      </c>
      <c r="E458" s="5" t="s">
        <v>29</v>
      </c>
      <c r="G458" s="3">
        <v>364851</v>
      </c>
      <c r="H458" s="7">
        <f>_xlfn.XLOOKUP(complete_data[[#This Row],[PassengerId]],family_info[PassengerId],family_info[SibSp])</f>
        <v>0</v>
      </c>
      <c r="I458" s="7">
        <f>_xlfn.XLOOKUP(complete_data[[#This Row],[PassengerId]],family_info[PassengerId],family_info[Parch])</f>
        <v>0</v>
      </c>
      <c r="J458" s="18">
        <f>IF(ISBLANK(_xlfn.XLOOKUP(complete_data[[#This Row],[Ticket]],tickets[Ticket],tickets[Fare])),"",_xlfn.XLOOKUP(complete_data[[#This Row],[Ticket]],tickets[Ticket],tickets[Fare]))</f>
        <v>7.75</v>
      </c>
      <c r="K458" s="18" t="str">
        <f>IF(ISBLANK(_xlfn.XLOOKUP(complete_data[[#This Row],[Ticket]],tickets[Ticket],tickets[Cabin])),"",_xlfn.XLOOKUP(complete_data[[#This Row],[Ticket]],tickets[Ticket],tickets[Cabin]))</f>
        <v/>
      </c>
      <c r="L458" t="str">
        <f>IF(ISBLANK(_xlfn.XLOOKUP(complete_data[[#This Row],[Ticket]],tickets[Ticket],tickets[Embarked])),"",_xlfn.XLOOKUP(complete_data[[#This Row],[Ticket]],tickets[Ticket],tickets[Embarked]))</f>
        <v>Q</v>
      </c>
      <c r="M458" t="str">
        <f>IF(ISNA(complete_data[[#This Row],[Embarked]]),"S",IF(complete_data[[#This Row],[Embarked]]="","S",complete_data[[#This Row],[Embarked]]))</f>
        <v>Q</v>
      </c>
      <c r="N458" t="str">
        <f>IF(ISNA(complete_data[[#This Row],[Cabin]]),"Unknown",IF(complete_data[[#This Row],[Cabin]]="","Unknown",TRIM(LEFT(complete_data[[#This Row],[Cabin]],1))))</f>
        <v>Unknown</v>
      </c>
    </row>
    <row r="459" spans="1:14" x14ac:dyDescent="0.2">
      <c r="A459" s="5">
        <v>598</v>
      </c>
      <c r="B459" s="7">
        <v>0</v>
      </c>
      <c r="C459" s="7">
        <v>3</v>
      </c>
      <c r="D459" s="5" t="s">
        <v>740</v>
      </c>
      <c r="E459" s="5" t="s">
        <v>29</v>
      </c>
      <c r="F459" s="4">
        <v>49</v>
      </c>
      <c r="G459" s="3" t="s">
        <v>580</v>
      </c>
      <c r="H459" s="7">
        <f>_xlfn.XLOOKUP(complete_data[[#This Row],[PassengerId]],family_info[PassengerId],family_info[SibSp])</f>
        <v>0</v>
      </c>
      <c r="I459" s="7">
        <f>_xlfn.XLOOKUP(complete_data[[#This Row],[PassengerId]],family_info[PassengerId],family_info[Parch])</f>
        <v>0</v>
      </c>
      <c r="J459" s="18">
        <f>IF(ISBLANK(_xlfn.XLOOKUP(complete_data[[#This Row],[Ticket]],tickets[Ticket],tickets[Fare])),"",_xlfn.XLOOKUP(complete_data[[#This Row],[Ticket]],tickets[Ticket],tickets[Fare]))</f>
        <v>0</v>
      </c>
      <c r="K459" s="18" t="str">
        <f>IF(ISBLANK(_xlfn.XLOOKUP(complete_data[[#This Row],[Ticket]],tickets[Ticket],tickets[Cabin])),"",_xlfn.XLOOKUP(complete_data[[#This Row],[Ticket]],tickets[Ticket],tickets[Cabin]))</f>
        <v/>
      </c>
      <c r="L459" t="str">
        <f>IF(ISBLANK(_xlfn.XLOOKUP(complete_data[[#This Row],[Ticket]],tickets[Ticket],tickets[Embarked])),"",_xlfn.XLOOKUP(complete_data[[#This Row],[Ticket]],tickets[Ticket],tickets[Embarked]))</f>
        <v>S</v>
      </c>
      <c r="M459" t="str">
        <f>IF(ISNA(complete_data[[#This Row],[Embarked]]),"S",IF(complete_data[[#This Row],[Embarked]]="","S",complete_data[[#This Row],[Embarked]]))</f>
        <v>S</v>
      </c>
      <c r="N459" t="str">
        <f>IF(ISNA(complete_data[[#This Row],[Cabin]]),"Unknown",IF(complete_data[[#This Row],[Cabin]]="","Unknown",TRIM(LEFT(complete_data[[#This Row],[Cabin]],1))))</f>
        <v>Unknown</v>
      </c>
    </row>
    <row r="460" spans="1:14" x14ac:dyDescent="0.2">
      <c r="A460" s="5">
        <v>879</v>
      </c>
      <c r="B460" s="7">
        <v>0</v>
      </c>
      <c r="C460" s="7">
        <v>3</v>
      </c>
      <c r="D460" s="5" t="s">
        <v>741</v>
      </c>
      <c r="E460" s="5" t="s">
        <v>29</v>
      </c>
      <c r="G460" s="3">
        <v>349217</v>
      </c>
      <c r="H460" s="7">
        <f>_xlfn.XLOOKUP(complete_data[[#This Row],[PassengerId]],family_info[PassengerId],family_info[SibSp])</f>
        <v>0</v>
      </c>
      <c r="I460" s="7">
        <f>_xlfn.XLOOKUP(complete_data[[#This Row],[PassengerId]],family_info[PassengerId],family_info[Parch])</f>
        <v>0</v>
      </c>
      <c r="J460" s="18">
        <f>IF(ISBLANK(_xlfn.XLOOKUP(complete_data[[#This Row],[Ticket]],tickets[Ticket],tickets[Fare])),"",_xlfn.XLOOKUP(complete_data[[#This Row],[Ticket]],tickets[Ticket],tickets[Fare]))</f>
        <v>7.8958000000000004</v>
      </c>
      <c r="K460" s="18" t="str">
        <f>IF(ISBLANK(_xlfn.XLOOKUP(complete_data[[#This Row],[Ticket]],tickets[Ticket],tickets[Cabin])),"",_xlfn.XLOOKUP(complete_data[[#This Row],[Ticket]],tickets[Ticket],tickets[Cabin]))</f>
        <v/>
      </c>
      <c r="L460" t="str">
        <f>IF(ISBLANK(_xlfn.XLOOKUP(complete_data[[#This Row],[Ticket]],tickets[Ticket],tickets[Embarked])),"",_xlfn.XLOOKUP(complete_data[[#This Row],[Ticket]],tickets[Ticket],tickets[Embarked]))</f>
        <v>S</v>
      </c>
      <c r="M460" t="str">
        <f>IF(ISNA(complete_data[[#This Row],[Embarked]]),"S",IF(complete_data[[#This Row],[Embarked]]="","S",complete_data[[#This Row],[Embarked]]))</f>
        <v>S</v>
      </c>
      <c r="N460" t="str">
        <f>IF(ISNA(complete_data[[#This Row],[Cabin]]),"Unknown",IF(complete_data[[#This Row],[Cabin]]="","Unknown",TRIM(LEFT(complete_data[[#This Row],[Cabin]],1))))</f>
        <v>Unknown</v>
      </c>
    </row>
    <row r="461" spans="1:14" x14ac:dyDescent="0.2">
      <c r="A461" s="5">
        <v>804</v>
      </c>
      <c r="B461" s="7">
        <v>1</v>
      </c>
      <c r="C461" s="7">
        <v>3</v>
      </c>
      <c r="D461" s="5" t="s">
        <v>742</v>
      </c>
      <c r="E461" s="5" t="s">
        <v>29</v>
      </c>
      <c r="F461" s="4">
        <v>0.42</v>
      </c>
      <c r="G461" s="3">
        <v>2625</v>
      </c>
      <c r="H461" s="7">
        <f>_xlfn.XLOOKUP(complete_data[[#This Row],[PassengerId]],family_info[PassengerId],family_info[SibSp])</f>
        <v>0</v>
      </c>
      <c r="I461" s="7">
        <f>_xlfn.XLOOKUP(complete_data[[#This Row],[PassengerId]],family_info[PassengerId],family_info[Parch])</f>
        <v>1</v>
      </c>
      <c r="J461" s="18">
        <f>IF(ISBLANK(_xlfn.XLOOKUP(complete_data[[#This Row],[Ticket]],tickets[Ticket],tickets[Fare])),"",_xlfn.XLOOKUP(complete_data[[#This Row],[Ticket]],tickets[Ticket],tickets[Fare]))</f>
        <v>8.5167000000000002</v>
      </c>
      <c r="K461" s="18" t="str">
        <f>IF(ISBLANK(_xlfn.XLOOKUP(complete_data[[#This Row],[Ticket]],tickets[Ticket],tickets[Cabin])),"",_xlfn.XLOOKUP(complete_data[[#This Row],[Ticket]],tickets[Ticket],tickets[Cabin]))</f>
        <v/>
      </c>
      <c r="L461" t="str">
        <f>IF(ISBLANK(_xlfn.XLOOKUP(complete_data[[#This Row],[Ticket]],tickets[Ticket],tickets[Embarked])),"",_xlfn.XLOOKUP(complete_data[[#This Row],[Ticket]],tickets[Ticket],tickets[Embarked]))</f>
        <v>C</v>
      </c>
      <c r="M461" t="str">
        <f>IF(ISNA(complete_data[[#This Row],[Embarked]]),"S",IF(complete_data[[#This Row],[Embarked]]="","S",complete_data[[#This Row],[Embarked]]))</f>
        <v>C</v>
      </c>
      <c r="N461" t="str">
        <f>IF(ISNA(complete_data[[#This Row],[Cabin]]),"Unknown",IF(complete_data[[#This Row],[Cabin]]="","Unknown",TRIM(LEFT(complete_data[[#This Row],[Cabin]],1))))</f>
        <v>Unknown</v>
      </c>
    </row>
    <row r="462" spans="1:14" x14ac:dyDescent="0.2">
      <c r="A462" s="5">
        <v>135</v>
      </c>
      <c r="B462" s="7">
        <v>0</v>
      </c>
      <c r="C462" s="7">
        <v>2</v>
      </c>
      <c r="D462" s="5" t="s">
        <v>743</v>
      </c>
      <c r="E462" s="5" t="s">
        <v>29</v>
      </c>
      <c r="F462" s="4">
        <v>25</v>
      </c>
      <c r="G462" s="3" t="s">
        <v>744</v>
      </c>
      <c r="H462" s="7">
        <f>_xlfn.XLOOKUP(complete_data[[#This Row],[PassengerId]],family_info[PassengerId],family_info[SibSp])</f>
        <v>0</v>
      </c>
      <c r="I462" s="7">
        <f>_xlfn.XLOOKUP(complete_data[[#This Row],[PassengerId]],family_info[PassengerId],family_info[Parch])</f>
        <v>0</v>
      </c>
      <c r="J462" s="18">
        <f>IF(ISBLANK(_xlfn.XLOOKUP(complete_data[[#This Row],[Ticket]],tickets[Ticket],tickets[Fare])),"",_xlfn.XLOOKUP(complete_data[[#This Row],[Ticket]],tickets[Ticket],tickets[Fare]))</f>
        <v>13</v>
      </c>
      <c r="K462" s="18" t="str">
        <f>IF(ISBLANK(_xlfn.XLOOKUP(complete_data[[#This Row],[Ticket]],tickets[Ticket],tickets[Cabin])),"",_xlfn.XLOOKUP(complete_data[[#This Row],[Ticket]],tickets[Ticket],tickets[Cabin]))</f>
        <v/>
      </c>
      <c r="L462" t="str">
        <f>IF(ISBLANK(_xlfn.XLOOKUP(complete_data[[#This Row],[Ticket]],tickets[Ticket],tickets[Embarked])),"",_xlfn.XLOOKUP(complete_data[[#This Row],[Ticket]],tickets[Ticket],tickets[Embarked]))</f>
        <v>S</v>
      </c>
      <c r="M462" t="str">
        <f>IF(ISNA(complete_data[[#This Row],[Embarked]]),"S",IF(complete_data[[#This Row],[Embarked]]="","S",complete_data[[#This Row],[Embarked]]))</f>
        <v>S</v>
      </c>
      <c r="N462" t="str">
        <f>IF(ISNA(complete_data[[#This Row],[Cabin]]),"Unknown",IF(complete_data[[#This Row],[Cabin]]="","Unknown",TRIM(LEFT(complete_data[[#This Row],[Cabin]],1))))</f>
        <v>Unknown</v>
      </c>
    </row>
    <row r="463" spans="1:14" x14ac:dyDescent="0.2">
      <c r="A463" s="5">
        <v>163</v>
      </c>
      <c r="B463" s="7">
        <v>0</v>
      </c>
      <c r="C463" s="7">
        <v>3</v>
      </c>
      <c r="D463" s="5" t="s">
        <v>745</v>
      </c>
      <c r="E463" s="5" t="s">
        <v>29</v>
      </c>
      <c r="F463" s="4">
        <v>26</v>
      </c>
      <c r="G463" s="3">
        <v>347068</v>
      </c>
      <c r="H463" s="7">
        <f>_xlfn.XLOOKUP(complete_data[[#This Row],[PassengerId]],family_info[PassengerId],family_info[SibSp])</f>
        <v>0</v>
      </c>
      <c r="I463" s="7">
        <f>_xlfn.XLOOKUP(complete_data[[#This Row],[PassengerId]],family_info[PassengerId],family_info[Parch])</f>
        <v>0</v>
      </c>
      <c r="J463" s="18">
        <f>IF(ISBLANK(_xlfn.XLOOKUP(complete_data[[#This Row],[Ticket]],tickets[Ticket],tickets[Fare])),"",_xlfn.XLOOKUP(complete_data[[#This Row],[Ticket]],tickets[Ticket],tickets[Fare]))</f>
        <v>7.7750000000000004</v>
      </c>
      <c r="K463" s="18" t="str">
        <f>IF(ISBLANK(_xlfn.XLOOKUP(complete_data[[#This Row],[Ticket]],tickets[Ticket],tickets[Cabin])),"",_xlfn.XLOOKUP(complete_data[[#This Row],[Ticket]],tickets[Ticket],tickets[Cabin]))</f>
        <v/>
      </c>
      <c r="L463" t="str">
        <f>IF(ISBLANK(_xlfn.XLOOKUP(complete_data[[#This Row],[Ticket]],tickets[Ticket],tickets[Embarked])),"",_xlfn.XLOOKUP(complete_data[[#This Row],[Ticket]],tickets[Ticket],tickets[Embarked]))</f>
        <v>S</v>
      </c>
      <c r="M463" t="str">
        <f>IF(ISNA(complete_data[[#This Row],[Embarked]]),"S",IF(complete_data[[#This Row],[Embarked]]="","S",complete_data[[#This Row],[Embarked]]))</f>
        <v>S</v>
      </c>
      <c r="N463" t="str">
        <f>IF(ISNA(complete_data[[#This Row],[Cabin]]),"Unknown",IF(complete_data[[#This Row],[Cabin]]="","Unknown",TRIM(LEFT(complete_data[[#This Row],[Cabin]],1))))</f>
        <v>Unknown</v>
      </c>
    </row>
    <row r="464" spans="1:14" x14ac:dyDescent="0.2">
      <c r="A464" s="5">
        <v>785</v>
      </c>
      <c r="B464" s="7">
        <v>0</v>
      </c>
      <c r="C464" s="7">
        <v>3</v>
      </c>
      <c r="D464" s="5" t="s">
        <v>746</v>
      </c>
      <c r="E464" s="5" t="s">
        <v>29</v>
      </c>
      <c r="F464" s="4">
        <v>25</v>
      </c>
      <c r="G464" s="3" t="s">
        <v>747</v>
      </c>
      <c r="H464" s="7">
        <f>_xlfn.XLOOKUP(complete_data[[#This Row],[PassengerId]],family_info[PassengerId],family_info[SibSp])</f>
        <v>0</v>
      </c>
      <c r="I464" s="7">
        <f>_xlfn.XLOOKUP(complete_data[[#This Row],[PassengerId]],family_info[PassengerId],family_info[Parch])</f>
        <v>0</v>
      </c>
      <c r="J464" s="18">
        <f>IF(ISBLANK(_xlfn.XLOOKUP(complete_data[[#This Row],[Ticket]],tickets[Ticket],tickets[Fare])),"",_xlfn.XLOOKUP(complete_data[[#This Row],[Ticket]],tickets[Ticket],tickets[Fare]))</f>
        <v>7.05</v>
      </c>
      <c r="K464" s="18" t="str">
        <f>IF(ISBLANK(_xlfn.XLOOKUP(complete_data[[#This Row],[Ticket]],tickets[Ticket],tickets[Cabin])),"",_xlfn.XLOOKUP(complete_data[[#This Row],[Ticket]],tickets[Ticket],tickets[Cabin]))</f>
        <v/>
      </c>
      <c r="L464" t="str">
        <f>IF(ISBLANK(_xlfn.XLOOKUP(complete_data[[#This Row],[Ticket]],tickets[Ticket],tickets[Embarked])),"",_xlfn.XLOOKUP(complete_data[[#This Row],[Ticket]],tickets[Ticket],tickets[Embarked]))</f>
        <v>S</v>
      </c>
      <c r="M464" t="str">
        <f>IF(ISNA(complete_data[[#This Row],[Embarked]]),"S",IF(complete_data[[#This Row],[Embarked]]="","S",complete_data[[#This Row],[Embarked]]))</f>
        <v>S</v>
      </c>
      <c r="N464" t="str">
        <f>IF(ISNA(complete_data[[#This Row],[Cabin]]),"Unknown",IF(complete_data[[#This Row],[Cabin]]="","Unknown",TRIM(LEFT(complete_data[[#This Row],[Cabin]],1))))</f>
        <v>Unknown</v>
      </c>
    </row>
    <row r="465" spans="1:14" x14ac:dyDescent="0.2">
      <c r="A465" s="5">
        <v>728</v>
      </c>
      <c r="B465" s="7">
        <v>1</v>
      </c>
      <c r="C465" s="7">
        <v>3</v>
      </c>
      <c r="D465" s="5" t="s">
        <v>748</v>
      </c>
      <c r="E465" s="5" t="s">
        <v>32</v>
      </c>
      <c r="G465" s="3">
        <v>36866</v>
      </c>
      <c r="H465" s="7">
        <f>_xlfn.XLOOKUP(complete_data[[#This Row],[PassengerId]],family_info[PassengerId],family_info[SibSp])</f>
        <v>0</v>
      </c>
      <c r="I465" s="7">
        <f>_xlfn.XLOOKUP(complete_data[[#This Row],[PassengerId]],family_info[PassengerId],family_info[Parch])</f>
        <v>0</v>
      </c>
      <c r="J465" s="18">
        <f>IF(ISBLANK(_xlfn.XLOOKUP(complete_data[[#This Row],[Ticket]],tickets[Ticket],tickets[Fare])),"",_xlfn.XLOOKUP(complete_data[[#This Row],[Ticket]],tickets[Ticket],tickets[Fare]))</f>
        <v>7.7374999999999998</v>
      </c>
      <c r="K465" s="18" t="str">
        <f>IF(ISBLANK(_xlfn.XLOOKUP(complete_data[[#This Row],[Ticket]],tickets[Ticket],tickets[Cabin])),"",_xlfn.XLOOKUP(complete_data[[#This Row],[Ticket]],tickets[Ticket],tickets[Cabin]))</f>
        <v/>
      </c>
      <c r="L465" t="str">
        <f>IF(ISBLANK(_xlfn.XLOOKUP(complete_data[[#This Row],[Ticket]],tickets[Ticket],tickets[Embarked])),"",_xlfn.XLOOKUP(complete_data[[#This Row],[Ticket]],tickets[Ticket],tickets[Embarked]))</f>
        <v>Q</v>
      </c>
      <c r="M465" t="str">
        <f>IF(ISNA(complete_data[[#This Row],[Embarked]]),"S",IF(complete_data[[#This Row],[Embarked]]="","S",complete_data[[#This Row],[Embarked]]))</f>
        <v>Q</v>
      </c>
      <c r="N465" t="str">
        <f>IF(ISNA(complete_data[[#This Row],[Cabin]]),"Unknown",IF(complete_data[[#This Row],[Cabin]]="","Unknown",TRIM(LEFT(complete_data[[#This Row],[Cabin]],1))))</f>
        <v>Unknown</v>
      </c>
    </row>
    <row r="466" spans="1:14" x14ac:dyDescent="0.2">
      <c r="A466" s="5">
        <v>83</v>
      </c>
      <c r="B466" s="7">
        <v>1</v>
      </c>
      <c r="C466" s="7">
        <v>3</v>
      </c>
      <c r="D466" s="5" t="s">
        <v>749</v>
      </c>
      <c r="E466" s="5" t="s">
        <v>32</v>
      </c>
      <c r="G466" s="3">
        <v>330932</v>
      </c>
      <c r="H466" s="7">
        <f>_xlfn.XLOOKUP(complete_data[[#This Row],[PassengerId]],family_info[PassengerId],family_info[SibSp])</f>
        <v>0</v>
      </c>
      <c r="I466" s="7">
        <f>_xlfn.XLOOKUP(complete_data[[#This Row],[PassengerId]],family_info[PassengerId],family_info[Parch])</f>
        <v>0</v>
      </c>
      <c r="J466" s="18">
        <f>IF(ISBLANK(_xlfn.XLOOKUP(complete_data[[#This Row],[Ticket]],tickets[Ticket],tickets[Fare])),"",_xlfn.XLOOKUP(complete_data[[#This Row],[Ticket]],tickets[Ticket],tickets[Fare]))</f>
        <v>7.7874999999999996</v>
      </c>
      <c r="K466" s="18" t="str">
        <f>IF(ISBLANK(_xlfn.XLOOKUP(complete_data[[#This Row],[Ticket]],tickets[Ticket],tickets[Cabin])),"",_xlfn.XLOOKUP(complete_data[[#This Row],[Ticket]],tickets[Ticket],tickets[Cabin]))</f>
        <v/>
      </c>
      <c r="L466" t="str">
        <f>IF(ISBLANK(_xlfn.XLOOKUP(complete_data[[#This Row],[Ticket]],tickets[Ticket],tickets[Embarked])),"",_xlfn.XLOOKUP(complete_data[[#This Row],[Ticket]],tickets[Ticket],tickets[Embarked]))</f>
        <v>Q</v>
      </c>
      <c r="M466" t="str">
        <f>IF(ISNA(complete_data[[#This Row],[Embarked]]),"S",IF(complete_data[[#This Row],[Embarked]]="","S",complete_data[[#This Row],[Embarked]]))</f>
        <v>Q</v>
      </c>
      <c r="N466" t="str">
        <f>IF(ISNA(complete_data[[#This Row],[Cabin]]),"Unknown",IF(complete_data[[#This Row],[Cabin]]="","Unknown",TRIM(LEFT(complete_data[[#This Row],[Cabin]],1))))</f>
        <v>Unknown</v>
      </c>
    </row>
    <row r="467" spans="1:14" x14ac:dyDescent="0.2">
      <c r="A467" s="5">
        <v>731</v>
      </c>
      <c r="B467" s="7">
        <v>1</v>
      </c>
      <c r="C467" s="7">
        <v>1</v>
      </c>
      <c r="D467" s="5" t="s">
        <v>750</v>
      </c>
      <c r="E467" s="5" t="s">
        <v>32</v>
      </c>
      <c r="F467" s="4">
        <v>29</v>
      </c>
      <c r="G467" s="3">
        <v>24160</v>
      </c>
      <c r="H467" s="7">
        <f>_xlfn.XLOOKUP(complete_data[[#This Row],[PassengerId]],family_info[PassengerId],family_info[SibSp])</f>
        <v>0</v>
      </c>
      <c r="I467" s="7">
        <f>_xlfn.XLOOKUP(complete_data[[#This Row],[PassengerId]],family_info[PassengerId],family_info[Parch])</f>
        <v>0</v>
      </c>
      <c r="J467" s="18">
        <f>IF(ISBLANK(_xlfn.XLOOKUP(complete_data[[#This Row],[Ticket]],tickets[Ticket],tickets[Fare])),"",_xlfn.XLOOKUP(complete_data[[#This Row],[Ticket]],tickets[Ticket],tickets[Fare]))</f>
        <v>211.33750000000001</v>
      </c>
      <c r="K467" s="18" t="str">
        <f>IF(ISBLANK(_xlfn.XLOOKUP(complete_data[[#This Row],[Ticket]],tickets[Ticket],tickets[Cabin])),"",_xlfn.XLOOKUP(complete_data[[#This Row],[Ticket]],tickets[Ticket],tickets[Cabin]))</f>
        <v>B3 B5</v>
      </c>
      <c r="L467" t="str">
        <f>IF(ISBLANK(_xlfn.XLOOKUP(complete_data[[#This Row],[Ticket]],tickets[Ticket],tickets[Embarked])),"",_xlfn.XLOOKUP(complete_data[[#This Row],[Ticket]],tickets[Ticket],tickets[Embarked]))</f>
        <v>S</v>
      </c>
      <c r="M467" t="str">
        <f>IF(ISNA(complete_data[[#This Row],[Embarked]]),"S",IF(complete_data[[#This Row],[Embarked]]="","S",complete_data[[#This Row],[Embarked]]))</f>
        <v>S</v>
      </c>
      <c r="N467" t="str">
        <f>IF(ISNA(complete_data[[#This Row],[Cabin]]),"Unknown",IF(complete_data[[#This Row],[Cabin]]="","Unknown",TRIM(LEFT(complete_data[[#This Row],[Cabin]],1))))</f>
        <v>B</v>
      </c>
    </row>
    <row r="468" spans="1:14" x14ac:dyDescent="0.2">
      <c r="A468" s="5">
        <v>295</v>
      </c>
      <c r="B468" s="7">
        <v>0</v>
      </c>
      <c r="C468" s="7">
        <v>3</v>
      </c>
      <c r="D468" s="5" t="s">
        <v>751</v>
      </c>
      <c r="E468" s="5" t="s">
        <v>29</v>
      </c>
      <c r="F468" s="4">
        <v>24</v>
      </c>
      <c r="G468" s="3">
        <v>349233</v>
      </c>
      <c r="H468" s="7">
        <f>_xlfn.XLOOKUP(complete_data[[#This Row],[PassengerId]],family_info[PassengerId],family_info[SibSp])</f>
        <v>0</v>
      </c>
      <c r="I468" s="7">
        <f>_xlfn.XLOOKUP(complete_data[[#This Row],[PassengerId]],family_info[PassengerId],family_info[Parch])</f>
        <v>0</v>
      </c>
      <c r="J468" s="18">
        <f>IF(ISBLANK(_xlfn.XLOOKUP(complete_data[[#This Row],[Ticket]],tickets[Ticket],tickets[Fare])),"",_xlfn.XLOOKUP(complete_data[[#This Row],[Ticket]],tickets[Ticket],tickets[Fare]))</f>
        <v>7.8958000000000004</v>
      </c>
      <c r="K468" s="18" t="str">
        <f>IF(ISBLANK(_xlfn.XLOOKUP(complete_data[[#This Row],[Ticket]],tickets[Ticket],tickets[Cabin])),"",_xlfn.XLOOKUP(complete_data[[#This Row],[Ticket]],tickets[Ticket],tickets[Cabin]))</f>
        <v/>
      </c>
      <c r="L468" t="str">
        <f>IF(ISBLANK(_xlfn.XLOOKUP(complete_data[[#This Row],[Ticket]],tickets[Ticket],tickets[Embarked])),"",_xlfn.XLOOKUP(complete_data[[#This Row],[Ticket]],tickets[Ticket],tickets[Embarked]))</f>
        <v>S</v>
      </c>
      <c r="M468" t="str">
        <f>IF(ISNA(complete_data[[#This Row],[Embarked]]),"S",IF(complete_data[[#This Row],[Embarked]]="","S",complete_data[[#This Row],[Embarked]]))</f>
        <v>S</v>
      </c>
      <c r="N468" t="str">
        <f>IF(ISNA(complete_data[[#This Row],[Cabin]]),"Unknown",IF(complete_data[[#This Row],[Cabin]]="","Unknown",TRIM(LEFT(complete_data[[#This Row],[Cabin]],1))))</f>
        <v>Unknown</v>
      </c>
    </row>
    <row r="469" spans="1:14" x14ac:dyDescent="0.2">
      <c r="A469" s="5">
        <v>724</v>
      </c>
      <c r="B469" s="7">
        <v>0</v>
      </c>
      <c r="C469" s="7">
        <v>2</v>
      </c>
      <c r="D469" s="5" t="s">
        <v>752</v>
      </c>
      <c r="E469" s="5" t="s">
        <v>29</v>
      </c>
      <c r="F469" s="4">
        <v>50</v>
      </c>
      <c r="G469" s="3">
        <v>250643</v>
      </c>
      <c r="H469" s="7">
        <f>_xlfn.XLOOKUP(complete_data[[#This Row],[PassengerId]],family_info[PassengerId],family_info[SibSp])</f>
        <v>0</v>
      </c>
      <c r="I469" s="7">
        <f>_xlfn.XLOOKUP(complete_data[[#This Row],[PassengerId]],family_info[PassengerId],family_info[Parch])</f>
        <v>0</v>
      </c>
      <c r="J469" s="18">
        <f>IF(ISBLANK(_xlfn.XLOOKUP(complete_data[[#This Row],[Ticket]],tickets[Ticket],tickets[Fare])),"",_xlfn.XLOOKUP(complete_data[[#This Row],[Ticket]],tickets[Ticket],tickets[Fare]))</f>
        <v>13</v>
      </c>
      <c r="K469" s="18" t="str">
        <f>IF(ISBLANK(_xlfn.XLOOKUP(complete_data[[#This Row],[Ticket]],tickets[Ticket],tickets[Cabin])),"",_xlfn.XLOOKUP(complete_data[[#This Row],[Ticket]],tickets[Ticket],tickets[Cabin]))</f>
        <v/>
      </c>
      <c r="L469" t="str">
        <f>IF(ISBLANK(_xlfn.XLOOKUP(complete_data[[#This Row],[Ticket]],tickets[Ticket],tickets[Embarked])),"",_xlfn.XLOOKUP(complete_data[[#This Row],[Ticket]],tickets[Ticket],tickets[Embarked]))</f>
        <v>S</v>
      </c>
      <c r="M469" t="str">
        <f>IF(ISNA(complete_data[[#This Row],[Embarked]]),"S",IF(complete_data[[#This Row],[Embarked]]="","S",complete_data[[#This Row],[Embarked]]))</f>
        <v>S</v>
      </c>
      <c r="N469" t="str">
        <f>IF(ISNA(complete_data[[#This Row],[Cabin]]),"Unknown",IF(complete_data[[#This Row],[Cabin]]="","Unknown",TRIM(LEFT(complete_data[[#This Row],[Cabin]],1))))</f>
        <v>Unknown</v>
      </c>
    </row>
    <row r="470" spans="1:14" x14ac:dyDescent="0.2">
      <c r="A470" s="5">
        <v>32</v>
      </c>
      <c r="B470" s="7">
        <v>1</v>
      </c>
      <c r="C470" s="7">
        <v>1</v>
      </c>
      <c r="D470" s="5" t="s">
        <v>753</v>
      </c>
      <c r="E470" s="5" t="s">
        <v>32</v>
      </c>
      <c r="G470" s="3" t="s">
        <v>406</v>
      </c>
      <c r="H470" s="7">
        <f>_xlfn.XLOOKUP(complete_data[[#This Row],[PassengerId]],family_info[PassengerId],family_info[SibSp])</f>
        <v>1</v>
      </c>
      <c r="I470" s="7">
        <f>_xlfn.XLOOKUP(complete_data[[#This Row],[PassengerId]],family_info[PassengerId],family_info[Parch])</f>
        <v>0</v>
      </c>
      <c r="J470" s="18">
        <f>IF(ISBLANK(_xlfn.XLOOKUP(complete_data[[#This Row],[Ticket]],tickets[Ticket],tickets[Fare])),"",_xlfn.XLOOKUP(complete_data[[#This Row],[Ticket]],tickets[Ticket],tickets[Fare]))</f>
        <v>146.52080000000001</v>
      </c>
      <c r="K470" s="18" t="str">
        <f>IF(ISBLANK(_xlfn.XLOOKUP(complete_data[[#This Row],[Ticket]],tickets[Ticket],tickets[Cabin])),"",_xlfn.XLOOKUP(complete_data[[#This Row],[Ticket]],tickets[Ticket],tickets[Cabin]))</f>
        <v>B78 B80</v>
      </c>
      <c r="L470" t="str">
        <f>IF(ISBLANK(_xlfn.XLOOKUP(complete_data[[#This Row],[Ticket]],tickets[Ticket],tickets[Embarked])),"",_xlfn.XLOOKUP(complete_data[[#This Row],[Ticket]],tickets[Ticket],tickets[Embarked]))</f>
        <v>C</v>
      </c>
      <c r="M470" t="str">
        <f>IF(ISNA(complete_data[[#This Row],[Embarked]]),"S",IF(complete_data[[#This Row],[Embarked]]="","S",complete_data[[#This Row],[Embarked]]))</f>
        <v>C</v>
      </c>
      <c r="N470" t="str">
        <f>IF(ISNA(complete_data[[#This Row],[Cabin]]),"Unknown",IF(complete_data[[#This Row],[Cabin]]="","Unknown",TRIM(LEFT(complete_data[[#This Row],[Cabin]],1))))</f>
        <v>B</v>
      </c>
    </row>
    <row r="471" spans="1:14" x14ac:dyDescent="0.2">
      <c r="A471" s="5">
        <v>232</v>
      </c>
      <c r="B471" s="7">
        <v>0</v>
      </c>
      <c r="C471" s="7">
        <v>3</v>
      </c>
      <c r="D471" s="5" t="s">
        <v>754</v>
      </c>
      <c r="E471" s="5" t="s">
        <v>29</v>
      </c>
      <c r="F471" s="4">
        <v>29</v>
      </c>
      <c r="G471" s="3">
        <v>347067</v>
      </c>
      <c r="H471" s="7">
        <f>_xlfn.XLOOKUP(complete_data[[#This Row],[PassengerId]],family_info[PassengerId],family_info[SibSp])</f>
        <v>0</v>
      </c>
      <c r="I471" s="7">
        <f>_xlfn.XLOOKUP(complete_data[[#This Row],[PassengerId]],family_info[PassengerId],family_info[Parch])</f>
        <v>0</v>
      </c>
      <c r="J471" s="18">
        <f>IF(ISBLANK(_xlfn.XLOOKUP(complete_data[[#This Row],[Ticket]],tickets[Ticket],tickets[Fare])),"",_xlfn.XLOOKUP(complete_data[[#This Row],[Ticket]],tickets[Ticket],tickets[Fare]))</f>
        <v>7.7750000000000004</v>
      </c>
      <c r="K471" s="18" t="str">
        <f>IF(ISBLANK(_xlfn.XLOOKUP(complete_data[[#This Row],[Ticket]],tickets[Ticket],tickets[Cabin])),"",_xlfn.XLOOKUP(complete_data[[#This Row],[Ticket]],tickets[Ticket],tickets[Cabin]))</f>
        <v/>
      </c>
      <c r="L471" t="str">
        <f>IF(ISBLANK(_xlfn.XLOOKUP(complete_data[[#This Row],[Ticket]],tickets[Ticket],tickets[Embarked])),"",_xlfn.XLOOKUP(complete_data[[#This Row],[Ticket]],tickets[Ticket],tickets[Embarked]))</f>
        <v>S</v>
      </c>
      <c r="M471" t="str">
        <f>IF(ISNA(complete_data[[#This Row],[Embarked]]),"S",IF(complete_data[[#This Row],[Embarked]]="","S",complete_data[[#This Row],[Embarked]]))</f>
        <v>S</v>
      </c>
      <c r="N471" t="str">
        <f>IF(ISNA(complete_data[[#This Row],[Cabin]]),"Unknown",IF(complete_data[[#This Row],[Cabin]]="","Unknown",TRIM(LEFT(complete_data[[#This Row],[Cabin]],1))))</f>
        <v>Unknown</v>
      </c>
    </row>
    <row r="472" spans="1:14" x14ac:dyDescent="0.2">
      <c r="A472" s="5">
        <v>156</v>
      </c>
      <c r="B472" s="7">
        <v>0</v>
      </c>
      <c r="C472" s="7">
        <v>1</v>
      </c>
      <c r="D472" s="5" t="s">
        <v>755</v>
      </c>
      <c r="E472" s="5" t="s">
        <v>29</v>
      </c>
      <c r="F472" s="4">
        <v>51</v>
      </c>
      <c r="G472" s="3" t="s">
        <v>756</v>
      </c>
      <c r="H472" s="7">
        <f>_xlfn.XLOOKUP(complete_data[[#This Row],[PassengerId]],family_info[PassengerId],family_info[SibSp])</f>
        <v>0</v>
      </c>
      <c r="I472" s="7">
        <f>_xlfn.XLOOKUP(complete_data[[#This Row],[PassengerId]],family_info[PassengerId],family_info[Parch])</f>
        <v>1</v>
      </c>
      <c r="J472" s="18">
        <f>IF(ISBLANK(_xlfn.XLOOKUP(complete_data[[#This Row],[Ticket]],tickets[Ticket],tickets[Fare])),"",_xlfn.XLOOKUP(complete_data[[#This Row],[Ticket]],tickets[Ticket],tickets[Fare]))</f>
        <v>61.379199999999997</v>
      </c>
      <c r="K472" s="18" t="str">
        <f>IF(ISBLANK(_xlfn.XLOOKUP(complete_data[[#This Row],[Ticket]],tickets[Ticket],tickets[Cabin])),"",_xlfn.XLOOKUP(complete_data[[#This Row],[Ticket]],tickets[Ticket],tickets[Cabin]))</f>
        <v/>
      </c>
      <c r="L472" t="str">
        <f>IF(ISBLANK(_xlfn.XLOOKUP(complete_data[[#This Row],[Ticket]],tickets[Ticket],tickets[Embarked])),"",_xlfn.XLOOKUP(complete_data[[#This Row],[Ticket]],tickets[Ticket],tickets[Embarked]))</f>
        <v>C</v>
      </c>
      <c r="M472" t="str">
        <f>IF(ISNA(complete_data[[#This Row],[Embarked]]),"S",IF(complete_data[[#This Row],[Embarked]]="","S",complete_data[[#This Row],[Embarked]]))</f>
        <v>C</v>
      </c>
      <c r="N472" t="str">
        <f>IF(ISNA(complete_data[[#This Row],[Cabin]]),"Unknown",IF(complete_data[[#This Row],[Cabin]]="","Unknown",TRIM(LEFT(complete_data[[#This Row],[Cabin]],1))))</f>
        <v>Unknown</v>
      </c>
    </row>
    <row r="473" spans="1:14" x14ac:dyDescent="0.2">
      <c r="A473" s="5">
        <v>353</v>
      </c>
      <c r="B473" s="7">
        <v>0</v>
      </c>
      <c r="C473" s="7">
        <v>3</v>
      </c>
      <c r="D473" s="5" t="s">
        <v>757</v>
      </c>
      <c r="E473" s="5" t="s">
        <v>29</v>
      </c>
      <c r="F473" s="4">
        <v>15</v>
      </c>
      <c r="G473" s="3">
        <v>2695</v>
      </c>
      <c r="H473" s="7">
        <f>_xlfn.XLOOKUP(complete_data[[#This Row],[PassengerId]],family_info[PassengerId],family_info[SibSp])</f>
        <v>1</v>
      </c>
      <c r="I473" s="7">
        <f>_xlfn.XLOOKUP(complete_data[[#This Row],[PassengerId]],family_info[PassengerId],family_info[Parch])</f>
        <v>1</v>
      </c>
      <c r="J473" s="18">
        <f>IF(ISBLANK(_xlfn.XLOOKUP(complete_data[[#This Row],[Ticket]],tickets[Ticket],tickets[Fare])),"",_xlfn.XLOOKUP(complete_data[[#This Row],[Ticket]],tickets[Ticket],tickets[Fare]))</f>
        <v>7.2291999999999996</v>
      </c>
      <c r="K473" s="18" t="str">
        <f>IF(ISBLANK(_xlfn.XLOOKUP(complete_data[[#This Row],[Ticket]],tickets[Ticket],tickets[Cabin])),"",_xlfn.XLOOKUP(complete_data[[#This Row],[Ticket]],tickets[Ticket],tickets[Cabin]))</f>
        <v/>
      </c>
      <c r="L473" t="str">
        <f>IF(ISBLANK(_xlfn.XLOOKUP(complete_data[[#This Row],[Ticket]],tickets[Ticket],tickets[Embarked])),"",_xlfn.XLOOKUP(complete_data[[#This Row],[Ticket]],tickets[Ticket],tickets[Embarked]))</f>
        <v>C</v>
      </c>
      <c r="M473" t="str">
        <f>IF(ISNA(complete_data[[#This Row],[Embarked]]),"S",IF(complete_data[[#This Row],[Embarked]]="","S",complete_data[[#This Row],[Embarked]]))</f>
        <v>C</v>
      </c>
      <c r="N473" t="str">
        <f>IF(ISNA(complete_data[[#This Row],[Cabin]]),"Unknown",IF(complete_data[[#This Row],[Cabin]]="","Unknown",TRIM(LEFT(complete_data[[#This Row],[Cabin]],1))))</f>
        <v>Unknown</v>
      </c>
    </row>
    <row r="474" spans="1:14" x14ac:dyDescent="0.2">
      <c r="A474" s="5">
        <v>549</v>
      </c>
      <c r="B474" s="7">
        <v>0</v>
      </c>
      <c r="C474" s="7">
        <v>3</v>
      </c>
      <c r="D474" s="5" t="s">
        <v>758</v>
      </c>
      <c r="E474" s="5" t="s">
        <v>29</v>
      </c>
      <c r="F474" s="4">
        <v>33</v>
      </c>
      <c r="G474" s="3">
        <v>363291</v>
      </c>
      <c r="H474" s="7">
        <f>_xlfn.XLOOKUP(complete_data[[#This Row],[PassengerId]],family_info[PassengerId],family_info[SibSp])</f>
        <v>1</v>
      </c>
      <c r="I474" s="7">
        <f>_xlfn.XLOOKUP(complete_data[[#This Row],[PassengerId]],family_info[PassengerId],family_info[Parch])</f>
        <v>1</v>
      </c>
      <c r="J474" s="18">
        <f>IF(ISBLANK(_xlfn.XLOOKUP(complete_data[[#This Row],[Ticket]],tickets[Ticket],tickets[Fare])),"",_xlfn.XLOOKUP(complete_data[[#This Row],[Ticket]],tickets[Ticket],tickets[Fare]))</f>
        <v>20.524999999999999</v>
      </c>
      <c r="K474" s="18" t="str">
        <f>IF(ISBLANK(_xlfn.XLOOKUP(complete_data[[#This Row],[Ticket]],tickets[Ticket],tickets[Cabin])),"",_xlfn.XLOOKUP(complete_data[[#This Row],[Ticket]],tickets[Ticket],tickets[Cabin]))</f>
        <v/>
      </c>
      <c r="L474" t="str">
        <f>IF(ISBLANK(_xlfn.XLOOKUP(complete_data[[#This Row],[Ticket]],tickets[Ticket],tickets[Embarked])),"",_xlfn.XLOOKUP(complete_data[[#This Row],[Ticket]],tickets[Ticket],tickets[Embarked]))</f>
        <v>S</v>
      </c>
      <c r="M474" t="str">
        <f>IF(ISNA(complete_data[[#This Row],[Embarked]]),"S",IF(complete_data[[#This Row],[Embarked]]="","S",complete_data[[#This Row],[Embarked]]))</f>
        <v>S</v>
      </c>
      <c r="N474" t="str">
        <f>IF(ISNA(complete_data[[#This Row],[Cabin]]),"Unknown",IF(complete_data[[#This Row],[Cabin]]="","Unknown",TRIM(LEFT(complete_data[[#This Row],[Cabin]],1))))</f>
        <v>Unknown</v>
      </c>
    </row>
    <row r="475" spans="1:14" x14ac:dyDescent="0.2">
      <c r="A475" s="5">
        <v>839</v>
      </c>
      <c r="B475" s="7">
        <v>1</v>
      </c>
      <c r="C475" s="7">
        <v>3</v>
      </c>
      <c r="D475" s="5" t="s">
        <v>759</v>
      </c>
      <c r="E475" s="5" t="s">
        <v>29</v>
      </c>
      <c r="F475" s="4">
        <v>32</v>
      </c>
      <c r="G475" s="3">
        <v>1601</v>
      </c>
      <c r="H475" s="7">
        <f>_xlfn.XLOOKUP(complete_data[[#This Row],[PassengerId]],family_info[PassengerId],family_info[SibSp])</f>
        <v>0</v>
      </c>
      <c r="I475" s="7">
        <f>_xlfn.XLOOKUP(complete_data[[#This Row],[PassengerId]],family_info[PassengerId],family_info[Parch])</f>
        <v>0</v>
      </c>
      <c r="J475" s="18">
        <f>IF(ISBLANK(_xlfn.XLOOKUP(complete_data[[#This Row],[Ticket]],tickets[Ticket],tickets[Fare])),"",_xlfn.XLOOKUP(complete_data[[#This Row],[Ticket]],tickets[Ticket],tickets[Fare]))</f>
        <v>56.495800000000003</v>
      </c>
      <c r="K475" s="18" t="str">
        <f>IF(ISBLANK(_xlfn.XLOOKUP(complete_data[[#This Row],[Ticket]],tickets[Ticket],tickets[Cabin])),"",_xlfn.XLOOKUP(complete_data[[#This Row],[Ticket]],tickets[Ticket],tickets[Cabin]))</f>
        <v/>
      </c>
      <c r="L475" t="str">
        <f>IF(ISBLANK(_xlfn.XLOOKUP(complete_data[[#This Row],[Ticket]],tickets[Ticket],tickets[Embarked])),"",_xlfn.XLOOKUP(complete_data[[#This Row],[Ticket]],tickets[Ticket],tickets[Embarked]))</f>
        <v>S</v>
      </c>
      <c r="M475" t="str">
        <f>IF(ISNA(complete_data[[#This Row],[Embarked]]),"S",IF(complete_data[[#This Row],[Embarked]]="","S",complete_data[[#This Row],[Embarked]]))</f>
        <v>S</v>
      </c>
      <c r="N475" t="str">
        <f>IF(ISNA(complete_data[[#This Row],[Cabin]]),"Unknown",IF(complete_data[[#This Row],[Cabin]]="","Unknown",TRIM(LEFT(complete_data[[#This Row],[Cabin]],1))))</f>
        <v>Unknown</v>
      </c>
    </row>
    <row r="476" spans="1:14" x14ac:dyDescent="0.2">
      <c r="A476" s="5">
        <v>742</v>
      </c>
      <c r="B476" s="7">
        <v>0</v>
      </c>
      <c r="C476" s="7">
        <v>1</v>
      </c>
      <c r="D476" s="5" t="s">
        <v>760</v>
      </c>
      <c r="E476" s="5" t="s">
        <v>29</v>
      </c>
      <c r="F476" s="4">
        <v>36</v>
      </c>
      <c r="G476" s="3">
        <v>19877</v>
      </c>
      <c r="H476" s="7">
        <f>_xlfn.XLOOKUP(complete_data[[#This Row],[PassengerId]],family_info[PassengerId],family_info[SibSp])</f>
        <v>1</v>
      </c>
      <c r="I476" s="7">
        <f>_xlfn.XLOOKUP(complete_data[[#This Row],[PassengerId]],family_info[PassengerId],family_info[Parch])</f>
        <v>0</v>
      </c>
      <c r="J476" s="18">
        <f>IF(ISBLANK(_xlfn.XLOOKUP(complete_data[[#This Row],[Ticket]],tickets[Ticket],tickets[Fare])),"",_xlfn.XLOOKUP(complete_data[[#This Row],[Ticket]],tickets[Ticket],tickets[Fare]))</f>
        <v>78.849999999999994</v>
      </c>
      <c r="K476" s="18" t="str">
        <f>IF(ISBLANK(_xlfn.XLOOKUP(complete_data[[#This Row],[Ticket]],tickets[Ticket],tickets[Cabin])),"",_xlfn.XLOOKUP(complete_data[[#This Row],[Ticket]],tickets[Ticket],tickets[Cabin]))</f>
        <v>C46</v>
      </c>
      <c r="L476" t="str">
        <f>IF(ISBLANK(_xlfn.XLOOKUP(complete_data[[#This Row],[Ticket]],tickets[Ticket],tickets[Embarked])),"",_xlfn.XLOOKUP(complete_data[[#This Row],[Ticket]],tickets[Ticket],tickets[Embarked]))</f>
        <v>S</v>
      </c>
      <c r="M476" t="str">
        <f>IF(ISNA(complete_data[[#This Row],[Embarked]]),"S",IF(complete_data[[#This Row],[Embarked]]="","S",complete_data[[#This Row],[Embarked]]))</f>
        <v>S</v>
      </c>
      <c r="N476" t="str">
        <f>IF(ISNA(complete_data[[#This Row],[Cabin]]),"Unknown",IF(complete_data[[#This Row],[Cabin]]="","Unknown",TRIM(LEFT(complete_data[[#This Row],[Cabin]],1))))</f>
        <v>C</v>
      </c>
    </row>
    <row r="477" spans="1:14" x14ac:dyDescent="0.2">
      <c r="A477" s="5">
        <v>337</v>
      </c>
      <c r="B477" s="7">
        <v>0</v>
      </c>
      <c r="C477" s="7">
        <v>1</v>
      </c>
      <c r="D477" s="5" t="s">
        <v>761</v>
      </c>
      <c r="E477" s="5" t="s">
        <v>29</v>
      </c>
      <c r="F477" s="4">
        <v>29</v>
      </c>
      <c r="G477" s="3">
        <v>113776</v>
      </c>
      <c r="H477" s="7">
        <f>_xlfn.XLOOKUP(complete_data[[#This Row],[PassengerId]],family_info[PassengerId],family_info[SibSp])</f>
        <v>1</v>
      </c>
      <c r="I477" s="7">
        <f>_xlfn.XLOOKUP(complete_data[[#This Row],[PassengerId]],family_info[PassengerId],family_info[Parch])</f>
        <v>0</v>
      </c>
      <c r="J477" s="18">
        <f>IF(ISBLANK(_xlfn.XLOOKUP(complete_data[[#This Row],[Ticket]],tickets[Ticket],tickets[Fare])),"",_xlfn.XLOOKUP(complete_data[[#This Row],[Ticket]],tickets[Ticket],tickets[Fare]))</f>
        <v>66.599999999999994</v>
      </c>
      <c r="K477" s="18" t="str">
        <f>IF(ISBLANK(_xlfn.XLOOKUP(complete_data[[#This Row],[Ticket]],tickets[Ticket],tickets[Cabin])),"",_xlfn.XLOOKUP(complete_data[[#This Row],[Ticket]],tickets[Ticket],tickets[Cabin]))</f>
        <v>C2</v>
      </c>
      <c r="L477" t="str">
        <f>IF(ISBLANK(_xlfn.XLOOKUP(complete_data[[#This Row],[Ticket]],tickets[Ticket],tickets[Embarked])),"",_xlfn.XLOOKUP(complete_data[[#This Row],[Ticket]],tickets[Ticket],tickets[Embarked]))</f>
        <v>S</v>
      </c>
      <c r="M477" t="str">
        <f>IF(ISNA(complete_data[[#This Row],[Embarked]]),"S",IF(complete_data[[#This Row],[Embarked]]="","S",complete_data[[#This Row],[Embarked]]))</f>
        <v>S</v>
      </c>
      <c r="N477" t="str">
        <f>IF(ISNA(complete_data[[#This Row],[Cabin]]),"Unknown",IF(complete_data[[#This Row],[Cabin]]="","Unknown",TRIM(LEFT(complete_data[[#This Row],[Cabin]],1))))</f>
        <v>C</v>
      </c>
    </row>
    <row r="478" spans="1:14" x14ac:dyDescent="0.2">
      <c r="A478" s="5">
        <v>144</v>
      </c>
      <c r="B478" s="7">
        <v>0</v>
      </c>
      <c r="C478" s="7">
        <v>3</v>
      </c>
      <c r="D478" s="5" t="s">
        <v>762</v>
      </c>
      <c r="E478" s="5" t="s">
        <v>29</v>
      </c>
      <c r="F478" s="4">
        <v>19</v>
      </c>
      <c r="G478" s="3">
        <v>365222</v>
      </c>
      <c r="H478" s="7">
        <f>_xlfn.XLOOKUP(complete_data[[#This Row],[PassengerId]],family_info[PassengerId],family_info[SibSp])</f>
        <v>0</v>
      </c>
      <c r="I478" s="7">
        <f>_xlfn.XLOOKUP(complete_data[[#This Row],[PassengerId]],family_info[PassengerId],family_info[Parch])</f>
        <v>0</v>
      </c>
      <c r="J478" s="18">
        <f>IF(ISBLANK(_xlfn.XLOOKUP(complete_data[[#This Row],[Ticket]],tickets[Ticket],tickets[Fare])),"",_xlfn.XLOOKUP(complete_data[[#This Row],[Ticket]],tickets[Ticket],tickets[Fare]))</f>
        <v>6.75</v>
      </c>
      <c r="K478" s="18" t="str">
        <f>IF(ISBLANK(_xlfn.XLOOKUP(complete_data[[#This Row],[Ticket]],tickets[Ticket],tickets[Cabin])),"",_xlfn.XLOOKUP(complete_data[[#This Row],[Ticket]],tickets[Ticket],tickets[Cabin]))</f>
        <v/>
      </c>
      <c r="L478" t="str">
        <f>IF(ISBLANK(_xlfn.XLOOKUP(complete_data[[#This Row],[Ticket]],tickets[Ticket],tickets[Embarked])),"",_xlfn.XLOOKUP(complete_data[[#This Row],[Ticket]],tickets[Ticket],tickets[Embarked]))</f>
        <v>Q</v>
      </c>
      <c r="M478" t="str">
        <f>IF(ISNA(complete_data[[#This Row],[Embarked]]),"S",IF(complete_data[[#This Row],[Embarked]]="","S",complete_data[[#This Row],[Embarked]]))</f>
        <v>Q</v>
      </c>
      <c r="N478" t="str">
        <f>IF(ISNA(complete_data[[#This Row],[Cabin]]),"Unknown",IF(complete_data[[#This Row],[Cabin]]="","Unknown",TRIM(LEFT(complete_data[[#This Row],[Cabin]],1))))</f>
        <v>Unknown</v>
      </c>
    </row>
    <row r="479" spans="1:14" x14ac:dyDescent="0.2">
      <c r="A479" s="5">
        <v>608</v>
      </c>
      <c r="B479" s="7">
        <v>1</v>
      </c>
      <c r="C479" s="7">
        <v>1</v>
      </c>
      <c r="D479" s="5" t="s">
        <v>763</v>
      </c>
      <c r="E479" s="5" t="s">
        <v>29</v>
      </c>
      <c r="F479" s="4">
        <v>27</v>
      </c>
      <c r="G479" s="3">
        <v>113804</v>
      </c>
      <c r="H479" s="7">
        <f>_xlfn.XLOOKUP(complete_data[[#This Row],[PassengerId]],family_info[PassengerId],family_info[SibSp])</f>
        <v>0</v>
      </c>
      <c r="I479" s="7">
        <f>_xlfn.XLOOKUP(complete_data[[#This Row],[PassengerId]],family_info[PassengerId],family_info[Parch])</f>
        <v>0</v>
      </c>
      <c r="J479" s="18">
        <f>IF(ISBLANK(_xlfn.XLOOKUP(complete_data[[#This Row],[Ticket]],tickets[Ticket],tickets[Fare])),"",_xlfn.XLOOKUP(complete_data[[#This Row],[Ticket]],tickets[Ticket],tickets[Fare]))</f>
        <v>30.5</v>
      </c>
      <c r="K479" s="18" t="str">
        <f>IF(ISBLANK(_xlfn.XLOOKUP(complete_data[[#This Row],[Ticket]],tickets[Ticket],tickets[Cabin])),"",_xlfn.XLOOKUP(complete_data[[#This Row],[Ticket]],tickets[Ticket],tickets[Cabin]))</f>
        <v/>
      </c>
      <c r="L479" t="str">
        <f>IF(ISBLANK(_xlfn.XLOOKUP(complete_data[[#This Row],[Ticket]],tickets[Ticket],tickets[Embarked])),"",_xlfn.XLOOKUP(complete_data[[#This Row],[Ticket]],tickets[Ticket],tickets[Embarked]))</f>
        <v>S</v>
      </c>
      <c r="M479" t="str">
        <f>IF(ISNA(complete_data[[#This Row],[Embarked]]),"S",IF(complete_data[[#This Row],[Embarked]]="","S",complete_data[[#This Row],[Embarked]]))</f>
        <v>S</v>
      </c>
      <c r="N479" t="str">
        <f>IF(ISNA(complete_data[[#This Row],[Cabin]]),"Unknown",IF(complete_data[[#This Row],[Cabin]]="","Unknown",TRIM(LEFT(complete_data[[#This Row],[Cabin]],1))))</f>
        <v>Unknown</v>
      </c>
    </row>
    <row r="480" spans="1:14" x14ac:dyDescent="0.2">
      <c r="A480" s="5">
        <v>37</v>
      </c>
      <c r="B480" s="7">
        <v>1</v>
      </c>
      <c r="C480" s="7">
        <v>3</v>
      </c>
      <c r="D480" s="5" t="s">
        <v>764</v>
      </c>
      <c r="E480" s="5" t="s">
        <v>29</v>
      </c>
      <c r="G480" s="3">
        <v>2677</v>
      </c>
      <c r="H480" s="7">
        <f>_xlfn.XLOOKUP(complete_data[[#This Row],[PassengerId]],family_info[PassengerId],family_info[SibSp])</f>
        <v>0</v>
      </c>
      <c r="I480" s="7">
        <f>_xlfn.XLOOKUP(complete_data[[#This Row],[PassengerId]],family_info[PassengerId],family_info[Parch])</f>
        <v>0</v>
      </c>
      <c r="J480" s="18">
        <f>IF(ISBLANK(_xlfn.XLOOKUP(complete_data[[#This Row],[Ticket]],tickets[Ticket],tickets[Fare])),"",_xlfn.XLOOKUP(complete_data[[#This Row],[Ticket]],tickets[Ticket],tickets[Fare]))</f>
        <v>7.2291999999999996</v>
      </c>
      <c r="K480" s="18" t="str">
        <f>IF(ISBLANK(_xlfn.XLOOKUP(complete_data[[#This Row],[Ticket]],tickets[Ticket],tickets[Cabin])),"",_xlfn.XLOOKUP(complete_data[[#This Row],[Ticket]],tickets[Ticket],tickets[Cabin]))</f>
        <v/>
      </c>
      <c r="L480" t="str">
        <f>IF(ISBLANK(_xlfn.XLOOKUP(complete_data[[#This Row],[Ticket]],tickets[Ticket],tickets[Embarked])),"",_xlfn.XLOOKUP(complete_data[[#This Row],[Ticket]],tickets[Ticket],tickets[Embarked]))</f>
        <v>C</v>
      </c>
      <c r="M480" t="str">
        <f>IF(ISNA(complete_data[[#This Row],[Embarked]]),"S",IF(complete_data[[#This Row],[Embarked]]="","S",complete_data[[#This Row],[Embarked]]))</f>
        <v>C</v>
      </c>
      <c r="N480" t="str">
        <f>IF(ISNA(complete_data[[#This Row],[Cabin]]),"Unknown",IF(complete_data[[#This Row],[Cabin]]="","Unknown",TRIM(LEFT(complete_data[[#This Row],[Cabin]],1))))</f>
        <v>Unknown</v>
      </c>
    </row>
    <row r="481" spans="1:14" x14ac:dyDescent="0.2">
      <c r="A481" s="5">
        <v>209</v>
      </c>
      <c r="B481" s="7">
        <v>1</v>
      </c>
      <c r="C481" s="7">
        <v>3</v>
      </c>
      <c r="D481" s="5" t="s">
        <v>765</v>
      </c>
      <c r="E481" s="5" t="s">
        <v>32</v>
      </c>
      <c r="F481" s="4">
        <v>16</v>
      </c>
      <c r="G481" s="3">
        <v>367231</v>
      </c>
      <c r="H481" s="7">
        <f>_xlfn.XLOOKUP(complete_data[[#This Row],[PassengerId]],family_info[PassengerId],family_info[SibSp])</f>
        <v>0</v>
      </c>
      <c r="I481" s="7">
        <f>_xlfn.XLOOKUP(complete_data[[#This Row],[PassengerId]],family_info[PassengerId],family_info[Parch])</f>
        <v>0</v>
      </c>
      <c r="J481" s="18" t="e">
        <f>IF(ISBLANK(_xlfn.XLOOKUP(complete_data[[#This Row],[Ticket]],tickets[Ticket],tickets[Fare])),"",_xlfn.XLOOKUP(complete_data[[#This Row],[Ticket]],tickets[Ticket],tickets[Fare]))</f>
        <v>#N/A</v>
      </c>
      <c r="K481" s="18" t="e">
        <f>IF(ISBLANK(_xlfn.XLOOKUP(complete_data[[#This Row],[Ticket]],tickets[Ticket],tickets[Cabin])),"",_xlfn.XLOOKUP(complete_data[[#This Row],[Ticket]],tickets[Ticket],tickets[Cabin]))</f>
        <v>#N/A</v>
      </c>
      <c r="L481" t="e">
        <f>IF(ISBLANK(_xlfn.XLOOKUP(complete_data[[#This Row],[Ticket]],tickets[Ticket],tickets[Embarked])),"",_xlfn.XLOOKUP(complete_data[[#This Row],[Ticket]],tickets[Ticket],tickets[Embarked]))</f>
        <v>#N/A</v>
      </c>
      <c r="M481" t="str">
        <f>IF(ISNA(complete_data[[#This Row],[Embarked]]),"S",IF(complete_data[[#This Row],[Embarked]]="","S",complete_data[[#This Row],[Embarked]]))</f>
        <v>S</v>
      </c>
      <c r="N481" t="str">
        <f>IF(ISNA(complete_data[[#This Row],[Cabin]]),"Unknown",IF(complete_data[[#This Row],[Cabin]]="","Unknown",TRIM(LEFT(complete_data[[#This Row],[Cabin]],1))))</f>
        <v>Unknown</v>
      </c>
    </row>
    <row r="482" spans="1:14" x14ac:dyDescent="0.2">
      <c r="A482" s="5">
        <v>339</v>
      </c>
      <c r="B482" s="7">
        <v>1</v>
      </c>
      <c r="C482" s="7">
        <v>3</v>
      </c>
      <c r="D482" s="5" t="s">
        <v>766</v>
      </c>
      <c r="E482" s="5" t="s">
        <v>29</v>
      </c>
      <c r="F482" s="4">
        <v>45</v>
      </c>
      <c r="G482" s="3">
        <v>7598</v>
      </c>
      <c r="H482" s="7">
        <f>_xlfn.XLOOKUP(complete_data[[#This Row],[PassengerId]],family_info[PassengerId],family_info[SibSp])</f>
        <v>0</v>
      </c>
      <c r="I482" s="7">
        <f>_xlfn.XLOOKUP(complete_data[[#This Row],[PassengerId]],family_info[PassengerId],family_info[Parch])</f>
        <v>0</v>
      </c>
      <c r="J482" s="18">
        <f>IF(ISBLANK(_xlfn.XLOOKUP(complete_data[[#This Row],[Ticket]],tickets[Ticket],tickets[Fare])),"",_xlfn.XLOOKUP(complete_data[[#This Row],[Ticket]],tickets[Ticket],tickets[Fare]))</f>
        <v>8.0500000000000007</v>
      </c>
      <c r="K482" s="18" t="str">
        <f>IF(ISBLANK(_xlfn.XLOOKUP(complete_data[[#This Row],[Ticket]],tickets[Ticket],tickets[Cabin])),"",_xlfn.XLOOKUP(complete_data[[#This Row],[Ticket]],tickets[Ticket],tickets[Cabin]))</f>
        <v/>
      </c>
      <c r="L482" t="str">
        <f>IF(ISBLANK(_xlfn.XLOOKUP(complete_data[[#This Row],[Ticket]],tickets[Ticket],tickets[Embarked])),"",_xlfn.XLOOKUP(complete_data[[#This Row],[Ticket]],tickets[Ticket],tickets[Embarked]))</f>
        <v>S</v>
      </c>
      <c r="M482" t="str">
        <f>IF(ISNA(complete_data[[#This Row],[Embarked]]),"S",IF(complete_data[[#This Row],[Embarked]]="","S",complete_data[[#This Row],[Embarked]]))</f>
        <v>S</v>
      </c>
      <c r="N482" t="str">
        <f>IF(ISNA(complete_data[[#This Row],[Cabin]]),"Unknown",IF(complete_data[[#This Row],[Cabin]]="","Unknown",TRIM(LEFT(complete_data[[#This Row],[Cabin]],1))))</f>
        <v>Unknown</v>
      </c>
    </row>
    <row r="483" spans="1:14" x14ac:dyDescent="0.2">
      <c r="A483" s="5">
        <v>539</v>
      </c>
      <c r="B483" s="7">
        <v>0</v>
      </c>
      <c r="C483" s="7">
        <v>3</v>
      </c>
      <c r="D483" s="5" t="s">
        <v>767</v>
      </c>
      <c r="E483" s="5" t="s">
        <v>29</v>
      </c>
      <c r="G483" s="3">
        <v>364498</v>
      </c>
      <c r="H483" s="7">
        <f>_xlfn.XLOOKUP(complete_data[[#This Row],[PassengerId]],family_info[PassengerId],family_info[SibSp])</f>
        <v>0</v>
      </c>
      <c r="I483" s="7">
        <f>_xlfn.XLOOKUP(complete_data[[#This Row],[PassengerId]],family_info[PassengerId],family_info[Parch])</f>
        <v>0</v>
      </c>
      <c r="J483" s="18">
        <f>IF(ISBLANK(_xlfn.XLOOKUP(complete_data[[#This Row],[Ticket]],tickets[Ticket],tickets[Fare])),"",_xlfn.XLOOKUP(complete_data[[#This Row],[Ticket]],tickets[Ticket],tickets[Fare]))</f>
        <v>14.5</v>
      </c>
      <c r="K483" s="18" t="str">
        <f>IF(ISBLANK(_xlfn.XLOOKUP(complete_data[[#This Row],[Ticket]],tickets[Ticket],tickets[Cabin])),"",_xlfn.XLOOKUP(complete_data[[#This Row],[Ticket]],tickets[Ticket],tickets[Cabin]))</f>
        <v/>
      </c>
      <c r="L483" t="str">
        <f>IF(ISBLANK(_xlfn.XLOOKUP(complete_data[[#This Row],[Ticket]],tickets[Ticket],tickets[Embarked])),"",_xlfn.XLOOKUP(complete_data[[#This Row],[Ticket]],tickets[Ticket],tickets[Embarked]))</f>
        <v>S</v>
      </c>
      <c r="M483" t="str">
        <f>IF(ISNA(complete_data[[#This Row],[Embarked]]),"S",IF(complete_data[[#This Row],[Embarked]]="","S",complete_data[[#This Row],[Embarked]]))</f>
        <v>S</v>
      </c>
      <c r="N483" t="str">
        <f>IF(ISNA(complete_data[[#This Row],[Cabin]]),"Unknown",IF(complete_data[[#This Row],[Cabin]]="","Unknown",TRIM(LEFT(complete_data[[#This Row],[Cabin]],1))))</f>
        <v>Unknown</v>
      </c>
    </row>
    <row r="484" spans="1:14" x14ac:dyDescent="0.2">
      <c r="A484" s="5">
        <v>663</v>
      </c>
      <c r="B484" s="7">
        <v>0</v>
      </c>
      <c r="C484" s="7">
        <v>1</v>
      </c>
      <c r="D484" s="5" t="s">
        <v>768</v>
      </c>
      <c r="E484" s="5" t="s">
        <v>29</v>
      </c>
      <c r="F484" s="4">
        <v>47</v>
      </c>
      <c r="G484" s="3">
        <v>5727</v>
      </c>
      <c r="H484" s="7">
        <f>_xlfn.XLOOKUP(complete_data[[#This Row],[PassengerId]],family_info[PassengerId],family_info[SibSp])</f>
        <v>0</v>
      </c>
      <c r="I484" s="7">
        <f>_xlfn.XLOOKUP(complete_data[[#This Row],[PassengerId]],family_info[PassengerId],family_info[Parch])</f>
        <v>0</v>
      </c>
      <c r="J484" s="18">
        <f>IF(ISBLANK(_xlfn.XLOOKUP(complete_data[[#This Row],[Ticket]],tickets[Ticket],tickets[Fare])),"",_xlfn.XLOOKUP(complete_data[[#This Row],[Ticket]],tickets[Ticket],tickets[Fare]))</f>
        <v>25.587499999999999</v>
      </c>
      <c r="K484" s="18" t="str">
        <f>IF(ISBLANK(_xlfn.XLOOKUP(complete_data[[#This Row],[Ticket]],tickets[Ticket],tickets[Cabin])),"",_xlfn.XLOOKUP(complete_data[[#This Row],[Ticket]],tickets[Ticket],tickets[Cabin]))</f>
        <v>E58</v>
      </c>
      <c r="L484" t="str">
        <f>IF(ISBLANK(_xlfn.XLOOKUP(complete_data[[#This Row],[Ticket]],tickets[Ticket],tickets[Embarked])),"",_xlfn.XLOOKUP(complete_data[[#This Row],[Ticket]],tickets[Ticket],tickets[Embarked]))</f>
        <v>S</v>
      </c>
      <c r="M484" t="str">
        <f>IF(ISNA(complete_data[[#This Row],[Embarked]]),"S",IF(complete_data[[#This Row],[Embarked]]="","S",complete_data[[#This Row],[Embarked]]))</f>
        <v>S</v>
      </c>
      <c r="N484" t="str">
        <f>IF(ISNA(complete_data[[#This Row],[Cabin]]),"Unknown",IF(complete_data[[#This Row],[Cabin]]="","Unknown",TRIM(LEFT(complete_data[[#This Row],[Cabin]],1))))</f>
        <v>E</v>
      </c>
    </row>
    <row r="485" spans="1:14" x14ac:dyDescent="0.2">
      <c r="A485" s="5">
        <v>117</v>
      </c>
      <c r="B485" s="7">
        <v>0</v>
      </c>
      <c r="C485" s="7">
        <v>3</v>
      </c>
      <c r="D485" s="5" t="s">
        <v>769</v>
      </c>
      <c r="E485" s="5" t="s">
        <v>29</v>
      </c>
      <c r="F485" s="4">
        <v>70.5</v>
      </c>
      <c r="G485" s="3">
        <v>370369</v>
      </c>
      <c r="H485" s="7">
        <f>_xlfn.XLOOKUP(complete_data[[#This Row],[PassengerId]],family_info[PassengerId],family_info[SibSp])</f>
        <v>0</v>
      </c>
      <c r="I485" s="7">
        <f>_xlfn.XLOOKUP(complete_data[[#This Row],[PassengerId]],family_info[PassengerId],family_info[Parch])</f>
        <v>0</v>
      </c>
      <c r="J485" s="18">
        <f>IF(ISBLANK(_xlfn.XLOOKUP(complete_data[[#This Row],[Ticket]],tickets[Ticket],tickets[Fare])),"",_xlfn.XLOOKUP(complete_data[[#This Row],[Ticket]],tickets[Ticket],tickets[Fare]))</f>
        <v>7.75</v>
      </c>
      <c r="K485" s="18" t="str">
        <f>IF(ISBLANK(_xlfn.XLOOKUP(complete_data[[#This Row],[Ticket]],tickets[Ticket],tickets[Cabin])),"",_xlfn.XLOOKUP(complete_data[[#This Row],[Ticket]],tickets[Ticket],tickets[Cabin]))</f>
        <v/>
      </c>
      <c r="L485" t="str">
        <f>IF(ISBLANK(_xlfn.XLOOKUP(complete_data[[#This Row],[Ticket]],tickets[Ticket],tickets[Embarked])),"",_xlfn.XLOOKUP(complete_data[[#This Row],[Ticket]],tickets[Ticket],tickets[Embarked]))</f>
        <v>Q</v>
      </c>
      <c r="M485" t="str">
        <f>IF(ISNA(complete_data[[#This Row],[Embarked]]),"S",IF(complete_data[[#This Row],[Embarked]]="","S",complete_data[[#This Row],[Embarked]]))</f>
        <v>Q</v>
      </c>
      <c r="N485" t="str">
        <f>IF(ISNA(complete_data[[#This Row],[Cabin]]),"Unknown",IF(complete_data[[#This Row],[Cabin]]="","Unknown",TRIM(LEFT(complete_data[[#This Row],[Cabin]],1))))</f>
        <v>Unknown</v>
      </c>
    </row>
    <row r="486" spans="1:14" x14ac:dyDescent="0.2">
      <c r="A486" s="5">
        <v>324</v>
      </c>
      <c r="B486" s="7">
        <v>1</v>
      </c>
      <c r="C486" s="7">
        <v>2</v>
      </c>
      <c r="D486" s="5" t="s">
        <v>770</v>
      </c>
      <c r="E486" s="5" t="s">
        <v>32</v>
      </c>
      <c r="F486" s="4">
        <v>22</v>
      </c>
      <c r="G486" s="3">
        <v>248738</v>
      </c>
      <c r="H486" s="7">
        <f>_xlfn.XLOOKUP(complete_data[[#This Row],[PassengerId]],family_info[PassengerId],family_info[SibSp])</f>
        <v>1</v>
      </c>
      <c r="I486" s="7">
        <f>_xlfn.XLOOKUP(complete_data[[#This Row],[PassengerId]],family_info[PassengerId],family_info[Parch])</f>
        <v>1</v>
      </c>
      <c r="J486" s="18">
        <f>IF(ISBLANK(_xlfn.XLOOKUP(complete_data[[#This Row],[Ticket]],tickets[Ticket],tickets[Fare])),"",_xlfn.XLOOKUP(complete_data[[#This Row],[Ticket]],tickets[Ticket],tickets[Fare]))</f>
        <v>29</v>
      </c>
      <c r="K486" s="18" t="str">
        <f>IF(ISBLANK(_xlfn.XLOOKUP(complete_data[[#This Row],[Ticket]],tickets[Ticket],tickets[Cabin])),"",_xlfn.XLOOKUP(complete_data[[#This Row],[Ticket]],tickets[Ticket],tickets[Cabin]))</f>
        <v/>
      </c>
      <c r="L486" t="str">
        <f>IF(ISBLANK(_xlfn.XLOOKUP(complete_data[[#This Row],[Ticket]],tickets[Ticket],tickets[Embarked])),"",_xlfn.XLOOKUP(complete_data[[#This Row],[Ticket]],tickets[Ticket],tickets[Embarked]))</f>
        <v>S</v>
      </c>
      <c r="M486" t="str">
        <f>IF(ISNA(complete_data[[#This Row],[Embarked]]),"S",IF(complete_data[[#This Row],[Embarked]]="","S",complete_data[[#This Row],[Embarked]]))</f>
        <v>S</v>
      </c>
      <c r="N486" t="str">
        <f>IF(ISNA(complete_data[[#This Row],[Cabin]]),"Unknown",IF(complete_data[[#This Row],[Cabin]]="","Unknown",TRIM(LEFT(complete_data[[#This Row],[Cabin]],1))))</f>
        <v>Unknown</v>
      </c>
    </row>
    <row r="487" spans="1:14" x14ac:dyDescent="0.2">
      <c r="A487" s="5">
        <v>39</v>
      </c>
      <c r="B487" s="7">
        <v>0</v>
      </c>
      <c r="C487" s="7">
        <v>3</v>
      </c>
      <c r="D487" s="5" t="s">
        <v>771</v>
      </c>
      <c r="E487" s="5" t="s">
        <v>32</v>
      </c>
      <c r="F487" s="4">
        <v>18</v>
      </c>
      <c r="G487" s="3">
        <v>345764</v>
      </c>
      <c r="H487" s="7">
        <f>_xlfn.XLOOKUP(complete_data[[#This Row],[PassengerId]],family_info[PassengerId],family_info[SibSp])</f>
        <v>2</v>
      </c>
      <c r="I487" s="7">
        <f>_xlfn.XLOOKUP(complete_data[[#This Row],[PassengerId]],family_info[PassengerId],family_info[Parch])</f>
        <v>0</v>
      </c>
      <c r="J487" s="18">
        <f>IF(ISBLANK(_xlfn.XLOOKUP(complete_data[[#This Row],[Ticket]],tickets[Ticket],tickets[Fare])),"",_xlfn.XLOOKUP(complete_data[[#This Row],[Ticket]],tickets[Ticket],tickets[Fare]))</f>
        <v>18</v>
      </c>
      <c r="K487" s="18" t="str">
        <f>IF(ISBLANK(_xlfn.XLOOKUP(complete_data[[#This Row],[Ticket]],tickets[Ticket],tickets[Cabin])),"",_xlfn.XLOOKUP(complete_data[[#This Row],[Ticket]],tickets[Ticket],tickets[Cabin]))</f>
        <v/>
      </c>
      <c r="L487" t="str">
        <f>IF(ISBLANK(_xlfn.XLOOKUP(complete_data[[#This Row],[Ticket]],tickets[Ticket],tickets[Embarked])),"",_xlfn.XLOOKUP(complete_data[[#This Row],[Ticket]],tickets[Ticket],tickets[Embarked]))</f>
        <v>S</v>
      </c>
      <c r="M487" t="str">
        <f>IF(ISNA(complete_data[[#This Row],[Embarked]]),"S",IF(complete_data[[#This Row],[Embarked]]="","S",complete_data[[#This Row],[Embarked]]))</f>
        <v>S</v>
      </c>
      <c r="N487" t="str">
        <f>IF(ISNA(complete_data[[#This Row],[Cabin]]),"Unknown",IF(complete_data[[#This Row],[Cabin]]="","Unknown",TRIM(LEFT(complete_data[[#This Row],[Cabin]],1))))</f>
        <v>Unknown</v>
      </c>
    </row>
    <row r="488" spans="1:14" x14ac:dyDescent="0.2">
      <c r="A488" s="5">
        <v>727</v>
      </c>
      <c r="B488" s="7">
        <v>1</v>
      </c>
      <c r="C488" s="7">
        <v>2</v>
      </c>
      <c r="D488" s="5" t="s">
        <v>772</v>
      </c>
      <c r="E488" s="5" t="s">
        <v>32</v>
      </c>
      <c r="F488" s="4">
        <v>30</v>
      </c>
      <c r="G488" s="3">
        <v>31027</v>
      </c>
      <c r="H488" s="7">
        <f>_xlfn.XLOOKUP(complete_data[[#This Row],[PassengerId]],family_info[PassengerId],family_info[SibSp])</f>
        <v>3</v>
      </c>
      <c r="I488" s="7">
        <f>_xlfn.XLOOKUP(complete_data[[#This Row],[PassengerId]],family_info[PassengerId],family_info[Parch])</f>
        <v>0</v>
      </c>
      <c r="J488" s="18">
        <f>IF(ISBLANK(_xlfn.XLOOKUP(complete_data[[#This Row],[Ticket]],tickets[Ticket],tickets[Fare])),"",_xlfn.XLOOKUP(complete_data[[#This Row],[Ticket]],tickets[Ticket],tickets[Fare]))</f>
        <v>21</v>
      </c>
      <c r="K488" s="18" t="str">
        <f>IF(ISBLANK(_xlfn.XLOOKUP(complete_data[[#This Row],[Ticket]],tickets[Ticket],tickets[Cabin])),"",_xlfn.XLOOKUP(complete_data[[#This Row],[Ticket]],tickets[Ticket],tickets[Cabin]))</f>
        <v/>
      </c>
      <c r="L488" t="str">
        <f>IF(ISBLANK(_xlfn.XLOOKUP(complete_data[[#This Row],[Ticket]],tickets[Ticket],tickets[Embarked])),"",_xlfn.XLOOKUP(complete_data[[#This Row],[Ticket]],tickets[Ticket],tickets[Embarked]))</f>
        <v>S</v>
      </c>
      <c r="M488" t="str">
        <f>IF(ISNA(complete_data[[#This Row],[Embarked]]),"S",IF(complete_data[[#This Row],[Embarked]]="","S",complete_data[[#This Row],[Embarked]]))</f>
        <v>S</v>
      </c>
      <c r="N488" t="str">
        <f>IF(ISNA(complete_data[[#This Row],[Cabin]]),"Unknown",IF(complete_data[[#This Row],[Cabin]]="","Unknown",TRIM(LEFT(complete_data[[#This Row],[Cabin]],1))))</f>
        <v>Unknown</v>
      </c>
    </row>
    <row r="489" spans="1:14" x14ac:dyDescent="0.2">
      <c r="A489" s="5">
        <v>560</v>
      </c>
      <c r="B489" s="7">
        <v>1</v>
      </c>
      <c r="C489" s="7">
        <v>3</v>
      </c>
      <c r="D489" s="5" t="s">
        <v>773</v>
      </c>
      <c r="E489" s="5" t="s">
        <v>32</v>
      </c>
      <c r="F489" s="4">
        <v>36</v>
      </c>
      <c r="G489" s="3">
        <v>345572</v>
      </c>
      <c r="H489" s="7">
        <f>_xlfn.XLOOKUP(complete_data[[#This Row],[PassengerId]],family_info[PassengerId],family_info[SibSp])</f>
        <v>1</v>
      </c>
      <c r="I489" s="7">
        <f>_xlfn.XLOOKUP(complete_data[[#This Row],[PassengerId]],family_info[PassengerId],family_info[Parch])</f>
        <v>0</v>
      </c>
      <c r="J489" s="18">
        <f>IF(ISBLANK(_xlfn.XLOOKUP(complete_data[[#This Row],[Ticket]],tickets[Ticket],tickets[Fare])),"",_xlfn.XLOOKUP(complete_data[[#This Row],[Ticket]],tickets[Ticket],tickets[Fare]))</f>
        <v>17.399999999999999</v>
      </c>
      <c r="K489" s="18" t="str">
        <f>IF(ISBLANK(_xlfn.XLOOKUP(complete_data[[#This Row],[Ticket]],tickets[Ticket],tickets[Cabin])),"",_xlfn.XLOOKUP(complete_data[[#This Row],[Ticket]],tickets[Ticket],tickets[Cabin]))</f>
        <v/>
      </c>
      <c r="L489" t="str">
        <f>IF(ISBLANK(_xlfn.XLOOKUP(complete_data[[#This Row],[Ticket]],tickets[Ticket],tickets[Embarked])),"",_xlfn.XLOOKUP(complete_data[[#This Row],[Ticket]],tickets[Ticket],tickets[Embarked]))</f>
        <v>S</v>
      </c>
      <c r="M489" t="str">
        <f>IF(ISNA(complete_data[[#This Row],[Embarked]]),"S",IF(complete_data[[#This Row],[Embarked]]="","S",complete_data[[#This Row],[Embarked]]))</f>
        <v>S</v>
      </c>
      <c r="N489" t="str">
        <f>IF(ISNA(complete_data[[#This Row],[Cabin]]),"Unknown",IF(complete_data[[#This Row],[Cabin]]="","Unknown",TRIM(LEFT(complete_data[[#This Row],[Cabin]],1))))</f>
        <v>Unknown</v>
      </c>
    </row>
    <row r="490" spans="1:14" x14ac:dyDescent="0.2">
      <c r="A490" s="5">
        <v>881</v>
      </c>
      <c r="B490" s="7">
        <v>1</v>
      </c>
      <c r="C490" s="7">
        <v>2</v>
      </c>
      <c r="D490" s="5" t="s">
        <v>774</v>
      </c>
      <c r="E490" s="5" t="s">
        <v>32</v>
      </c>
      <c r="F490" s="4">
        <v>25</v>
      </c>
      <c r="G490" s="3">
        <v>230433</v>
      </c>
      <c r="H490" s="7">
        <f>_xlfn.XLOOKUP(complete_data[[#This Row],[PassengerId]],family_info[PassengerId],family_info[SibSp])</f>
        <v>0</v>
      </c>
      <c r="I490" s="7">
        <f>_xlfn.XLOOKUP(complete_data[[#This Row],[PassengerId]],family_info[PassengerId],family_info[Parch])</f>
        <v>1</v>
      </c>
      <c r="J490" s="18">
        <f>IF(ISBLANK(_xlfn.XLOOKUP(complete_data[[#This Row],[Ticket]],tickets[Ticket],tickets[Fare])),"",_xlfn.XLOOKUP(complete_data[[#This Row],[Ticket]],tickets[Ticket],tickets[Fare]))</f>
        <v>26</v>
      </c>
      <c r="K490" s="18" t="str">
        <f>IF(ISBLANK(_xlfn.XLOOKUP(complete_data[[#This Row],[Ticket]],tickets[Ticket],tickets[Cabin])),"",_xlfn.XLOOKUP(complete_data[[#This Row],[Ticket]],tickets[Ticket],tickets[Cabin]))</f>
        <v/>
      </c>
      <c r="L490" t="str">
        <f>IF(ISBLANK(_xlfn.XLOOKUP(complete_data[[#This Row],[Ticket]],tickets[Ticket],tickets[Embarked])),"",_xlfn.XLOOKUP(complete_data[[#This Row],[Ticket]],tickets[Ticket],tickets[Embarked]))</f>
        <v>S</v>
      </c>
      <c r="M490" t="str">
        <f>IF(ISNA(complete_data[[#This Row],[Embarked]]),"S",IF(complete_data[[#This Row],[Embarked]]="","S",complete_data[[#This Row],[Embarked]]))</f>
        <v>S</v>
      </c>
      <c r="N490" t="str">
        <f>IF(ISNA(complete_data[[#This Row],[Cabin]]),"Unknown",IF(complete_data[[#This Row],[Cabin]]="","Unknown",TRIM(LEFT(complete_data[[#This Row],[Cabin]],1))))</f>
        <v>Unknown</v>
      </c>
    </row>
    <row r="491" spans="1:14" x14ac:dyDescent="0.2">
      <c r="A491" s="5">
        <v>729</v>
      </c>
      <c r="B491" s="7">
        <v>0</v>
      </c>
      <c r="C491" s="7">
        <v>2</v>
      </c>
      <c r="D491" s="5" t="s">
        <v>775</v>
      </c>
      <c r="E491" s="5" t="s">
        <v>29</v>
      </c>
      <c r="F491" s="4">
        <v>25</v>
      </c>
      <c r="G491" s="3">
        <v>236853</v>
      </c>
      <c r="H491" s="7">
        <f>_xlfn.XLOOKUP(complete_data[[#This Row],[PassengerId]],family_info[PassengerId],family_info[SibSp])</f>
        <v>1</v>
      </c>
      <c r="I491" s="7">
        <f>_xlfn.XLOOKUP(complete_data[[#This Row],[PassengerId]],family_info[PassengerId],family_info[Parch])</f>
        <v>0</v>
      </c>
      <c r="J491" s="18">
        <f>IF(ISBLANK(_xlfn.XLOOKUP(complete_data[[#This Row],[Ticket]],tickets[Ticket],tickets[Fare])),"",_xlfn.XLOOKUP(complete_data[[#This Row],[Ticket]],tickets[Ticket],tickets[Fare]))</f>
        <v>26</v>
      </c>
      <c r="K491" s="18" t="str">
        <f>IF(ISBLANK(_xlfn.XLOOKUP(complete_data[[#This Row],[Ticket]],tickets[Ticket],tickets[Cabin])),"",_xlfn.XLOOKUP(complete_data[[#This Row],[Ticket]],tickets[Ticket],tickets[Cabin]))</f>
        <v/>
      </c>
      <c r="L491" t="str">
        <f>IF(ISBLANK(_xlfn.XLOOKUP(complete_data[[#This Row],[Ticket]],tickets[Ticket],tickets[Embarked])),"",_xlfn.XLOOKUP(complete_data[[#This Row],[Ticket]],tickets[Ticket],tickets[Embarked]))</f>
        <v>S</v>
      </c>
      <c r="M491" t="str">
        <f>IF(ISNA(complete_data[[#This Row],[Embarked]]),"S",IF(complete_data[[#This Row],[Embarked]]="","S",complete_data[[#This Row],[Embarked]]))</f>
        <v>S</v>
      </c>
      <c r="N491" t="str">
        <f>IF(ISNA(complete_data[[#This Row],[Cabin]]),"Unknown",IF(complete_data[[#This Row],[Cabin]]="","Unknown",TRIM(LEFT(complete_data[[#This Row],[Cabin]],1))))</f>
        <v>Unknown</v>
      </c>
    </row>
    <row r="492" spans="1:14" x14ac:dyDescent="0.2">
      <c r="A492" s="5">
        <v>683</v>
      </c>
      <c r="B492" s="7">
        <v>0</v>
      </c>
      <c r="C492" s="7">
        <v>3</v>
      </c>
      <c r="D492" s="5" t="s">
        <v>776</v>
      </c>
      <c r="E492" s="5" t="s">
        <v>29</v>
      </c>
      <c r="F492" s="4">
        <v>20</v>
      </c>
      <c r="G492" s="3">
        <v>6563</v>
      </c>
      <c r="H492" s="7">
        <f>_xlfn.XLOOKUP(complete_data[[#This Row],[PassengerId]],family_info[PassengerId],family_info[SibSp])</f>
        <v>0</v>
      </c>
      <c r="I492" s="7">
        <f>_xlfn.XLOOKUP(complete_data[[#This Row],[PassengerId]],family_info[PassengerId],family_info[Parch])</f>
        <v>0</v>
      </c>
      <c r="J492" s="18">
        <f>IF(ISBLANK(_xlfn.XLOOKUP(complete_data[[#This Row],[Ticket]],tickets[Ticket],tickets[Fare])),"",_xlfn.XLOOKUP(complete_data[[#This Row],[Ticket]],tickets[Ticket],tickets[Fare]))</f>
        <v>9.2249999999999996</v>
      </c>
      <c r="K492" s="18" t="str">
        <f>IF(ISBLANK(_xlfn.XLOOKUP(complete_data[[#This Row],[Ticket]],tickets[Ticket],tickets[Cabin])),"",_xlfn.XLOOKUP(complete_data[[#This Row],[Ticket]],tickets[Ticket],tickets[Cabin]))</f>
        <v/>
      </c>
      <c r="L492" t="str">
        <f>IF(ISBLANK(_xlfn.XLOOKUP(complete_data[[#This Row],[Ticket]],tickets[Ticket],tickets[Embarked])),"",_xlfn.XLOOKUP(complete_data[[#This Row],[Ticket]],tickets[Ticket],tickets[Embarked]))</f>
        <v>S</v>
      </c>
      <c r="M492" t="str">
        <f>IF(ISNA(complete_data[[#This Row],[Embarked]]),"S",IF(complete_data[[#This Row],[Embarked]]="","S",complete_data[[#This Row],[Embarked]]))</f>
        <v>S</v>
      </c>
      <c r="N492" t="str">
        <f>IF(ISNA(complete_data[[#This Row],[Cabin]]),"Unknown",IF(complete_data[[#This Row],[Cabin]]="","Unknown",TRIM(LEFT(complete_data[[#This Row],[Cabin]],1))))</f>
        <v>Unknown</v>
      </c>
    </row>
    <row r="493" spans="1:14" x14ac:dyDescent="0.2">
      <c r="A493" s="5">
        <v>220</v>
      </c>
      <c r="B493" s="7">
        <v>0</v>
      </c>
      <c r="C493" s="7">
        <v>2</v>
      </c>
      <c r="D493" s="5" t="s">
        <v>777</v>
      </c>
      <c r="E493" s="5" t="s">
        <v>29</v>
      </c>
      <c r="F493" s="4">
        <v>30</v>
      </c>
      <c r="G493" s="3" t="s">
        <v>778</v>
      </c>
      <c r="H493" s="7">
        <f>_xlfn.XLOOKUP(complete_data[[#This Row],[PassengerId]],family_info[PassengerId],family_info[SibSp])</f>
        <v>0</v>
      </c>
      <c r="I493" s="7">
        <f>_xlfn.XLOOKUP(complete_data[[#This Row],[PassengerId]],family_info[PassengerId],family_info[Parch])</f>
        <v>0</v>
      </c>
      <c r="J493" s="18">
        <f>IF(ISBLANK(_xlfn.XLOOKUP(complete_data[[#This Row],[Ticket]],tickets[Ticket],tickets[Fare])),"",_xlfn.XLOOKUP(complete_data[[#This Row],[Ticket]],tickets[Ticket],tickets[Fare]))</f>
        <v>10.5</v>
      </c>
      <c r="K493" s="18" t="str">
        <f>IF(ISBLANK(_xlfn.XLOOKUP(complete_data[[#This Row],[Ticket]],tickets[Ticket],tickets[Cabin])),"",_xlfn.XLOOKUP(complete_data[[#This Row],[Ticket]],tickets[Ticket],tickets[Cabin]))</f>
        <v/>
      </c>
      <c r="L493" t="str">
        <f>IF(ISBLANK(_xlfn.XLOOKUP(complete_data[[#This Row],[Ticket]],tickets[Ticket],tickets[Embarked])),"",_xlfn.XLOOKUP(complete_data[[#This Row],[Ticket]],tickets[Ticket],tickets[Embarked]))</f>
        <v>S</v>
      </c>
      <c r="M493" t="str">
        <f>IF(ISNA(complete_data[[#This Row],[Embarked]]),"S",IF(complete_data[[#This Row],[Embarked]]="","S",complete_data[[#This Row],[Embarked]]))</f>
        <v>S</v>
      </c>
      <c r="N493" t="str">
        <f>IF(ISNA(complete_data[[#This Row],[Cabin]]),"Unknown",IF(complete_data[[#This Row],[Cabin]]="","Unknown",TRIM(LEFT(complete_data[[#This Row],[Cabin]],1))))</f>
        <v>Unknown</v>
      </c>
    </row>
    <row r="494" spans="1:14" x14ac:dyDescent="0.2">
      <c r="A494" s="5">
        <v>592</v>
      </c>
      <c r="B494" s="7">
        <v>1</v>
      </c>
      <c r="C494" s="7">
        <v>1</v>
      </c>
      <c r="D494" s="5" t="s">
        <v>779</v>
      </c>
      <c r="E494" s="5" t="s">
        <v>32</v>
      </c>
      <c r="F494" s="4">
        <v>52</v>
      </c>
      <c r="G494" s="3">
        <v>36947</v>
      </c>
      <c r="H494" s="7">
        <f>_xlfn.XLOOKUP(complete_data[[#This Row],[PassengerId]],family_info[PassengerId],family_info[SibSp])</f>
        <v>1</v>
      </c>
      <c r="I494" s="7">
        <f>_xlfn.XLOOKUP(complete_data[[#This Row],[PassengerId]],family_info[PassengerId],family_info[Parch])</f>
        <v>0</v>
      </c>
      <c r="J494" s="18">
        <f>IF(ISBLANK(_xlfn.XLOOKUP(complete_data[[#This Row],[Ticket]],tickets[Ticket],tickets[Fare])),"",_xlfn.XLOOKUP(complete_data[[#This Row],[Ticket]],tickets[Ticket],tickets[Fare]))</f>
        <v>78.2667</v>
      </c>
      <c r="K494" s="18" t="str">
        <f>IF(ISBLANK(_xlfn.XLOOKUP(complete_data[[#This Row],[Ticket]],tickets[Ticket],tickets[Cabin])),"",_xlfn.XLOOKUP(complete_data[[#This Row],[Ticket]],tickets[Ticket],tickets[Cabin]))</f>
        <v>D20</v>
      </c>
      <c r="L494" t="str">
        <f>IF(ISBLANK(_xlfn.XLOOKUP(complete_data[[#This Row],[Ticket]],tickets[Ticket],tickets[Embarked])),"",_xlfn.XLOOKUP(complete_data[[#This Row],[Ticket]],tickets[Ticket],tickets[Embarked]))</f>
        <v>C</v>
      </c>
      <c r="M494" t="str">
        <f>IF(ISNA(complete_data[[#This Row],[Embarked]]),"S",IF(complete_data[[#This Row],[Embarked]]="","S",complete_data[[#This Row],[Embarked]]))</f>
        <v>C</v>
      </c>
      <c r="N494" t="str">
        <f>IF(ISNA(complete_data[[#This Row],[Cabin]]),"Unknown",IF(complete_data[[#This Row],[Cabin]]="","Unknown",TRIM(LEFT(complete_data[[#This Row],[Cabin]],1))))</f>
        <v>D</v>
      </c>
    </row>
    <row r="495" spans="1:14" x14ac:dyDescent="0.2">
      <c r="A495" s="5">
        <v>287</v>
      </c>
      <c r="B495" s="7">
        <v>1</v>
      </c>
      <c r="C495" s="7">
        <v>3</v>
      </c>
      <c r="D495" s="5" t="s">
        <v>780</v>
      </c>
      <c r="E495" s="5" t="s">
        <v>29</v>
      </c>
      <c r="F495" s="4">
        <v>30</v>
      </c>
      <c r="G495" s="3">
        <v>345774</v>
      </c>
      <c r="H495" s="7">
        <f>_xlfn.XLOOKUP(complete_data[[#This Row],[PassengerId]],family_info[PassengerId],family_info[SibSp])</f>
        <v>0</v>
      </c>
      <c r="I495" s="7">
        <f>_xlfn.XLOOKUP(complete_data[[#This Row],[PassengerId]],family_info[PassengerId],family_info[Parch])</f>
        <v>0</v>
      </c>
      <c r="J495" s="18">
        <f>IF(ISBLANK(_xlfn.XLOOKUP(complete_data[[#This Row],[Ticket]],tickets[Ticket],tickets[Fare])),"",_xlfn.XLOOKUP(complete_data[[#This Row],[Ticket]],tickets[Ticket],tickets[Fare]))</f>
        <v>9.5</v>
      </c>
      <c r="K495" s="18" t="str">
        <f>IF(ISBLANK(_xlfn.XLOOKUP(complete_data[[#This Row],[Ticket]],tickets[Ticket],tickets[Cabin])),"",_xlfn.XLOOKUP(complete_data[[#This Row],[Ticket]],tickets[Ticket],tickets[Cabin]))</f>
        <v/>
      </c>
      <c r="L495" t="str">
        <f>IF(ISBLANK(_xlfn.XLOOKUP(complete_data[[#This Row],[Ticket]],tickets[Ticket],tickets[Embarked])),"",_xlfn.XLOOKUP(complete_data[[#This Row],[Ticket]],tickets[Ticket],tickets[Embarked]))</f>
        <v>S</v>
      </c>
      <c r="M495" t="str">
        <f>IF(ISNA(complete_data[[#This Row],[Embarked]]),"S",IF(complete_data[[#This Row],[Embarked]]="","S",complete_data[[#This Row],[Embarked]]))</f>
        <v>S</v>
      </c>
      <c r="N495" t="str">
        <f>IF(ISNA(complete_data[[#This Row],[Cabin]]),"Unknown",IF(complete_data[[#This Row],[Cabin]]="","Unknown",TRIM(LEFT(complete_data[[#This Row],[Cabin]],1))))</f>
        <v>Unknown</v>
      </c>
    </row>
    <row r="496" spans="1:14" x14ac:dyDescent="0.2">
      <c r="A496" s="5">
        <v>159</v>
      </c>
      <c r="B496" s="7">
        <v>0</v>
      </c>
      <c r="C496" s="7">
        <v>3</v>
      </c>
      <c r="D496" s="5" t="s">
        <v>781</v>
      </c>
      <c r="E496" s="5" t="s">
        <v>29</v>
      </c>
      <c r="G496" s="3">
        <v>315037</v>
      </c>
      <c r="H496" s="7">
        <f>_xlfn.XLOOKUP(complete_data[[#This Row],[PassengerId]],family_info[PassengerId],family_info[SibSp])</f>
        <v>0</v>
      </c>
      <c r="I496" s="7">
        <f>_xlfn.XLOOKUP(complete_data[[#This Row],[PassengerId]],family_info[PassengerId],family_info[Parch])</f>
        <v>0</v>
      </c>
      <c r="J496" s="18" t="e">
        <f>IF(ISBLANK(_xlfn.XLOOKUP(complete_data[[#This Row],[Ticket]],tickets[Ticket],tickets[Fare])),"",_xlfn.XLOOKUP(complete_data[[#This Row],[Ticket]],tickets[Ticket],tickets[Fare]))</f>
        <v>#N/A</v>
      </c>
      <c r="K496" s="18" t="e">
        <f>IF(ISBLANK(_xlfn.XLOOKUP(complete_data[[#This Row],[Ticket]],tickets[Ticket],tickets[Cabin])),"",_xlfn.XLOOKUP(complete_data[[#This Row],[Ticket]],tickets[Ticket],tickets[Cabin]))</f>
        <v>#N/A</v>
      </c>
      <c r="L496" t="e">
        <f>IF(ISBLANK(_xlfn.XLOOKUP(complete_data[[#This Row],[Ticket]],tickets[Ticket],tickets[Embarked])),"",_xlfn.XLOOKUP(complete_data[[#This Row],[Ticket]],tickets[Ticket],tickets[Embarked]))</f>
        <v>#N/A</v>
      </c>
      <c r="M496" t="str">
        <f>IF(ISNA(complete_data[[#This Row],[Embarked]]),"S",IF(complete_data[[#This Row],[Embarked]]="","S",complete_data[[#This Row],[Embarked]]))</f>
        <v>S</v>
      </c>
      <c r="N496" t="str">
        <f>IF(ISNA(complete_data[[#This Row],[Cabin]]),"Unknown",IF(complete_data[[#This Row],[Cabin]]="","Unknown",TRIM(LEFT(complete_data[[#This Row],[Cabin]],1))))</f>
        <v>Unknown</v>
      </c>
    </row>
    <row r="497" spans="1:14" x14ac:dyDescent="0.2">
      <c r="A497" s="5">
        <v>890</v>
      </c>
      <c r="B497" s="7">
        <v>1</v>
      </c>
      <c r="C497" s="7">
        <v>1</v>
      </c>
      <c r="D497" s="5" t="s">
        <v>782</v>
      </c>
      <c r="E497" s="5" t="s">
        <v>29</v>
      </c>
      <c r="F497" s="4">
        <v>26</v>
      </c>
      <c r="G497" s="3">
        <v>111369</v>
      </c>
      <c r="H497" s="7">
        <f>_xlfn.XLOOKUP(complete_data[[#This Row],[PassengerId]],family_info[PassengerId],family_info[SibSp])</f>
        <v>0</v>
      </c>
      <c r="I497" s="7">
        <f>_xlfn.XLOOKUP(complete_data[[#This Row],[PassengerId]],family_info[PassengerId],family_info[Parch])</f>
        <v>0</v>
      </c>
      <c r="J497" s="18">
        <f>IF(ISBLANK(_xlfn.XLOOKUP(complete_data[[#This Row],[Ticket]],tickets[Ticket],tickets[Fare])),"",_xlfn.XLOOKUP(complete_data[[#This Row],[Ticket]],tickets[Ticket],tickets[Fare]))</f>
        <v>30</v>
      </c>
      <c r="K497" s="18" t="str">
        <f>IF(ISBLANK(_xlfn.XLOOKUP(complete_data[[#This Row],[Ticket]],tickets[Ticket],tickets[Cabin])),"",_xlfn.XLOOKUP(complete_data[[#This Row],[Ticket]],tickets[Ticket],tickets[Cabin]))</f>
        <v>C148</v>
      </c>
      <c r="L497" t="str">
        <f>IF(ISBLANK(_xlfn.XLOOKUP(complete_data[[#This Row],[Ticket]],tickets[Ticket],tickets[Embarked])),"",_xlfn.XLOOKUP(complete_data[[#This Row],[Ticket]],tickets[Ticket],tickets[Embarked]))</f>
        <v>C</v>
      </c>
      <c r="M497" t="str">
        <f>IF(ISNA(complete_data[[#This Row],[Embarked]]),"S",IF(complete_data[[#This Row],[Embarked]]="","S",complete_data[[#This Row],[Embarked]]))</f>
        <v>C</v>
      </c>
      <c r="N497" t="str">
        <f>IF(ISNA(complete_data[[#This Row],[Cabin]]),"Unknown",IF(complete_data[[#This Row],[Cabin]]="","Unknown",TRIM(LEFT(complete_data[[#This Row],[Cabin]],1))))</f>
        <v>C</v>
      </c>
    </row>
    <row r="498" spans="1:14" x14ac:dyDescent="0.2">
      <c r="A498" s="5">
        <v>27</v>
      </c>
      <c r="B498" s="7">
        <v>0</v>
      </c>
      <c r="C498" s="7">
        <v>3</v>
      </c>
      <c r="D498" s="5" t="s">
        <v>783</v>
      </c>
      <c r="E498" s="5" t="s">
        <v>29</v>
      </c>
      <c r="G498" s="3">
        <v>2631</v>
      </c>
      <c r="H498" s="7">
        <f>_xlfn.XLOOKUP(complete_data[[#This Row],[PassengerId]],family_info[PassengerId],family_info[SibSp])</f>
        <v>0</v>
      </c>
      <c r="I498" s="7">
        <f>_xlfn.XLOOKUP(complete_data[[#This Row],[PassengerId]],family_info[PassengerId],family_info[Parch])</f>
        <v>0</v>
      </c>
      <c r="J498" s="18">
        <f>IF(ISBLANK(_xlfn.XLOOKUP(complete_data[[#This Row],[Ticket]],tickets[Ticket],tickets[Fare])),"",_xlfn.XLOOKUP(complete_data[[#This Row],[Ticket]],tickets[Ticket],tickets[Fare]))</f>
        <v>7.2249999999999996</v>
      </c>
      <c r="K498" s="18" t="str">
        <f>IF(ISBLANK(_xlfn.XLOOKUP(complete_data[[#This Row],[Ticket]],tickets[Ticket],tickets[Cabin])),"",_xlfn.XLOOKUP(complete_data[[#This Row],[Ticket]],tickets[Ticket],tickets[Cabin]))</f>
        <v/>
      </c>
      <c r="L498" t="str">
        <f>IF(ISBLANK(_xlfn.XLOOKUP(complete_data[[#This Row],[Ticket]],tickets[Ticket],tickets[Embarked])),"",_xlfn.XLOOKUP(complete_data[[#This Row],[Ticket]],tickets[Ticket],tickets[Embarked]))</f>
        <v>C</v>
      </c>
      <c r="M498" t="str">
        <f>IF(ISNA(complete_data[[#This Row],[Embarked]]),"S",IF(complete_data[[#This Row],[Embarked]]="","S",complete_data[[#This Row],[Embarked]]))</f>
        <v>C</v>
      </c>
      <c r="N498" t="str">
        <f>IF(ISNA(complete_data[[#This Row],[Cabin]]),"Unknown",IF(complete_data[[#This Row],[Cabin]]="","Unknown",TRIM(LEFT(complete_data[[#This Row],[Cabin]],1))))</f>
        <v>Unknown</v>
      </c>
    </row>
    <row r="499" spans="1:14" x14ac:dyDescent="0.2">
      <c r="A499" s="5">
        <v>349</v>
      </c>
      <c r="B499" s="7">
        <v>1</v>
      </c>
      <c r="C499" s="7">
        <v>3</v>
      </c>
      <c r="D499" s="5" t="s">
        <v>784</v>
      </c>
      <c r="E499" s="5" t="s">
        <v>29</v>
      </c>
      <c r="F499" s="4">
        <v>3</v>
      </c>
      <c r="G499" s="3" t="s">
        <v>602</v>
      </c>
      <c r="H499" s="7">
        <f>_xlfn.XLOOKUP(complete_data[[#This Row],[PassengerId]],family_info[PassengerId],family_info[SibSp])</f>
        <v>1</v>
      </c>
      <c r="I499" s="7">
        <f>_xlfn.XLOOKUP(complete_data[[#This Row],[PassengerId]],family_info[PassengerId],family_info[Parch])</f>
        <v>1</v>
      </c>
      <c r="J499" s="18">
        <f>IF(ISBLANK(_xlfn.XLOOKUP(complete_data[[#This Row],[Ticket]],tickets[Ticket],tickets[Fare])),"",_xlfn.XLOOKUP(complete_data[[#This Row],[Ticket]],tickets[Ticket],tickets[Fare]))</f>
        <v>15.9</v>
      </c>
      <c r="K499" s="18" t="str">
        <f>IF(ISBLANK(_xlfn.XLOOKUP(complete_data[[#This Row],[Ticket]],tickets[Ticket],tickets[Cabin])),"",_xlfn.XLOOKUP(complete_data[[#This Row],[Ticket]],tickets[Ticket],tickets[Cabin]))</f>
        <v/>
      </c>
      <c r="L499" t="str">
        <f>IF(ISBLANK(_xlfn.XLOOKUP(complete_data[[#This Row],[Ticket]],tickets[Ticket],tickets[Embarked])),"",_xlfn.XLOOKUP(complete_data[[#This Row],[Ticket]],tickets[Ticket],tickets[Embarked]))</f>
        <v>S</v>
      </c>
      <c r="M499" t="str">
        <f>IF(ISNA(complete_data[[#This Row],[Embarked]]),"S",IF(complete_data[[#This Row],[Embarked]]="","S",complete_data[[#This Row],[Embarked]]))</f>
        <v>S</v>
      </c>
      <c r="N499" t="str">
        <f>IF(ISNA(complete_data[[#This Row],[Cabin]]),"Unknown",IF(complete_data[[#This Row],[Cabin]]="","Unknown",TRIM(LEFT(complete_data[[#This Row],[Cabin]],1))))</f>
        <v>Unknown</v>
      </c>
    </row>
    <row r="500" spans="1:14" x14ac:dyDescent="0.2">
      <c r="A500" s="5">
        <v>578</v>
      </c>
      <c r="B500" s="7">
        <v>1</v>
      </c>
      <c r="C500" s="7">
        <v>1</v>
      </c>
      <c r="D500" s="5" t="s">
        <v>785</v>
      </c>
      <c r="E500" s="5" t="s">
        <v>32</v>
      </c>
      <c r="F500" s="4">
        <v>39</v>
      </c>
      <c r="G500" s="3">
        <v>13507</v>
      </c>
      <c r="H500" s="7">
        <f>_xlfn.XLOOKUP(complete_data[[#This Row],[PassengerId]],family_info[PassengerId],family_info[SibSp])</f>
        <v>1</v>
      </c>
      <c r="I500" s="7">
        <f>_xlfn.XLOOKUP(complete_data[[#This Row],[PassengerId]],family_info[PassengerId],family_info[Parch])</f>
        <v>0</v>
      </c>
      <c r="J500" s="18">
        <f>IF(ISBLANK(_xlfn.XLOOKUP(complete_data[[#This Row],[Ticket]],tickets[Ticket],tickets[Fare])),"",_xlfn.XLOOKUP(complete_data[[#This Row],[Ticket]],tickets[Ticket],tickets[Fare]))</f>
        <v>55.9</v>
      </c>
      <c r="K500" s="18" t="str">
        <f>IF(ISBLANK(_xlfn.XLOOKUP(complete_data[[#This Row],[Ticket]],tickets[Ticket],tickets[Cabin])),"",_xlfn.XLOOKUP(complete_data[[#This Row],[Ticket]],tickets[Ticket],tickets[Cabin]))</f>
        <v>E44</v>
      </c>
      <c r="L500" t="str">
        <f>IF(ISBLANK(_xlfn.XLOOKUP(complete_data[[#This Row],[Ticket]],tickets[Ticket],tickets[Embarked])),"",_xlfn.XLOOKUP(complete_data[[#This Row],[Ticket]],tickets[Ticket],tickets[Embarked]))</f>
        <v>S</v>
      </c>
      <c r="M500" t="str">
        <f>IF(ISNA(complete_data[[#This Row],[Embarked]]),"S",IF(complete_data[[#This Row],[Embarked]]="","S",complete_data[[#This Row],[Embarked]]))</f>
        <v>S</v>
      </c>
      <c r="N500" t="str">
        <f>IF(ISNA(complete_data[[#This Row],[Cabin]]),"Unknown",IF(complete_data[[#This Row],[Cabin]]="","Unknown",TRIM(LEFT(complete_data[[#This Row],[Cabin]],1))))</f>
        <v>E</v>
      </c>
    </row>
    <row r="501" spans="1:14" x14ac:dyDescent="0.2">
      <c r="A501" s="5">
        <v>290</v>
      </c>
      <c r="B501" s="7">
        <v>1</v>
      </c>
      <c r="C501" s="7">
        <v>3</v>
      </c>
      <c r="D501" s="5" t="s">
        <v>786</v>
      </c>
      <c r="E501" s="5" t="s">
        <v>32</v>
      </c>
      <c r="F501" s="4">
        <v>22</v>
      </c>
      <c r="G501" s="3">
        <v>370373</v>
      </c>
      <c r="H501" s="7">
        <f>_xlfn.XLOOKUP(complete_data[[#This Row],[PassengerId]],family_info[PassengerId],family_info[SibSp])</f>
        <v>0</v>
      </c>
      <c r="I501" s="7">
        <f>_xlfn.XLOOKUP(complete_data[[#This Row],[PassengerId]],family_info[PassengerId],family_info[Parch])</f>
        <v>0</v>
      </c>
      <c r="J501" s="18">
        <f>IF(ISBLANK(_xlfn.XLOOKUP(complete_data[[#This Row],[Ticket]],tickets[Ticket],tickets[Fare])),"",_xlfn.XLOOKUP(complete_data[[#This Row],[Ticket]],tickets[Ticket],tickets[Fare]))</f>
        <v>7.75</v>
      </c>
      <c r="K501" s="18" t="str">
        <f>IF(ISBLANK(_xlfn.XLOOKUP(complete_data[[#This Row],[Ticket]],tickets[Ticket],tickets[Cabin])),"",_xlfn.XLOOKUP(complete_data[[#This Row],[Ticket]],tickets[Ticket],tickets[Cabin]))</f>
        <v/>
      </c>
      <c r="L501" t="str">
        <f>IF(ISBLANK(_xlfn.XLOOKUP(complete_data[[#This Row],[Ticket]],tickets[Ticket],tickets[Embarked])),"",_xlfn.XLOOKUP(complete_data[[#This Row],[Ticket]],tickets[Ticket],tickets[Embarked]))</f>
        <v>Q</v>
      </c>
      <c r="M501" t="str">
        <f>IF(ISNA(complete_data[[#This Row],[Embarked]]),"S",IF(complete_data[[#This Row],[Embarked]]="","S",complete_data[[#This Row],[Embarked]]))</f>
        <v>Q</v>
      </c>
      <c r="N501" t="str">
        <f>IF(ISNA(complete_data[[#This Row],[Cabin]]),"Unknown",IF(complete_data[[#This Row],[Cabin]]="","Unknown",TRIM(LEFT(complete_data[[#This Row],[Cabin]],1))))</f>
        <v>Unknown</v>
      </c>
    </row>
    <row r="502" spans="1:14" x14ac:dyDescent="0.2">
      <c r="A502" s="5">
        <v>323</v>
      </c>
      <c r="B502" s="7">
        <v>1</v>
      </c>
      <c r="C502" s="7">
        <v>2</v>
      </c>
      <c r="D502" s="5" t="s">
        <v>787</v>
      </c>
      <c r="E502" s="5" t="s">
        <v>32</v>
      </c>
      <c r="F502" s="4">
        <v>30</v>
      </c>
      <c r="G502" s="3">
        <v>234818</v>
      </c>
      <c r="H502" s="7">
        <f>_xlfn.XLOOKUP(complete_data[[#This Row],[PassengerId]],family_info[PassengerId],family_info[SibSp])</f>
        <v>0</v>
      </c>
      <c r="I502" s="7">
        <f>_xlfn.XLOOKUP(complete_data[[#This Row],[PassengerId]],family_info[PassengerId],family_info[Parch])</f>
        <v>0</v>
      </c>
      <c r="J502" s="18">
        <f>IF(ISBLANK(_xlfn.XLOOKUP(complete_data[[#This Row],[Ticket]],tickets[Ticket],tickets[Fare])),"",_xlfn.XLOOKUP(complete_data[[#This Row],[Ticket]],tickets[Ticket],tickets[Fare]))</f>
        <v>12.35</v>
      </c>
      <c r="K502" s="18" t="str">
        <f>IF(ISBLANK(_xlfn.XLOOKUP(complete_data[[#This Row],[Ticket]],tickets[Ticket],tickets[Cabin])),"",_xlfn.XLOOKUP(complete_data[[#This Row],[Ticket]],tickets[Ticket],tickets[Cabin]))</f>
        <v/>
      </c>
      <c r="L502" t="str">
        <f>IF(ISBLANK(_xlfn.XLOOKUP(complete_data[[#This Row],[Ticket]],tickets[Ticket],tickets[Embarked])),"",_xlfn.XLOOKUP(complete_data[[#This Row],[Ticket]],tickets[Ticket],tickets[Embarked]))</f>
        <v>Q</v>
      </c>
      <c r="M502" t="str">
        <f>IF(ISNA(complete_data[[#This Row],[Embarked]]),"S",IF(complete_data[[#This Row],[Embarked]]="","S",complete_data[[#This Row],[Embarked]]))</f>
        <v>Q</v>
      </c>
      <c r="N502" t="str">
        <f>IF(ISNA(complete_data[[#This Row],[Cabin]]),"Unknown",IF(complete_data[[#This Row],[Cabin]]="","Unknown",TRIM(LEFT(complete_data[[#This Row],[Cabin]],1))))</f>
        <v>Unknown</v>
      </c>
    </row>
    <row r="503" spans="1:14" x14ac:dyDescent="0.2">
      <c r="A503" s="5">
        <v>603</v>
      </c>
      <c r="B503" s="7">
        <v>0</v>
      </c>
      <c r="C503" s="7">
        <v>1</v>
      </c>
      <c r="D503" s="5" t="s">
        <v>788</v>
      </c>
      <c r="E503" s="5" t="s">
        <v>29</v>
      </c>
      <c r="G503" s="3">
        <v>113796</v>
      </c>
      <c r="H503" s="7">
        <f>_xlfn.XLOOKUP(complete_data[[#This Row],[PassengerId]],family_info[PassengerId],family_info[SibSp])</f>
        <v>0</v>
      </c>
      <c r="I503" s="7">
        <f>_xlfn.XLOOKUP(complete_data[[#This Row],[PassengerId]],family_info[PassengerId],family_info[Parch])</f>
        <v>0</v>
      </c>
      <c r="J503" s="18" t="e">
        <f>IF(ISBLANK(_xlfn.XLOOKUP(complete_data[[#This Row],[Ticket]],tickets[Ticket],tickets[Fare])),"",_xlfn.XLOOKUP(complete_data[[#This Row],[Ticket]],tickets[Ticket],tickets[Fare]))</f>
        <v>#N/A</v>
      </c>
      <c r="K503" s="18" t="e">
        <f>IF(ISBLANK(_xlfn.XLOOKUP(complete_data[[#This Row],[Ticket]],tickets[Ticket],tickets[Cabin])),"",_xlfn.XLOOKUP(complete_data[[#This Row],[Ticket]],tickets[Ticket],tickets[Cabin]))</f>
        <v>#N/A</v>
      </c>
      <c r="L503" t="e">
        <f>IF(ISBLANK(_xlfn.XLOOKUP(complete_data[[#This Row],[Ticket]],tickets[Ticket],tickets[Embarked])),"",_xlfn.XLOOKUP(complete_data[[#This Row],[Ticket]],tickets[Ticket],tickets[Embarked]))</f>
        <v>#N/A</v>
      </c>
      <c r="M503" t="str">
        <f>IF(ISNA(complete_data[[#This Row],[Embarked]]),"S",IF(complete_data[[#This Row],[Embarked]]="","S",complete_data[[#This Row],[Embarked]]))</f>
        <v>S</v>
      </c>
      <c r="N503" t="str">
        <f>IF(ISNA(complete_data[[#This Row],[Cabin]]),"Unknown",IF(complete_data[[#This Row],[Cabin]]="","Unknown",TRIM(LEFT(complete_data[[#This Row],[Cabin]],1))))</f>
        <v>Unknown</v>
      </c>
    </row>
    <row r="504" spans="1:14" x14ac:dyDescent="0.2">
      <c r="A504" s="5">
        <v>261</v>
      </c>
      <c r="B504" s="7">
        <v>0</v>
      </c>
      <c r="C504" s="7">
        <v>3</v>
      </c>
      <c r="D504" s="5" t="s">
        <v>789</v>
      </c>
      <c r="E504" s="5" t="s">
        <v>29</v>
      </c>
      <c r="G504" s="3">
        <v>384461</v>
      </c>
      <c r="H504" s="7">
        <f>_xlfn.XLOOKUP(complete_data[[#This Row],[PassengerId]],family_info[PassengerId],family_info[SibSp])</f>
        <v>0</v>
      </c>
      <c r="I504" s="7">
        <f>_xlfn.XLOOKUP(complete_data[[#This Row],[PassengerId]],family_info[PassengerId],family_info[Parch])</f>
        <v>0</v>
      </c>
      <c r="J504" s="18">
        <f>IF(ISBLANK(_xlfn.XLOOKUP(complete_data[[#This Row],[Ticket]],tickets[Ticket],tickets[Fare])),"",_xlfn.XLOOKUP(complete_data[[#This Row],[Ticket]],tickets[Ticket],tickets[Fare]))</f>
        <v>7.75</v>
      </c>
      <c r="K504" s="18" t="str">
        <f>IF(ISBLANK(_xlfn.XLOOKUP(complete_data[[#This Row],[Ticket]],tickets[Ticket],tickets[Cabin])),"",_xlfn.XLOOKUP(complete_data[[#This Row],[Ticket]],tickets[Ticket],tickets[Cabin]))</f>
        <v/>
      </c>
      <c r="L504" t="str">
        <f>IF(ISBLANK(_xlfn.XLOOKUP(complete_data[[#This Row],[Ticket]],tickets[Ticket],tickets[Embarked])),"",_xlfn.XLOOKUP(complete_data[[#This Row],[Ticket]],tickets[Ticket],tickets[Embarked]))</f>
        <v>Q</v>
      </c>
      <c r="M504" t="str">
        <f>IF(ISNA(complete_data[[#This Row],[Embarked]]),"S",IF(complete_data[[#This Row],[Embarked]]="","S",complete_data[[#This Row],[Embarked]]))</f>
        <v>Q</v>
      </c>
      <c r="N504" t="str">
        <f>IF(ISNA(complete_data[[#This Row],[Cabin]]),"Unknown",IF(complete_data[[#This Row],[Cabin]]="","Unknown",TRIM(LEFT(complete_data[[#This Row],[Cabin]],1))))</f>
        <v>Unknown</v>
      </c>
    </row>
    <row r="505" spans="1:14" x14ac:dyDescent="0.2">
      <c r="A505" s="5">
        <v>262</v>
      </c>
      <c r="B505" s="7">
        <v>1</v>
      </c>
      <c r="C505" s="7">
        <v>3</v>
      </c>
      <c r="D505" s="5" t="s">
        <v>790</v>
      </c>
      <c r="E505" s="5" t="s">
        <v>29</v>
      </c>
      <c r="F505" s="4">
        <v>3</v>
      </c>
      <c r="G505" s="3">
        <v>347077</v>
      </c>
      <c r="H505" s="7">
        <f>_xlfn.XLOOKUP(complete_data[[#This Row],[PassengerId]],family_info[PassengerId],family_info[SibSp])</f>
        <v>4</v>
      </c>
      <c r="I505" s="7">
        <f>_xlfn.XLOOKUP(complete_data[[#This Row],[PassengerId]],family_info[PassengerId],family_info[Parch])</f>
        <v>2</v>
      </c>
      <c r="J505" s="18">
        <f>IF(ISBLANK(_xlfn.XLOOKUP(complete_data[[#This Row],[Ticket]],tickets[Ticket],tickets[Fare])),"",_xlfn.XLOOKUP(complete_data[[#This Row],[Ticket]],tickets[Ticket],tickets[Fare]))</f>
        <v>31.387499999999999</v>
      </c>
      <c r="K505" s="18" t="str">
        <f>IF(ISBLANK(_xlfn.XLOOKUP(complete_data[[#This Row],[Ticket]],tickets[Ticket],tickets[Cabin])),"",_xlfn.XLOOKUP(complete_data[[#This Row],[Ticket]],tickets[Ticket],tickets[Cabin]))</f>
        <v/>
      </c>
      <c r="L505" t="str">
        <f>IF(ISBLANK(_xlfn.XLOOKUP(complete_data[[#This Row],[Ticket]],tickets[Ticket],tickets[Embarked])),"",_xlfn.XLOOKUP(complete_data[[#This Row],[Ticket]],tickets[Ticket],tickets[Embarked]))</f>
        <v>S</v>
      </c>
      <c r="M505" t="str">
        <f>IF(ISNA(complete_data[[#This Row],[Embarked]]),"S",IF(complete_data[[#This Row],[Embarked]]="","S",complete_data[[#This Row],[Embarked]]))</f>
        <v>S</v>
      </c>
      <c r="N505" t="str">
        <f>IF(ISNA(complete_data[[#This Row],[Cabin]]),"Unknown",IF(complete_data[[#This Row],[Cabin]]="","Unknown",TRIM(LEFT(complete_data[[#This Row],[Cabin]],1))))</f>
        <v>Unknown</v>
      </c>
    </row>
    <row r="506" spans="1:14" x14ac:dyDescent="0.2">
      <c r="A506" s="5">
        <v>445</v>
      </c>
      <c r="B506" s="7">
        <v>1</v>
      </c>
      <c r="C506" s="7">
        <v>3</v>
      </c>
      <c r="D506" s="5" t="s">
        <v>791</v>
      </c>
      <c r="E506" s="5" t="s">
        <v>29</v>
      </c>
      <c r="G506" s="3">
        <v>65306</v>
      </c>
      <c r="H506" s="7">
        <f>_xlfn.XLOOKUP(complete_data[[#This Row],[PassengerId]],family_info[PassengerId],family_info[SibSp])</f>
        <v>0</v>
      </c>
      <c r="I506" s="7">
        <f>_xlfn.XLOOKUP(complete_data[[#This Row],[PassengerId]],family_info[PassengerId],family_info[Parch])</f>
        <v>0</v>
      </c>
      <c r="J506" s="18">
        <f>IF(ISBLANK(_xlfn.XLOOKUP(complete_data[[#This Row],[Ticket]],tickets[Ticket],tickets[Fare])),"",_xlfn.XLOOKUP(complete_data[[#This Row],[Ticket]],tickets[Ticket],tickets[Fare]))</f>
        <v>8.1125000000000007</v>
      </c>
      <c r="K506" s="18" t="str">
        <f>IF(ISBLANK(_xlfn.XLOOKUP(complete_data[[#This Row],[Ticket]],tickets[Ticket],tickets[Cabin])),"",_xlfn.XLOOKUP(complete_data[[#This Row],[Ticket]],tickets[Ticket],tickets[Cabin]))</f>
        <v/>
      </c>
      <c r="L506" t="str">
        <f>IF(ISBLANK(_xlfn.XLOOKUP(complete_data[[#This Row],[Ticket]],tickets[Ticket],tickets[Embarked])),"",_xlfn.XLOOKUP(complete_data[[#This Row],[Ticket]],tickets[Ticket],tickets[Embarked]))</f>
        <v>S</v>
      </c>
      <c r="M506" t="str">
        <f>IF(ISNA(complete_data[[#This Row],[Embarked]]),"S",IF(complete_data[[#This Row],[Embarked]]="","S",complete_data[[#This Row],[Embarked]]))</f>
        <v>S</v>
      </c>
      <c r="N506" t="str">
        <f>IF(ISNA(complete_data[[#This Row],[Cabin]]),"Unknown",IF(complete_data[[#This Row],[Cabin]]="","Unknown",TRIM(LEFT(complete_data[[#This Row],[Cabin]],1))))</f>
        <v>Unknown</v>
      </c>
    </row>
    <row r="507" spans="1:14" x14ac:dyDescent="0.2">
      <c r="A507" s="5">
        <v>758</v>
      </c>
      <c r="B507" s="7">
        <v>0</v>
      </c>
      <c r="C507" s="7">
        <v>2</v>
      </c>
      <c r="D507" s="5" t="s">
        <v>792</v>
      </c>
      <c r="E507" s="5" t="s">
        <v>29</v>
      </c>
      <c r="F507" s="4">
        <v>18</v>
      </c>
      <c r="G507" s="3">
        <v>29108</v>
      </c>
      <c r="H507" s="7">
        <f>_xlfn.XLOOKUP(complete_data[[#This Row],[PassengerId]],family_info[PassengerId],family_info[SibSp])</f>
        <v>0</v>
      </c>
      <c r="I507" s="7">
        <f>_xlfn.XLOOKUP(complete_data[[#This Row],[PassengerId]],family_info[PassengerId],family_info[Parch])</f>
        <v>0</v>
      </c>
      <c r="J507" s="18">
        <f>IF(ISBLANK(_xlfn.XLOOKUP(complete_data[[#This Row],[Ticket]],tickets[Ticket],tickets[Fare])),"",_xlfn.XLOOKUP(complete_data[[#This Row],[Ticket]],tickets[Ticket],tickets[Fare]))</f>
        <v>11.5</v>
      </c>
      <c r="K507" s="18" t="str">
        <f>IF(ISBLANK(_xlfn.XLOOKUP(complete_data[[#This Row],[Ticket]],tickets[Ticket],tickets[Cabin])),"",_xlfn.XLOOKUP(complete_data[[#This Row],[Ticket]],tickets[Ticket],tickets[Cabin]))</f>
        <v/>
      </c>
      <c r="L507" t="str">
        <f>IF(ISBLANK(_xlfn.XLOOKUP(complete_data[[#This Row],[Ticket]],tickets[Ticket],tickets[Embarked])),"",_xlfn.XLOOKUP(complete_data[[#This Row],[Ticket]],tickets[Ticket],tickets[Embarked]))</f>
        <v>S</v>
      </c>
      <c r="M507" t="str">
        <f>IF(ISNA(complete_data[[#This Row],[Embarked]]),"S",IF(complete_data[[#This Row],[Embarked]]="","S",complete_data[[#This Row],[Embarked]]))</f>
        <v>S</v>
      </c>
      <c r="N507" t="str">
        <f>IF(ISNA(complete_data[[#This Row],[Cabin]]),"Unknown",IF(complete_data[[#This Row],[Cabin]]="","Unknown",TRIM(LEFT(complete_data[[#This Row],[Cabin]],1))))</f>
        <v>Unknown</v>
      </c>
    </row>
    <row r="508" spans="1:14" x14ac:dyDescent="0.2">
      <c r="A508" s="5">
        <v>331</v>
      </c>
      <c r="B508" s="7">
        <v>1</v>
      </c>
      <c r="C508" s="7">
        <v>3</v>
      </c>
      <c r="D508" s="5" t="s">
        <v>793</v>
      </c>
      <c r="E508" s="5" t="s">
        <v>32</v>
      </c>
      <c r="G508" s="3">
        <v>367226</v>
      </c>
      <c r="H508" s="7">
        <f>_xlfn.XLOOKUP(complete_data[[#This Row],[PassengerId]],family_info[PassengerId],family_info[SibSp])</f>
        <v>2</v>
      </c>
      <c r="I508" s="7">
        <f>_xlfn.XLOOKUP(complete_data[[#This Row],[PassengerId]],family_info[PassengerId],family_info[Parch])</f>
        <v>0</v>
      </c>
      <c r="J508" s="18">
        <f>IF(ISBLANK(_xlfn.XLOOKUP(complete_data[[#This Row],[Ticket]],tickets[Ticket],tickets[Fare])),"",_xlfn.XLOOKUP(complete_data[[#This Row],[Ticket]],tickets[Ticket],tickets[Fare]))</f>
        <v>23.25</v>
      </c>
      <c r="K508" s="18" t="str">
        <f>IF(ISBLANK(_xlfn.XLOOKUP(complete_data[[#This Row],[Ticket]],tickets[Ticket],tickets[Cabin])),"",_xlfn.XLOOKUP(complete_data[[#This Row],[Ticket]],tickets[Ticket],tickets[Cabin]))</f>
        <v/>
      </c>
      <c r="L508" t="str">
        <f>IF(ISBLANK(_xlfn.XLOOKUP(complete_data[[#This Row],[Ticket]],tickets[Ticket],tickets[Embarked])),"",_xlfn.XLOOKUP(complete_data[[#This Row],[Ticket]],tickets[Ticket],tickets[Embarked]))</f>
        <v>Q</v>
      </c>
      <c r="M508" t="str">
        <f>IF(ISNA(complete_data[[#This Row],[Embarked]]),"S",IF(complete_data[[#This Row],[Embarked]]="","S",complete_data[[#This Row],[Embarked]]))</f>
        <v>Q</v>
      </c>
      <c r="N508" t="str">
        <f>IF(ISNA(complete_data[[#This Row],[Cabin]]),"Unknown",IF(complete_data[[#This Row],[Cabin]]="","Unknown",TRIM(LEFT(complete_data[[#This Row],[Cabin]],1))))</f>
        <v>Unknown</v>
      </c>
    </row>
    <row r="509" spans="1:14" x14ac:dyDescent="0.2">
      <c r="A509" s="5">
        <v>509</v>
      </c>
      <c r="B509" s="7">
        <v>0</v>
      </c>
      <c r="C509" s="7">
        <v>3</v>
      </c>
      <c r="D509" s="5" t="s">
        <v>794</v>
      </c>
      <c r="E509" s="5" t="s">
        <v>29</v>
      </c>
      <c r="F509" s="4">
        <v>28</v>
      </c>
      <c r="G509" s="3" t="s">
        <v>795</v>
      </c>
      <c r="H509" s="7">
        <f>_xlfn.XLOOKUP(complete_data[[#This Row],[PassengerId]],family_info[PassengerId],family_info[SibSp])</f>
        <v>0</v>
      </c>
      <c r="I509" s="7">
        <f>_xlfn.XLOOKUP(complete_data[[#This Row],[PassengerId]],family_info[PassengerId],family_info[Parch])</f>
        <v>0</v>
      </c>
      <c r="J509" s="18" t="e">
        <f>IF(ISBLANK(_xlfn.XLOOKUP(complete_data[[#This Row],[Ticket]],tickets[Ticket],tickets[Fare])),"",_xlfn.XLOOKUP(complete_data[[#This Row],[Ticket]],tickets[Ticket],tickets[Fare]))</f>
        <v>#N/A</v>
      </c>
      <c r="K509" s="18" t="e">
        <f>IF(ISBLANK(_xlfn.XLOOKUP(complete_data[[#This Row],[Ticket]],tickets[Ticket],tickets[Cabin])),"",_xlfn.XLOOKUP(complete_data[[#This Row],[Ticket]],tickets[Ticket],tickets[Cabin]))</f>
        <v>#N/A</v>
      </c>
      <c r="L509" t="e">
        <f>IF(ISBLANK(_xlfn.XLOOKUP(complete_data[[#This Row],[Ticket]],tickets[Ticket],tickets[Embarked])),"",_xlfn.XLOOKUP(complete_data[[#This Row],[Ticket]],tickets[Ticket],tickets[Embarked]))</f>
        <v>#N/A</v>
      </c>
      <c r="M509" t="str">
        <f>IF(ISNA(complete_data[[#This Row],[Embarked]]),"S",IF(complete_data[[#This Row],[Embarked]]="","S",complete_data[[#This Row],[Embarked]]))</f>
        <v>S</v>
      </c>
      <c r="N509" t="str">
        <f>IF(ISNA(complete_data[[#This Row],[Cabin]]),"Unknown",IF(complete_data[[#This Row],[Cabin]]="","Unknown",TRIM(LEFT(complete_data[[#This Row],[Cabin]],1))))</f>
        <v>Unknown</v>
      </c>
    </row>
    <row r="510" spans="1:14" x14ac:dyDescent="0.2">
      <c r="A510" s="5">
        <v>439</v>
      </c>
      <c r="B510" s="7">
        <v>0</v>
      </c>
      <c r="C510" s="7">
        <v>1</v>
      </c>
      <c r="D510" s="5" t="s">
        <v>796</v>
      </c>
      <c r="E510" s="5" t="s">
        <v>29</v>
      </c>
      <c r="F510" s="4">
        <v>64</v>
      </c>
      <c r="G510" s="3">
        <v>19950</v>
      </c>
      <c r="H510" s="7">
        <f>_xlfn.XLOOKUP(complete_data[[#This Row],[PassengerId]],family_info[PassengerId],family_info[SibSp])</f>
        <v>1</v>
      </c>
      <c r="I510" s="7">
        <f>_xlfn.XLOOKUP(complete_data[[#This Row],[PassengerId]],family_info[PassengerId],family_info[Parch])</f>
        <v>4</v>
      </c>
      <c r="J510" s="18">
        <f>IF(ISBLANK(_xlfn.XLOOKUP(complete_data[[#This Row],[Ticket]],tickets[Ticket],tickets[Fare])),"",_xlfn.XLOOKUP(complete_data[[#This Row],[Ticket]],tickets[Ticket],tickets[Fare]))</f>
        <v>263</v>
      </c>
      <c r="K510" s="18" t="str">
        <f>IF(ISBLANK(_xlfn.XLOOKUP(complete_data[[#This Row],[Ticket]],tickets[Ticket],tickets[Cabin])),"",_xlfn.XLOOKUP(complete_data[[#This Row],[Ticket]],tickets[Ticket],tickets[Cabin]))</f>
        <v>C23 C25 C27</v>
      </c>
      <c r="L510" t="str">
        <f>IF(ISBLANK(_xlfn.XLOOKUP(complete_data[[#This Row],[Ticket]],tickets[Ticket],tickets[Embarked])),"",_xlfn.XLOOKUP(complete_data[[#This Row],[Ticket]],tickets[Ticket],tickets[Embarked]))</f>
        <v>S</v>
      </c>
      <c r="M510" t="str">
        <f>IF(ISNA(complete_data[[#This Row],[Embarked]]),"S",IF(complete_data[[#This Row],[Embarked]]="","S",complete_data[[#This Row],[Embarked]]))</f>
        <v>S</v>
      </c>
      <c r="N510" t="str">
        <f>IF(ISNA(complete_data[[#This Row],[Cabin]]),"Unknown",IF(complete_data[[#This Row],[Cabin]]="","Unknown",TRIM(LEFT(complete_data[[#This Row],[Cabin]],1))))</f>
        <v>C</v>
      </c>
    </row>
    <row r="511" spans="1:14" x14ac:dyDescent="0.2">
      <c r="A511" s="5">
        <v>657</v>
      </c>
      <c r="B511" s="7">
        <v>0</v>
      </c>
      <c r="C511" s="7">
        <v>3</v>
      </c>
      <c r="D511" s="5" t="s">
        <v>797</v>
      </c>
      <c r="E511" s="5" t="s">
        <v>29</v>
      </c>
      <c r="G511" s="3">
        <v>349223</v>
      </c>
      <c r="H511" s="7">
        <f>_xlfn.XLOOKUP(complete_data[[#This Row],[PassengerId]],family_info[PassengerId],family_info[SibSp])</f>
        <v>0</v>
      </c>
      <c r="I511" s="7">
        <f>_xlfn.XLOOKUP(complete_data[[#This Row],[PassengerId]],family_info[PassengerId],family_info[Parch])</f>
        <v>0</v>
      </c>
      <c r="J511" s="18">
        <f>IF(ISBLANK(_xlfn.XLOOKUP(complete_data[[#This Row],[Ticket]],tickets[Ticket],tickets[Fare])),"",_xlfn.XLOOKUP(complete_data[[#This Row],[Ticket]],tickets[Ticket],tickets[Fare]))</f>
        <v>7.8958000000000004</v>
      </c>
      <c r="K511" s="18" t="str">
        <f>IF(ISBLANK(_xlfn.XLOOKUP(complete_data[[#This Row],[Ticket]],tickets[Ticket],tickets[Cabin])),"",_xlfn.XLOOKUP(complete_data[[#This Row],[Ticket]],tickets[Ticket],tickets[Cabin]))</f>
        <v/>
      </c>
      <c r="L511" t="str">
        <f>IF(ISBLANK(_xlfn.XLOOKUP(complete_data[[#This Row],[Ticket]],tickets[Ticket],tickets[Embarked])),"",_xlfn.XLOOKUP(complete_data[[#This Row],[Ticket]],tickets[Ticket],tickets[Embarked]))</f>
        <v>S</v>
      </c>
      <c r="M511" t="str">
        <f>IF(ISNA(complete_data[[#This Row],[Embarked]]),"S",IF(complete_data[[#This Row],[Embarked]]="","S",complete_data[[#This Row],[Embarked]]))</f>
        <v>S</v>
      </c>
      <c r="N511" t="str">
        <f>IF(ISNA(complete_data[[#This Row],[Cabin]]),"Unknown",IF(complete_data[[#This Row],[Cabin]]="","Unknown",TRIM(LEFT(complete_data[[#This Row],[Cabin]],1))))</f>
        <v>Unknown</v>
      </c>
    </row>
    <row r="512" spans="1:14" x14ac:dyDescent="0.2">
      <c r="A512" s="5">
        <v>819</v>
      </c>
      <c r="B512" s="7">
        <v>0</v>
      </c>
      <c r="C512" s="7">
        <v>3</v>
      </c>
      <c r="D512" s="5" t="s">
        <v>798</v>
      </c>
      <c r="E512" s="5" t="s">
        <v>29</v>
      </c>
      <c r="F512" s="4">
        <v>43</v>
      </c>
      <c r="G512" s="3" t="s">
        <v>799</v>
      </c>
      <c r="H512" s="7">
        <f>_xlfn.XLOOKUP(complete_data[[#This Row],[PassengerId]],family_info[PassengerId],family_info[SibSp])</f>
        <v>0</v>
      </c>
      <c r="I512" s="7">
        <f>_xlfn.XLOOKUP(complete_data[[#This Row],[PassengerId]],family_info[PassengerId],family_info[Parch])</f>
        <v>0</v>
      </c>
      <c r="J512" s="18">
        <f>IF(ISBLANK(_xlfn.XLOOKUP(complete_data[[#This Row],[Ticket]],tickets[Ticket],tickets[Fare])),"",_xlfn.XLOOKUP(complete_data[[#This Row],[Ticket]],tickets[Ticket],tickets[Fare]))</f>
        <v>6.45</v>
      </c>
      <c r="K512" s="18" t="str">
        <f>IF(ISBLANK(_xlfn.XLOOKUP(complete_data[[#This Row],[Ticket]],tickets[Ticket],tickets[Cabin])),"",_xlfn.XLOOKUP(complete_data[[#This Row],[Ticket]],tickets[Ticket],tickets[Cabin]))</f>
        <v/>
      </c>
      <c r="L512" t="str">
        <f>IF(ISBLANK(_xlfn.XLOOKUP(complete_data[[#This Row],[Ticket]],tickets[Ticket],tickets[Embarked])),"",_xlfn.XLOOKUP(complete_data[[#This Row],[Ticket]],tickets[Ticket],tickets[Embarked]))</f>
        <v>S</v>
      </c>
      <c r="M512" t="str">
        <f>IF(ISNA(complete_data[[#This Row],[Embarked]]),"S",IF(complete_data[[#This Row],[Embarked]]="","S",complete_data[[#This Row],[Embarked]]))</f>
        <v>S</v>
      </c>
      <c r="N512" t="str">
        <f>IF(ISNA(complete_data[[#This Row],[Cabin]]),"Unknown",IF(complete_data[[#This Row],[Cabin]]="","Unknown",TRIM(LEFT(complete_data[[#This Row],[Cabin]],1))))</f>
        <v>Unknown</v>
      </c>
    </row>
    <row r="513" spans="1:14" x14ac:dyDescent="0.2">
      <c r="A513" s="5">
        <v>277</v>
      </c>
      <c r="B513" s="7">
        <v>0</v>
      </c>
      <c r="C513" s="7">
        <v>3</v>
      </c>
      <c r="D513" s="5" t="s">
        <v>800</v>
      </c>
      <c r="E513" s="5" t="s">
        <v>32</v>
      </c>
      <c r="F513" s="4">
        <v>45</v>
      </c>
      <c r="G513" s="3">
        <v>347073</v>
      </c>
      <c r="H513" s="7">
        <f>_xlfn.XLOOKUP(complete_data[[#This Row],[PassengerId]],family_info[PassengerId],family_info[SibSp])</f>
        <v>0</v>
      </c>
      <c r="I513" s="7">
        <f>_xlfn.XLOOKUP(complete_data[[#This Row],[PassengerId]],family_info[PassengerId],family_info[Parch])</f>
        <v>0</v>
      </c>
      <c r="J513" s="18">
        <f>IF(ISBLANK(_xlfn.XLOOKUP(complete_data[[#This Row],[Ticket]],tickets[Ticket],tickets[Fare])),"",_xlfn.XLOOKUP(complete_data[[#This Row],[Ticket]],tickets[Ticket],tickets[Fare]))</f>
        <v>7.75</v>
      </c>
      <c r="K513" s="18" t="str">
        <f>IF(ISBLANK(_xlfn.XLOOKUP(complete_data[[#This Row],[Ticket]],tickets[Ticket],tickets[Cabin])),"",_xlfn.XLOOKUP(complete_data[[#This Row],[Ticket]],tickets[Ticket],tickets[Cabin]))</f>
        <v/>
      </c>
      <c r="L513" t="str">
        <f>IF(ISBLANK(_xlfn.XLOOKUP(complete_data[[#This Row],[Ticket]],tickets[Ticket],tickets[Embarked])),"",_xlfn.XLOOKUP(complete_data[[#This Row],[Ticket]],tickets[Ticket],tickets[Embarked]))</f>
        <v>S</v>
      </c>
      <c r="M513" t="str">
        <f>IF(ISNA(complete_data[[#This Row],[Embarked]]),"S",IF(complete_data[[#This Row],[Embarked]]="","S",complete_data[[#This Row],[Embarked]]))</f>
        <v>S</v>
      </c>
      <c r="N513" t="str">
        <f>IF(ISNA(complete_data[[#This Row],[Cabin]]),"Unknown",IF(complete_data[[#This Row],[Cabin]]="","Unknown",TRIM(LEFT(complete_data[[#This Row],[Cabin]],1))))</f>
        <v>Unknown</v>
      </c>
    </row>
    <row r="514" spans="1:14" x14ac:dyDescent="0.2">
      <c r="A514" s="5">
        <v>273</v>
      </c>
      <c r="B514" s="7">
        <v>1</v>
      </c>
      <c r="C514" s="7">
        <v>2</v>
      </c>
      <c r="D514" s="5" t="s">
        <v>801</v>
      </c>
      <c r="E514" s="5" t="s">
        <v>32</v>
      </c>
      <c r="F514" s="4">
        <v>41</v>
      </c>
      <c r="G514" s="3">
        <v>250644</v>
      </c>
      <c r="H514" s="7">
        <f>_xlfn.XLOOKUP(complete_data[[#This Row],[PassengerId]],family_info[PassengerId],family_info[SibSp])</f>
        <v>0</v>
      </c>
      <c r="I514" s="7">
        <f>_xlfn.XLOOKUP(complete_data[[#This Row],[PassengerId]],family_info[PassengerId],family_info[Parch])</f>
        <v>1</v>
      </c>
      <c r="J514" s="18">
        <f>IF(ISBLANK(_xlfn.XLOOKUP(complete_data[[#This Row],[Ticket]],tickets[Ticket],tickets[Fare])),"",_xlfn.XLOOKUP(complete_data[[#This Row],[Ticket]],tickets[Ticket],tickets[Fare]))</f>
        <v>19.5</v>
      </c>
      <c r="K514" s="18" t="str">
        <f>IF(ISBLANK(_xlfn.XLOOKUP(complete_data[[#This Row],[Ticket]],tickets[Ticket],tickets[Cabin])),"",_xlfn.XLOOKUP(complete_data[[#This Row],[Ticket]],tickets[Ticket],tickets[Cabin]))</f>
        <v/>
      </c>
      <c r="L514" t="str">
        <f>IF(ISBLANK(_xlfn.XLOOKUP(complete_data[[#This Row],[Ticket]],tickets[Ticket],tickets[Embarked])),"",_xlfn.XLOOKUP(complete_data[[#This Row],[Ticket]],tickets[Ticket],tickets[Embarked]))</f>
        <v>S</v>
      </c>
      <c r="M514" t="str">
        <f>IF(ISNA(complete_data[[#This Row],[Embarked]]),"S",IF(complete_data[[#This Row],[Embarked]]="","S",complete_data[[#This Row],[Embarked]]))</f>
        <v>S</v>
      </c>
      <c r="N514" t="str">
        <f>IF(ISNA(complete_data[[#This Row],[Cabin]]),"Unknown",IF(complete_data[[#This Row],[Cabin]]="","Unknown",TRIM(LEFT(complete_data[[#This Row],[Cabin]],1))))</f>
        <v>Unknown</v>
      </c>
    </row>
    <row r="515" spans="1:14" x14ac:dyDescent="0.2">
      <c r="A515" s="5">
        <v>880</v>
      </c>
      <c r="B515" s="7">
        <v>1</v>
      </c>
      <c r="C515" s="7">
        <v>1</v>
      </c>
      <c r="D515" s="5" t="s">
        <v>802</v>
      </c>
      <c r="E515" s="5" t="s">
        <v>32</v>
      </c>
      <c r="F515" s="4">
        <v>56</v>
      </c>
      <c r="G515" s="3">
        <v>11767</v>
      </c>
      <c r="H515" s="7">
        <f>_xlfn.XLOOKUP(complete_data[[#This Row],[PassengerId]],family_info[PassengerId],family_info[SibSp])</f>
        <v>0</v>
      </c>
      <c r="I515" s="7">
        <f>_xlfn.XLOOKUP(complete_data[[#This Row],[PassengerId]],family_info[PassengerId],family_info[Parch])</f>
        <v>1</v>
      </c>
      <c r="J515" s="18">
        <f>IF(ISBLANK(_xlfn.XLOOKUP(complete_data[[#This Row],[Ticket]],tickets[Ticket],tickets[Fare])),"",_xlfn.XLOOKUP(complete_data[[#This Row],[Ticket]],tickets[Ticket],tickets[Fare]))</f>
        <v>83.158299999999997</v>
      </c>
      <c r="K515" s="18" t="str">
        <f>IF(ISBLANK(_xlfn.XLOOKUP(complete_data[[#This Row],[Ticket]],tickets[Ticket],tickets[Cabin])),"",_xlfn.XLOOKUP(complete_data[[#This Row],[Ticket]],tickets[Ticket],tickets[Cabin]))</f>
        <v>C50</v>
      </c>
      <c r="L515" t="str">
        <f>IF(ISBLANK(_xlfn.XLOOKUP(complete_data[[#This Row],[Ticket]],tickets[Ticket],tickets[Embarked])),"",_xlfn.XLOOKUP(complete_data[[#This Row],[Ticket]],tickets[Ticket],tickets[Embarked]))</f>
        <v>C</v>
      </c>
      <c r="M515" t="str">
        <f>IF(ISNA(complete_data[[#This Row],[Embarked]]),"S",IF(complete_data[[#This Row],[Embarked]]="","S",complete_data[[#This Row],[Embarked]]))</f>
        <v>C</v>
      </c>
      <c r="N515" t="str">
        <f>IF(ISNA(complete_data[[#This Row],[Cabin]]),"Unknown",IF(complete_data[[#This Row],[Cabin]]="","Unknown",TRIM(LEFT(complete_data[[#This Row],[Cabin]],1))))</f>
        <v>C</v>
      </c>
    </row>
    <row r="516" spans="1:14" x14ac:dyDescent="0.2">
      <c r="A516" s="5">
        <v>168</v>
      </c>
      <c r="B516" s="7">
        <v>0</v>
      </c>
      <c r="C516" s="7">
        <v>3</v>
      </c>
      <c r="D516" s="5" t="s">
        <v>803</v>
      </c>
      <c r="E516" s="5" t="s">
        <v>32</v>
      </c>
      <c r="F516" s="4">
        <v>45</v>
      </c>
      <c r="G516" s="3">
        <v>347088</v>
      </c>
      <c r="H516" s="7">
        <f>_xlfn.XLOOKUP(complete_data[[#This Row],[PassengerId]],family_info[PassengerId],family_info[SibSp])</f>
        <v>1</v>
      </c>
      <c r="I516" s="7">
        <f>_xlfn.XLOOKUP(complete_data[[#This Row],[PassengerId]],family_info[PassengerId],family_info[Parch])</f>
        <v>4</v>
      </c>
      <c r="J516" s="18">
        <f>IF(ISBLANK(_xlfn.XLOOKUP(complete_data[[#This Row],[Ticket]],tickets[Ticket],tickets[Fare])),"",_xlfn.XLOOKUP(complete_data[[#This Row],[Ticket]],tickets[Ticket],tickets[Fare]))</f>
        <v>27.9</v>
      </c>
      <c r="K516" s="18" t="str">
        <f>IF(ISBLANK(_xlfn.XLOOKUP(complete_data[[#This Row],[Ticket]],tickets[Ticket],tickets[Cabin])),"",_xlfn.XLOOKUP(complete_data[[#This Row],[Ticket]],tickets[Ticket],tickets[Cabin]))</f>
        <v/>
      </c>
      <c r="L516" t="str">
        <f>IF(ISBLANK(_xlfn.XLOOKUP(complete_data[[#This Row],[Ticket]],tickets[Ticket],tickets[Embarked])),"",_xlfn.XLOOKUP(complete_data[[#This Row],[Ticket]],tickets[Ticket],tickets[Embarked]))</f>
        <v>S</v>
      </c>
      <c r="M516" t="str">
        <f>IF(ISNA(complete_data[[#This Row],[Embarked]]),"S",IF(complete_data[[#This Row],[Embarked]]="","S",complete_data[[#This Row],[Embarked]]))</f>
        <v>S</v>
      </c>
      <c r="N516" t="str">
        <f>IF(ISNA(complete_data[[#This Row],[Cabin]]),"Unknown",IF(complete_data[[#This Row],[Cabin]]="","Unknown",TRIM(LEFT(complete_data[[#This Row],[Cabin]],1))))</f>
        <v>Unknown</v>
      </c>
    </row>
    <row r="517" spans="1:14" x14ac:dyDescent="0.2">
      <c r="A517" s="5">
        <v>507</v>
      </c>
      <c r="B517" s="7">
        <v>1</v>
      </c>
      <c r="C517" s="7">
        <v>2</v>
      </c>
      <c r="D517" s="5" t="s">
        <v>804</v>
      </c>
      <c r="E517" s="5" t="s">
        <v>32</v>
      </c>
      <c r="F517" s="4">
        <v>33</v>
      </c>
      <c r="G517" s="3">
        <v>26360</v>
      </c>
      <c r="H517" s="7">
        <f>_xlfn.XLOOKUP(complete_data[[#This Row],[PassengerId]],family_info[PassengerId],family_info[SibSp])</f>
        <v>0</v>
      </c>
      <c r="I517" s="7">
        <f>_xlfn.XLOOKUP(complete_data[[#This Row],[PassengerId]],family_info[PassengerId],family_info[Parch])</f>
        <v>2</v>
      </c>
      <c r="J517" s="18">
        <f>IF(ISBLANK(_xlfn.XLOOKUP(complete_data[[#This Row],[Ticket]],tickets[Ticket],tickets[Fare])),"",_xlfn.XLOOKUP(complete_data[[#This Row],[Ticket]],tickets[Ticket],tickets[Fare]))</f>
        <v>26</v>
      </c>
      <c r="K517" s="18" t="str">
        <f>IF(ISBLANK(_xlfn.XLOOKUP(complete_data[[#This Row],[Ticket]],tickets[Ticket],tickets[Cabin])),"",_xlfn.XLOOKUP(complete_data[[#This Row],[Ticket]],tickets[Ticket],tickets[Cabin]))</f>
        <v/>
      </c>
      <c r="L517" t="str">
        <f>IF(ISBLANK(_xlfn.XLOOKUP(complete_data[[#This Row],[Ticket]],tickets[Ticket],tickets[Embarked])),"",_xlfn.XLOOKUP(complete_data[[#This Row],[Ticket]],tickets[Ticket],tickets[Embarked]))</f>
        <v>S</v>
      </c>
      <c r="M517" t="str">
        <f>IF(ISNA(complete_data[[#This Row],[Embarked]]),"S",IF(complete_data[[#This Row],[Embarked]]="","S",complete_data[[#This Row],[Embarked]]))</f>
        <v>S</v>
      </c>
      <c r="N517" t="str">
        <f>IF(ISNA(complete_data[[#This Row],[Cabin]]),"Unknown",IF(complete_data[[#This Row],[Cabin]]="","Unknown",TRIM(LEFT(complete_data[[#This Row],[Cabin]],1))))</f>
        <v>Unknown</v>
      </c>
    </row>
    <row r="518" spans="1:14" x14ac:dyDescent="0.2">
      <c r="A518" s="5">
        <v>361</v>
      </c>
      <c r="B518" s="7">
        <v>0</v>
      </c>
      <c r="C518" s="7">
        <v>3</v>
      </c>
      <c r="D518" s="5" t="s">
        <v>805</v>
      </c>
      <c r="E518" s="5" t="s">
        <v>29</v>
      </c>
      <c r="F518" s="4">
        <v>40</v>
      </c>
      <c r="G518" s="3">
        <v>347088</v>
      </c>
      <c r="H518" s="7">
        <f>_xlfn.XLOOKUP(complete_data[[#This Row],[PassengerId]],family_info[PassengerId],family_info[SibSp])</f>
        <v>1</v>
      </c>
      <c r="I518" s="7">
        <f>_xlfn.XLOOKUP(complete_data[[#This Row],[PassengerId]],family_info[PassengerId],family_info[Parch])</f>
        <v>4</v>
      </c>
      <c r="J518" s="18">
        <f>IF(ISBLANK(_xlfn.XLOOKUP(complete_data[[#This Row],[Ticket]],tickets[Ticket],tickets[Fare])),"",_xlfn.XLOOKUP(complete_data[[#This Row],[Ticket]],tickets[Ticket],tickets[Fare]))</f>
        <v>27.9</v>
      </c>
      <c r="K518" s="18" t="str">
        <f>IF(ISBLANK(_xlfn.XLOOKUP(complete_data[[#This Row],[Ticket]],tickets[Ticket],tickets[Cabin])),"",_xlfn.XLOOKUP(complete_data[[#This Row],[Ticket]],tickets[Ticket],tickets[Cabin]))</f>
        <v/>
      </c>
      <c r="L518" t="str">
        <f>IF(ISBLANK(_xlfn.XLOOKUP(complete_data[[#This Row],[Ticket]],tickets[Ticket],tickets[Embarked])),"",_xlfn.XLOOKUP(complete_data[[#This Row],[Ticket]],tickets[Ticket],tickets[Embarked]))</f>
        <v>S</v>
      </c>
      <c r="M518" t="str">
        <f>IF(ISNA(complete_data[[#This Row],[Embarked]]),"S",IF(complete_data[[#This Row],[Embarked]]="","S",complete_data[[#This Row],[Embarked]]))</f>
        <v>S</v>
      </c>
      <c r="N518" t="str">
        <f>IF(ISNA(complete_data[[#This Row],[Cabin]]),"Unknown",IF(complete_data[[#This Row],[Cabin]]="","Unknown",TRIM(LEFT(complete_data[[#This Row],[Cabin]],1))))</f>
        <v>Unknown</v>
      </c>
    </row>
    <row r="519" spans="1:14" x14ac:dyDescent="0.2">
      <c r="A519" s="5">
        <v>889</v>
      </c>
      <c r="B519" s="7">
        <v>0</v>
      </c>
      <c r="C519" s="7">
        <v>3</v>
      </c>
      <c r="D519" s="5" t="s">
        <v>806</v>
      </c>
      <c r="E519" s="5" t="s">
        <v>32</v>
      </c>
      <c r="G519" s="3" t="s">
        <v>675</v>
      </c>
      <c r="H519" s="7">
        <f>_xlfn.XLOOKUP(complete_data[[#This Row],[PassengerId]],family_info[PassengerId],family_info[SibSp])</f>
        <v>1</v>
      </c>
      <c r="I519" s="7">
        <f>_xlfn.XLOOKUP(complete_data[[#This Row],[PassengerId]],family_info[PassengerId],family_info[Parch])</f>
        <v>2</v>
      </c>
      <c r="J519" s="18">
        <f>IF(ISBLANK(_xlfn.XLOOKUP(complete_data[[#This Row],[Ticket]],tickets[Ticket],tickets[Fare])),"",_xlfn.XLOOKUP(complete_data[[#This Row],[Ticket]],tickets[Ticket],tickets[Fare]))</f>
        <v>23.45</v>
      </c>
      <c r="K519" s="18" t="str">
        <f>IF(ISBLANK(_xlfn.XLOOKUP(complete_data[[#This Row],[Ticket]],tickets[Ticket],tickets[Cabin])),"",_xlfn.XLOOKUP(complete_data[[#This Row],[Ticket]],tickets[Ticket],tickets[Cabin]))</f>
        <v/>
      </c>
      <c r="L519" t="str">
        <f>IF(ISBLANK(_xlfn.XLOOKUP(complete_data[[#This Row],[Ticket]],tickets[Ticket],tickets[Embarked])),"",_xlfn.XLOOKUP(complete_data[[#This Row],[Ticket]],tickets[Ticket],tickets[Embarked]))</f>
        <v>S</v>
      </c>
      <c r="M519" t="str">
        <f>IF(ISNA(complete_data[[#This Row],[Embarked]]),"S",IF(complete_data[[#This Row],[Embarked]]="","S",complete_data[[#This Row],[Embarked]]))</f>
        <v>S</v>
      </c>
      <c r="N519" t="str">
        <f>IF(ISNA(complete_data[[#This Row],[Cabin]]),"Unknown",IF(complete_data[[#This Row],[Cabin]]="","Unknown",TRIM(LEFT(complete_data[[#This Row],[Cabin]],1))))</f>
        <v>Unknown</v>
      </c>
    </row>
    <row r="520" spans="1:14" x14ac:dyDescent="0.2">
      <c r="A520" s="5">
        <v>642</v>
      </c>
      <c r="B520" s="7">
        <v>1</v>
      </c>
      <c r="C520" s="7">
        <v>1</v>
      </c>
      <c r="D520" s="5" t="s">
        <v>807</v>
      </c>
      <c r="E520" s="5" t="s">
        <v>32</v>
      </c>
      <c r="F520" s="4">
        <v>24</v>
      </c>
      <c r="G520" s="3" t="s">
        <v>456</v>
      </c>
      <c r="H520" s="7">
        <f>_xlfn.XLOOKUP(complete_data[[#This Row],[PassengerId]],family_info[PassengerId],family_info[SibSp])</f>
        <v>0</v>
      </c>
      <c r="I520" s="7">
        <f>_xlfn.XLOOKUP(complete_data[[#This Row],[PassengerId]],family_info[PassengerId],family_info[Parch])</f>
        <v>0</v>
      </c>
      <c r="J520" s="18">
        <f>IF(ISBLANK(_xlfn.XLOOKUP(complete_data[[#This Row],[Ticket]],tickets[Ticket],tickets[Fare])),"",_xlfn.XLOOKUP(complete_data[[#This Row],[Ticket]],tickets[Ticket],tickets[Fare]))</f>
        <v>69.3</v>
      </c>
      <c r="K520" s="18" t="str">
        <f>IF(ISBLANK(_xlfn.XLOOKUP(complete_data[[#This Row],[Ticket]],tickets[Ticket],tickets[Cabin])),"",_xlfn.XLOOKUP(complete_data[[#This Row],[Ticket]],tickets[Ticket],tickets[Cabin]))</f>
        <v>B35</v>
      </c>
      <c r="L520" t="str">
        <f>IF(ISBLANK(_xlfn.XLOOKUP(complete_data[[#This Row],[Ticket]],tickets[Ticket],tickets[Embarked])),"",_xlfn.XLOOKUP(complete_data[[#This Row],[Ticket]],tickets[Ticket],tickets[Embarked]))</f>
        <v>C</v>
      </c>
      <c r="M520" t="str">
        <f>IF(ISNA(complete_data[[#This Row],[Embarked]]),"S",IF(complete_data[[#This Row],[Embarked]]="","S",complete_data[[#This Row],[Embarked]]))</f>
        <v>C</v>
      </c>
      <c r="N520" t="str">
        <f>IF(ISNA(complete_data[[#This Row],[Cabin]]),"Unknown",IF(complete_data[[#This Row],[Cabin]]="","Unknown",TRIM(LEFT(complete_data[[#This Row],[Cabin]],1))))</f>
        <v>B</v>
      </c>
    </row>
    <row r="521" spans="1:14" x14ac:dyDescent="0.2">
      <c r="A521" s="5">
        <v>352</v>
      </c>
      <c r="B521" s="7">
        <v>0</v>
      </c>
      <c r="C521" s="7">
        <v>1</v>
      </c>
      <c r="D521" s="5" t="s">
        <v>808</v>
      </c>
      <c r="E521" s="5" t="s">
        <v>29</v>
      </c>
      <c r="G521" s="3">
        <v>113510</v>
      </c>
      <c r="H521" s="7">
        <f>_xlfn.XLOOKUP(complete_data[[#This Row],[PassengerId]],family_info[PassengerId],family_info[SibSp])</f>
        <v>0</v>
      </c>
      <c r="I521" s="7">
        <f>_xlfn.XLOOKUP(complete_data[[#This Row],[PassengerId]],family_info[PassengerId],family_info[Parch])</f>
        <v>0</v>
      </c>
      <c r="J521" s="18">
        <f>IF(ISBLANK(_xlfn.XLOOKUP(complete_data[[#This Row],[Ticket]],tickets[Ticket],tickets[Fare])),"",_xlfn.XLOOKUP(complete_data[[#This Row],[Ticket]],tickets[Ticket],tickets[Fare]))</f>
        <v>35</v>
      </c>
      <c r="K521" s="18" t="str">
        <f>IF(ISBLANK(_xlfn.XLOOKUP(complete_data[[#This Row],[Ticket]],tickets[Ticket],tickets[Cabin])),"",_xlfn.XLOOKUP(complete_data[[#This Row],[Ticket]],tickets[Ticket],tickets[Cabin]))</f>
        <v>C128</v>
      </c>
      <c r="L521" t="str">
        <f>IF(ISBLANK(_xlfn.XLOOKUP(complete_data[[#This Row],[Ticket]],tickets[Ticket],tickets[Embarked])),"",_xlfn.XLOOKUP(complete_data[[#This Row],[Ticket]],tickets[Ticket],tickets[Embarked]))</f>
        <v>S</v>
      </c>
      <c r="M521" t="str">
        <f>IF(ISNA(complete_data[[#This Row],[Embarked]]),"S",IF(complete_data[[#This Row],[Embarked]]="","S",complete_data[[#This Row],[Embarked]]))</f>
        <v>S</v>
      </c>
      <c r="N521" t="str">
        <f>IF(ISNA(complete_data[[#This Row],[Cabin]]),"Unknown",IF(complete_data[[#This Row],[Cabin]]="","Unknown",TRIM(LEFT(complete_data[[#This Row],[Cabin]],1))))</f>
        <v>C</v>
      </c>
    </row>
    <row r="522" spans="1:14" x14ac:dyDescent="0.2">
      <c r="A522" s="5">
        <v>535</v>
      </c>
      <c r="B522" s="7">
        <v>0</v>
      </c>
      <c r="C522" s="7">
        <v>3</v>
      </c>
      <c r="D522" s="5" t="s">
        <v>809</v>
      </c>
      <c r="E522" s="5" t="s">
        <v>32</v>
      </c>
      <c r="F522" s="4">
        <v>30</v>
      </c>
      <c r="G522" s="3">
        <v>315084</v>
      </c>
      <c r="H522" s="7">
        <f>_xlfn.XLOOKUP(complete_data[[#This Row],[PassengerId]],family_info[PassengerId],family_info[SibSp])</f>
        <v>0</v>
      </c>
      <c r="I522" s="7">
        <f>_xlfn.XLOOKUP(complete_data[[#This Row],[PassengerId]],family_info[PassengerId],family_info[Parch])</f>
        <v>0</v>
      </c>
      <c r="J522" s="18">
        <f>IF(ISBLANK(_xlfn.XLOOKUP(complete_data[[#This Row],[Ticket]],tickets[Ticket],tickets[Fare])),"",_xlfn.XLOOKUP(complete_data[[#This Row],[Ticket]],tickets[Ticket],tickets[Fare]))</f>
        <v>8.6624999999999996</v>
      </c>
      <c r="K522" s="18" t="str">
        <f>IF(ISBLANK(_xlfn.XLOOKUP(complete_data[[#This Row],[Ticket]],tickets[Ticket],tickets[Cabin])),"",_xlfn.XLOOKUP(complete_data[[#This Row],[Ticket]],tickets[Ticket],tickets[Cabin]))</f>
        <v/>
      </c>
      <c r="L522" t="str">
        <f>IF(ISBLANK(_xlfn.XLOOKUP(complete_data[[#This Row],[Ticket]],tickets[Ticket],tickets[Embarked])),"",_xlfn.XLOOKUP(complete_data[[#This Row],[Ticket]],tickets[Ticket],tickets[Embarked]))</f>
        <v>S</v>
      </c>
      <c r="M522" t="str">
        <f>IF(ISNA(complete_data[[#This Row],[Embarked]]),"S",IF(complete_data[[#This Row],[Embarked]]="","S",complete_data[[#This Row],[Embarked]]))</f>
        <v>S</v>
      </c>
      <c r="N522" t="str">
        <f>IF(ISNA(complete_data[[#This Row],[Cabin]]),"Unknown",IF(complete_data[[#This Row],[Cabin]]="","Unknown",TRIM(LEFT(complete_data[[#This Row],[Cabin]],1))))</f>
        <v>Unknown</v>
      </c>
    </row>
    <row r="523" spans="1:14" x14ac:dyDescent="0.2">
      <c r="A523" s="5">
        <v>22</v>
      </c>
      <c r="B523" s="7">
        <v>1</v>
      </c>
      <c r="C523" s="7">
        <v>2</v>
      </c>
      <c r="D523" s="5" t="s">
        <v>810</v>
      </c>
      <c r="E523" s="5" t="s">
        <v>29</v>
      </c>
      <c r="F523" s="4">
        <v>34</v>
      </c>
      <c r="G523" s="3">
        <v>248698</v>
      </c>
      <c r="H523" s="7">
        <f>_xlfn.XLOOKUP(complete_data[[#This Row],[PassengerId]],family_info[PassengerId],family_info[SibSp])</f>
        <v>0</v>
      </c>
      <c r="I523" s="7">
        <f>_xlfn.XLOOKUP(complete_data[[#This Row],[PassengerId]],family_info[PassengerId],family_info[Parch])</f>
        <v>0</v>
      </c>
      <c r="J523" s="18">
        <f>IF(ISBLANK(_xlfn.XLOOKUP(complete_data[[#This Row],[Ticket]],tickets[Ticket],tickets[Fare])),"",_xlfn.XLOOKUP(complete_data[[#This Row],[Ticket]],tickets[Ticket],tickets[Fare]))</f>
        <v>13</v>
      </c>
      <c r="K523" s="18" t="str">
        <f>IF(ISBLANK(_xlfn.XLOOKUP(complete_data[[#This Row],[Ticket]],tickets[Ticket],tickets[Cabin])),"",_xlfn.XLOOKUP(complete_data[[#This Row],[Ticket]],tickets[Ticket],tickets[Cabin]))</f>
        <v>D56</v>
      </c>
      <c r="L523" t="str">
        <f>IF(ISBLANK(_xlfn.XLOOKUP(complete_data[[#This Row],[Ticket]],tickets[Ticket],tickets[Embarked])),"",_xlfn.XLOOKUP(complete_data[[#This Row],[Ticket]],tickets[Ticket],tickets[Embarked]))</f>
        <v>S</v>
      </c>
      <c r="M523" t="str">
        <f>IF(ISNA(complete_data[[#This Row],[Embarked]]),"S",IF(complete_data[[#This Row],[Embarked]]="","S",complete_data[[#This Row],[Embarked]]))</f>
        <v>S</v>
      </c>
      <c r="N523" t="str">
        <f>IF(ISNA(complete_data[[#This Row],[Cabin]]),"Unknown",IF(complete_data[[#This Row],[Cabin]]="","Unknown",TRIM(LEFT(complete_data[[#This Row],[Cabin]],1))))</f>
        <v>D</v>
      </c>
    </row>
    <row r="524" spans="1:14" x14ac:dyDescent="0.2">
      <c r="A524" s="5">
        <v>706</v>
      </c>
      <c r="B524" s="7">
        <v>0</v>
      </c>
      <c r="C524" s="7">
        <v>2</v>
      </c>
      <c r="D524" s="5" t="s">
        <v>811</v>
      </c>
      <c r="E524" s="5" t="s">
        <v>29</v>
      </c>
      <c r="F524" s="4">
        <v>39</v>
      </c>
      <c r="G524" s="3">
        <v>250655</v>
      </c>
      <c r="H524" s="7">
        <f>_xlfn.XLOOKUP(complete_data[[#This Row],[PassengerId]],family_info[PassengerId],family_info[SibSp])</f>
        <v>0</v>
      </c>
      <c r="I524" s="7">
        <f>_xlfn.XLOOKUP(complete_data[[#This Row],[PassengerId]],family_info[PassengerId],family_info[Parch])</f>
        <v>0</v>
      </c>
      <c r="J524" s="18">
        <f>IF(ISBLANK(_xlfn.XLOOKUP(complete_data[[#This Row],[Ticket]],tickets[Ticket],tickets[Fare])),"",_xlfn.XLOOKUP(complete_data[[#This Row],[Ticket]],tickets[Ticket],tickets[Fare]))</f>
        <v>26</v>
      </c>
      <c r="K524" s="18" t="str">
        <f>IF(ISBLANK(_xlfn.XLOOKUP(complete_data[[#This Row],[Ticket]],tickets[Ticket],tickets[Cabin])),"",_xlfn.XLOOKUP(complete_data[[#This Row],[Ticket]],tickets[Ticket],tickets[Cabin]))</f>
        <v/>
      </c>
      <c r="L524" t="str">
        <f>IF(ISBLANK(_xlfn.XLOOKUP(complete_data[[#This Row],[Ticket]],tickets[Ticket],tickets[Embarked])),"",_xlfn.XLOOKUP(complete_data[[#This Row],[Ticket]],tickets[Ticket],tickets[Embarked]))</f>
        <v>S</v>
      </c>
      <c r="M524" t="str">
        <f>IF(ISNA(complete_data[[#This Row],[Embarked]]),"S",IF(complete_data[[#This Row],[Embarked]]="","S",complete_data[[#This Row],[Embarked]]))</f>
        <v>S</v>
      </c>
      <c r="N524" t="str">
        <f>IF(ISNA(complete_data[[#This Row],[Cabin]]),"Unknown",IF(complete_data[[#This Row],[Cabin]]="","Unknown",TRIM(LEFT(complete_data[[#This Row],[Cabin]],1))))</f>
        <v>Unknown</v>
      </c>
    </row>
    <row r="525" spans="1:14" x14ac:dyDescent="0.2">
      <c r="A525" s="5">
        <v>782</v>
      </c>
      <c r="B525" s="7">
        <v>1</v>
      </c>
      <c r="C525" s="7">
        <v>1</v>
      </c>
      <c r="D525" s="5" t="s">
        <v>812</v>
      </c>
      <c r="E525" s="5" t="s">
        <v>32</v>
      </c>
      <c r="F525" s="4">
        <v>17</v>
      </c>
      <c r="G525" s="3">
        <v>17474</v>
      </c>
      <c r="H525" s="7">
        <f>_xlfn.XLOOKUP(complete_data[[#This Row],[PassengerId]],family_info[PassengerId],family_info[SibSp])</f>
        <v>1</v>
      </c>
      <c r="I525" s="7">
        <f>_xlfn.XLOOKUP(complete_data[[#This Row],[PassengerId]],family_info[PassengerId],family_info[Parch])</f>
        <v>0</v>
      </c>
      <c r="J525" s="18">
        <f>IF(ISBLANK(_xlfn.XLOOKUP(complete_data[[#This Row],[Ticket]],tickets[Ticket],tickets[Fare])),"",_xlfn.XLOOKUP(complete_data[[#This Row],[Ticket]],tickets[Ticket],tickets[Fare]))</f>
        <v>57</v>
      </c>
      <c r="K525" s="18" t="str">
        <f>IF(ISBLANK(_xlfn.XLOOKUP(complete_data[[#This Row],[Ticket]],tickets[Ticket],tickets[Cabin])),"",_xlfn.XLOOKUP(complete_data[[#This Row],[Ticket]],tickets[Ticket],tickets[Cabin]))</f>
        <v>B20</v>
      </c>
      <c r="L525" t="str">
        <f>IF(ISBLANK(_xlfn.XLOOKUP(complete_data[[#This Row],[Ticket]],tickets[Ticket],tickets[Embarked])),"",_xlfn.XLOOKUP(complete_data[[#This Row],[Ticket]],tickets[Ticket],tickets[Embarked]))</f>
        <v>S</v>
      </c>
      <c r="M525" t="str">
        <f>IF(ISNA(complete_data[[#This Row],[Embarked]]),"S",IF(complete_data[[#This Row],[Embarked]]="","S",complete_data[[#This Row],[Embarked]]))</f>
        <v>S</v>
      </c>
      <c r="N525" t="str">
        <f>IF(ISNA(complete_data[[#This Row],[Cabin]]),"Unknown",IF(complete_data[[#This Row],[Cabin]]="","Unknown",TRIM(LEFT(complete_data[[#This Row],[Cabin]],1))))</f>
        <v>B</v>
      </c>
    </row>
    <row r="526" spans="1:14" x14ac:dyDescent="0.2">
      <c r="A526" s="5">
        <v>632</v>
      </c>
      <c r="B526" s="7">
        <v>0</v>
      </c>
      <c r="C526" s="7">
        <v>3</v>
      </c>
      <c r="D526" s="5" t="s">
        <v>813</v>
      </c>
      <c r="E526" s="5" t="s">
        <v>29</v>
      </c>
      <c r="F526" s="4">
        <v>51</v>
      </c>
      <c r="G526" s="3">
        <v>347743</v>
      </c>
      <c r="H526" s="7">
        <f>_xlfn.XLOOKUP(complete_data[[#This Row],[PassengerId]],family_info[PassengerId],family_info[SibSp])</f>
        <v>0</v>
      </c>
      <c r="I526" s="7">
        <f>_xlfn.XLOOKUP(complete_data[[#This Row],[PassengerId]],family_info[PassengerId],family_info[Parch])</f>
        <v>0</v>
      </c>
      <c r="J526" s="18">
        <f>IF(ISBLANK(_xlfn.XLOOKUP(complete_data[[#This Row],[Ticket]],tickets[Ticket],tickets[Fare])),"",_xlfn.XLOOKUP(complete_data[[#This Row],[Ticket]],tickets[Ticket],tickets[Fare]))</f>
        <v>7.0541999999999998</v>
      </c>
      <c r="K526" s="18" t="str">
        <f>IF(ISBLANK(_xlfn.XLOOKUP(complete_data[[#This Row],[Ticket]],tickets[Ticket],tickets[Cabin])),"",_xlfn.XLOOKUP(complete_data[[#This Row],[Ticket]],tickets[Ticket],tickets[Cabin]))</f>
        <v/>
      </c>
      <c r="L526" t="str">
        <f>IF(ISBLANK(_xlfn.XLOOKUP(complete_data[[#This Row],[Ticket]],tickets[Ticket],tickets[Embarked])),"",_xlfn.XLOOKUP(complete_data[[#This Row],[Ticket]],tickets[Ticket],tickets[Embarked]))</f>
        <v>S</v>
      </c>
      <c r="M526" t="str">
        <f>IF(ISNA(complete_data[[#This Row],[Embarked]]),"S",IF(complete_data[[#This Row],[Embarked]]="","S",complete_data[[#This Row],[Embarked]]))</f>
        <v>S</v>
      </c>
      <c r="N526" t="str">
        <f>IF(ISNA(complete_data[[#This Row],[Cabin]]),"Unknown",IF(complete_data[[#This Row],[Cabin]]="","Unknown",TRIM(LEFT(complete_data[[#This Row],[Cabin]],1))))</f>
        <v>Unknown</v>
      </c>
    </row>
    <row r="527" spans="1:14" x14ac:dyDescent="0.2">
      <c r="A527" s="5">
        <v>426</v>
      </c>
      <c r="B527" s="7">
        <v>0</v>
      </c>
      <c r="C527" s="7">
        <v>3</v>
      </c>
      <c r="D527" s="5" t="s">
        <v>814</v>
      </c>
      <c r="E527" s="5" t="s">
        <v>29</v>
      </c>
      <c r="G527" s="3" t="s">
        <v>815</v>
      </c>
      <c r="H527" s="7">
        <f>_xlfn.XLOOKUP(complete_data[[#This Row],[PassengerId]],family_info[PassengerId],family_info[SibSp])</f>
        <v>0</v>
      </c>
      <c r="I527" s="7">
        <f>_xlfn.XLOOKUP(complete_data[[#This Row],[PassengerId]],family_info[PassengerId],family_info[Parch])</f>
        <v>0</v>
      </c>
      <c r="J527" s="18">
        <f>IF(ISBLANK(_xlfn.XLOOKUP(complete_data[[#This Row],[Ticket]],tickets[Ticket],tickets[Fare])),"",_xlfn.XLOOKUP(complete_data[[#This Row],[Ticket]],tickets[Ticket],tickets[Fare]))</f>
        <v>7.25</v>
      </c>
      <c r="K527" s="18" t="str">
        <f>IF(ISBLANK(_xlfn.XLOOKUP(complete_data[[#This Row],[Ticket]],tickets[Ticket],tickets[Cabin])),"",_xlfn.XLOOKUP(complete_data[[#This Row],[Ticket]],tickets[Ticket],tickets[Cabin]))</f>
        <v/>
      </c>
      <c r="L527" t="str">
        <f>IF(ISBLANK(_xlfn.XLOOKUP(complete_data[[#This Row],[Ticket]],tickets[Ticket],tickets[Embarked])),"",_xlfn.XLOOKUP(complete_data[[#This Row],[Ticket]],tickets[Ticket],tickets[Embarked]))</f>
        <v>S</v>
      </c>
      <c r="M527" t="str">
        <f>IF(ISNA(complete_data[[#This Row],[Embarked]]),"S",IF(complete_data[[#This Row],[Embarked]]="","S",complete_data[[#This Row],[Embarked]]))</f>
        <v>S</v>
      </c>
      <c r="N527" t="str">
        <f>IF(ISNA(complete_data[[#This Row],[Cabin]]),"Unknown",IF(complete_data[[#This Row],[Cabin]]="","Unknown",TRIM(LEFT(complete_data[[#This Row],[Cabin]],1))))</f>
        <v>Unknown</v>
      </c>
    </row>
    <row r="528" spans="1:14" x14ac:dyDescent="0.2">
      <c r="A528" s="5">
        <v>234</v>
      </c>
      <c r="B528" s="7">
        <v>1</v>
      </c>
      <c r="C528" s="7">
        <v>3</v>
      </c>
      <c r="D528" s="5" t="s">
        <v>816</v>
      </c>
      <c r="E528" s="5" t="s">
        <v>32</v>
      </c>
      <c r="F528" s="4">
        <v>5</v>
      </c>
      <c r="G528" s="3">
        <v>347077</v>
      </c>
      <c r="H528" s="7">
        <f>_xlfn.XLOOKUP(complete_data[[#This Row],[PassengerId]],family_info[PassengerId],family_info[SibSp])</f>
        <v>4</v>
      </c>
      <c r="I528" s="7">
        <f>_xlfn.XLOOKUP(complete_data[[#This Row],[PassengerId]],family_info[PassengerId],family_info[Parch])</f>
        <v>2</v>
      </c>
      <c r="J528" s="18">
        <f>IF(ISBLANK(_xlfn.XLOOKUP(complete_data[[#This Row],[Ticket]],tickets[Ticket],tickets[Fare])),"",_xlfn.XLOOKUP(complete_data[[#This Row],[Ticket]],tickets[Ticket],tickets[Fare]))</f>
        <v>31.387499999999999</v>
      </c>
      <c r="K528" s="18" t="str">
        <f>IF(ISBLANK(_xlfn.XLOOKUP(complete_data[[#This Row],[Ticket]],tickets[Ticket],tickets[Cabin])),"",_xlfn.XLOOKUP(complete_data[[#This Row],[Ticket]],tickets[Ticket],tickets[Cabin]))</f>
        <v/>
      </c>
      <c r="L528" t="str">
        <f>IF(ISBLANK(_xlfn.XLOOKUP(complete_data[[#This Row],[Ticket]],tickets[Ticket],tickets[Embarked])),"",_xlfn.XLOOKUP(complete_data[[#This Row],[Ticket]],tickets[Ticket],tickets[Embarked]))</f>
        <v>S</v>
      </c>
      <c r="M528" t="str">
        <f>IF(ISNA(complete_data[[#This Row],[Embarked]]),"S",IF(complete_data[[#This Row],[Embarked]]="","S",complete_data[[#This Row],[Embarked]]))</f>
        <v>S</v>
      </c>
      <c r="N528" t="str">
        <f>IF(ISNA(complete_data[[#This Row],[Cabin]]),"Unknown",IF(complete_data[[#This Row],[Cabin]]="","Unknown",TRIM(LEFT(complete_data[[#This Row],[Cabin]],1))))</f>
        <v>Unknown</v>
      </c>
    </row>
    <row r="529" spans="1:14" x14ac:dyDescent="0.2">
      <c r="A529" s="5">
        <v>813</v>
      </c>
      <c r="B529" s="7">
        <v>0</v>
      </c>
      <c r="C529" s="7">
        <v>2</v>
      </c>
      <c r="D529" s="5" t="s">
        <v>817</v>
      </c>
      <c r="E529" s="5" t="s">
        <v>29</v>
      </c>
      <c r="F529" s="4">
        <v>35</v>
      </c>
      <c r="G529" s="3">
        <v>28206</v>
      </c>
      <c r="H529" s="7">
        <f>_xlfn.XLOOKUP(complete_data[[#This Row],[PassengerId]],family_info[PassengerId],family_info[SibSp])</f>
        <v>0</v>
      </c>
      <c r="I529" s="7">
        <f>_xlfn.XLOOKUP(complete_data[[#This Row],[PassengerId]],family_info[PassengerId],family_info[Parch])</f>
        <v>0</v>
      </c>
      <c r="J529" s="18">
        <f>IF(ISBLANK(_xlfn.XLOOKUP(complete_data[[#This Row],[Ticket]],tickets[Ticket],tickets[Fare])),"",_xlfn.XLOOKUP(complete_data[[#This Row],[Ticket]],tickets[Ticket],tickets[Fare]))</f>
        <v>10.5</v>
      </c>
      <c r="K529" s="18" t="str">
        <f>IF(ISBLANK(_xlfn.XLOOKUP(complete_data[[#This Row],[Ticket]],tickets[Ticket],tickets[Cabin])),"",_xlfn.XLOOKUP(complete_data[[#This Row],[Ticket]],tickets[Ticket],tickets[Cabin]))</f>
        <v/>
      </c>
      <c r="L529" t="str">
        <f>IF(ISBLANK(_xlfn.XLOOKUP(complete_data[[#This Row],[Ticket]],tickets[Ticket],tickets[Embarked])),"",_xlfn.XLOOKUP(complete_data[[#This Row],[Ticket]],tickets[Ticket],tickets[Embarked]))</f>
        <v>S</v>
      </c>
      <c r="M529" t="str">
        <f>IF(ISNA(complete_data[[#This Row],[Embarked]]),"S",IF(complete_data[[#This Row],[Embarked]]="","S",complete_data[[#This Row],[Embarked]]))</f>
        <v>S</v>
      </c>
      <c r="N529" t="str">
        <f>IF(ISNA(complete_data[[#This Row],[Cabin]]),"Unknown",IF(complete_data[[#This Row],[Cabin]]="","Unknown",TRIM(LEFT(complete_data[[#This Row],[Cabin]],1))))</f>
        <v>Unknown</v>
      </c>
    </row>
    <row r="530" spans="1:14" x14ac:dyDescent="0.2">
      <c r="A530" s="5">
        <v>776</v>
      </c>
      <c r="B530" s="7">
        <v>0</v>
      </c>
      <c r="C530" s="7">
        <v>3</v>
      </c>
      <c r="D530" s="5" t="s">
        <v>818</v>
      </c>
      <c r="E530" s="5" t="s">
        <v>29</v>
      </c>
      <c r="F530" s="4">
        <v>18</v>
      </c>
      <c r="G530" s="3">
        <v>347078</v>
      </c>
      <c r="H530" s="7">
        <f>_xlfn.XLOOKUP(complete_data[[#This Row],[PassengerId]],family_info[PassengerId],family_info[SibSp])</f>
        <v>0</v>
      </c>
      <c r="I530" s="7">
        <f>_xlfn.XLOOKUP(complete_data[[#This Row],[PassengerId]],family_info[PassengerId],family_info[Parch])</f>
        <v>0</v>
      </c>
      <c r="J530" s="18">
        <f>IF(ISBLANK(_xlfn.XLOOKUP(complete_data[[#This Row],[Ticket]],tickets[Ticket],tickets[Fare])),"",_xlfn.XLOOKUP(complete_data[[#This Row],[Ticket]],tickets[Ticket],tickets[Fare]))</f>
        <v>7.75</v>
      </c>
      <c r="K530" s="18" t="str">
        <f>IF(ISBLANK(_xlfn.XLOOKUP(complete_data[[#This Row],[Ticket]],tickets[Ticket],tickets[Cabin])),"",_xlfn.XLOOKUP(complete_data[[#This Row],[Ticket]],tickets[Ticket],tickets[Cabin]))</f>
        <v/>
      </c>
      <c r="L530" t="str">
        <f>IF(ISBLANK(_xlfn.XLOOKUP(complete_data[[#This Row],[Ticket]],tickets[Ticket],tickets[Embarked])),"",_xlfn.XLOOKUP(complete_data[[#This Row],[Ticket]],tickets[Ticket],tickets[Embarked]))</f>
        <v>S</v>
      </c>
      <c r="M530" t="str">
        <f>IF(ISNA(complete_data[[#This Row],[Embarked]]),"S",IF(complete_data[[#This Row],[Embarked]]="","S",complete_data[[#This Row],[Embarked]]))</f>
        <v>S</v>
      </c>
      <c r="N530" t="str">
        <f>IF(ISNA(complete_data[[#This Row],[Cabin]]),"Unknown",IF(complete_data[[#This Row],[Cabin]]="","Unknown",TRIM(LEFT(complete_data[[#This Row],[Cabin]],1))))</f>
        <v>Unknown</v>
      </c>
    </row>
    <row r="531" spans="1:14" x14ac:dyDescent="0.2">
      <c r="A531" s="5">
        <v>44</v>
      </c>
      <c r="B531" s="7">
        <v>1</v>
      </c>
      <c r="C531" s="7">
        <v>2</v>
      </c>
      <c r="D531" s="5" t="s">
        <v>819</v>
      </c>
      <c r="E531" s="5" t="s">
        <v>32</v>
      </c>
      <c r="F531" s="4">
        <v>3</v>
      </c>
      <c r="G531" s="3" t="s">
        <v>635</v>
      </c>
      <c r="H531" s="7">
        <f>_xlfn.XLOOKUP(complete_data[[#This Row],[PassengerId]],family_info[PassengerId],family_info[SibSp])</f>
        <v>1</v>
      </c>
      <c r="I531" s="7">
        <f>_xlfn.XLOOKUP(complete_data[[#This Row],[PassengerId]],family_info[PassengerId],family_info[Parch])</f>
        <v>2</v>
      </c>
      <c r="J531" s="18">
        <f>IF(ISBLANK(_xlfn.XLOOKUP(complete_data[[#This Row],[Ticket]],tickets[Ticket],tickets[Fare])),"",_xlfn.XLOOKUP(complete_data[[#This Row],[Ticket]],tickets[Ticket],tickets[Fare]))</f>
        <v>41.5792</v>
      </c>
      <c r="K531" s="18" t="str">
        <f>IF(ISBLANK(_xlfn.XLOOKUP(complete_data[[#This Row],[Ticket]],tickets[Ticket],tickets[Cabin])),"",_xlfn.XLOOKUP(complete_data[[#This Row],[Ticket]],tickets[Ticket],tickets[Cabin]))</f>
        <v/>
      </c>
      <c r="L531" t="str">
        <f>IF(ISBLANK(_xlfn.XLOOKUP(complete_data[[#This Row],[Ticket]],tickets[Ticket],tickets[Embarked])),"",_xlfn.XLOOKUP(complete_data[[#This Row],[Ticket]],tickets[Ticket],tickets[Embarked]))</f>
        <v>C</v>
      </c>
      <c r="M531" t="str">
        <f>IF(ISNA(complete_data[[#This Row],[Embarked]]),"S",IF(complete_data[[#This Row],[Embarked]]="","S",complete_data[[#This Row],[Embarked]]))</f>
        <v>C</v>
      </c>
      <c r="N531" t="str">
        <f>IF(ISNA(complete_data[[#This Row],[Cabin]]),"Unknown",IF(complete_data[[#This Row],[Cabin]]="","Unknown",TRIM(LEFT(complete_data[[#This Row],[Cabin]],1))))</f>
        <v>Unknown</v>
      </c>
    </row>
    <row r="532" spans="1:14" x14ac:dyDescent="0.2">
      <c r="A532" s="5">
        <v>257</v>
      </c>
      <c r="B532" s="7">
        <v>1</v>
      </c>
      <c r="C532" s="7">
        <v>1</v>
      </c>
      <c r="D532" s="5" t="s">
        <v>820</v>
      </c>
      <c r="E532" s="5" t="s">
        <v>32</v>
      </c>
      <c r="G532" s="3" t="s">
        <v>821</v>
      </c>
      <c r="H532" s="7">
        <f>_xlfn.XLOOKUP(complete_data[[#This Row],[PassengerId]],family_info[PassengerId],family_info[SibSp])</f>
        <v>0</v>
      </c>
      <c r="I532" s="7">
        <f>_xlfn.XLOOKUP(complete_data[[#This Row],[PassengerId]],family_info[PassengerId],family_info[Parch])</f>
        <v>0</v>
      </c>
      <c r="J532" s="18">
        <f>IF(ISBLANK(_xlfn.XLOOKUP(complete_data[[#This Row],[Ticket]],tickets[Ticket],tickets[Fare])),"",_xlfn.XLOOKUP(complete_data[[#This Row],[Ticket]],tickets[Ticket],tickets[Fare]))</f>
        <v>79.2</v>
      </c>
      <c r="K532" s="18" t="str">
        <f>IF(ISBLANK(_xlfn.XLOOKUP(complete_data[[#This Row],[Ticket]],tickets[Ticket],tickets[Cabin])),"",_xlfn.XLOOKUP(complete_data[[#This Row],[Ticket]],tickets[Ticket],tickets[Cabin]))</f>
        <v/>
      </c>
      <c r="L532" t="str">
        <f>IF(ISBLANK(_xlfn.XLOOKUP(complete_data[[#This Row],[Ticket]],tickets[Ticket],tickets[Embarked])),"",_xlfn.XLOOKUP(complete_data[[#This Row],[Ticket]],tickets[Ticket],tickets[Embarked]))</f>
        <v>C</v>
      </c>
      <c r="M532" t="str">
        <f>IF(ISNA(complete_data[[#This Row],[Embarked]]),"S",IF(complete_data[[#This Row],[Embarked]]="","S",complete_data[[#This Row],[Embarked]]))</f>
        <v>C</v>
      </c>
      <c r="N532" t="str">
        <f>IF(ISNA(complete_data[[#This Row],[Cabin]]),"Unknown",IF(complete_data[[#This Row],[Cabin]]="","Unknown",TRIM(LEFT(complete_data[[#This Row],[Cabin]],1))))</f>
        <v>Unknown</v>
      </c>
    </row>
    <row r="533" spans="1:14" x14ac:dyDescent="0.2">
      <c r="A533" s="5">
        <v>95</v>
      </c>
      <c r="B533" s="7">
        <v>0</v>
      </c>
      <c r="C533" s="7">
        <v>3</v>
      </c>
      <c r="D533" s="5" t="s">
        <v>822</v>
      </c>
      <c r="E533" s="5" t="s">
        <v>29</v>
      </c>
      <c r="F533" s="4">
        <v>59</v>
      </c>
      <c r="G533" s="3">
        <v>364500</v>
      </c>
      <c r="H533" s="7">
        <f>_xlfn.XLOOKUP(complete_data[[#This Row],[PassengerId]],family_info[PassengerId],family_info[SibSp])</f>
        <v>0</v>
      </c>
      <c r="I533" s="7">
        <f>_xlfn.XLOOKUP(complete_data[[#This Row],[PassengerId]],family_info[PassengerId],family_info[Parch])</f>
        <v>0</v>
      </c>
      <c r="J533" s="18">
        <f>IF(ISBLANK(_xlfn.XLOOKUP(complete_data[[#This Row],[Ticket]],tickets[Ticket],tickets[Fare])),"",_xlfn.XLOOKUP(complete_data[[#This Row],[Ticket]],tickets[Ticket],tickets[Fare]))</f>
        <v>7.25</v>
      </c>
      <c r="K533" s="18" t="str">
        <f>IF(ISBLANK(_xlfn.XLOOKUP(complete_data[[#This Row],[Ticket]],tickets[Ticket],tickets[Cabin])),"",_xlfn.XLOOKUP(complete_data[[#This Row],[Ticket]],tickets[Ticket],tickets[Cabin]))</f>
        <v/>
      </c>
      <c r="L533" t="str">
        <f>IF(ISBLANK(_xlfn.XLOOKUP(complete_data[[#This Row],[Ticket]],tickets[Ticket],tickets[Embarked])),"",_xlfn.XLOOKUP(complete_data[[#This Row],[Ticket]],tickets[Ticket],tickets[Embarked]))</f>
        <v>S</v>
      </c>
      <c r="M533" t="str">
        <f>IF(ISNA(complete_data[[#This Row],[Embarked]]),"S",IF(complete_data[[#This Row],[Embarked]]="","S",complete_data[[#This Row],[Embarked]]))</f>
        <v>S</v>
      </c>
      <c r="N533" t="str">
        <f>IF(ISNA(complete_data[[#This Row],[Cabin]]),"Unknown",IF(complete_data[[#This Row],[Cabin]]="","Unknown",TRIM(LEFT(complete_data[[#This Row],[Cabin]],1))))</f>
        <v>Unknown</v>
      </c>
    </row>
    <row r="534" spans="1:14" x14ac:dyDescent="0.2">
      <c r="A534" s="5">
        <v>150</v>
      </c>
      <c r="B534" s="7">
        <v>0</v>
      </c>
      <c r="C534" s="7">
        <v>2</v>
      </c>
      <c r="D534" s="5" t="s">
        <v>823</v>
      </c>
      <c r="E534" s="5" t="s">
        <v>29</v>
      </c>
      <c r="F534" s="4">
        <v>42</v>
      </c>
      <c r="G534" s="3">
        <v>244310</v>
      </c>
      <c r="H534" s="7">
        <f>_xlfn.XLOOKUP(complete_data[[#This Row],[PassengerId]],family_info[PassengerId],family_info[SibSp])</f>
        <v>0</v>
      </c>
      <c r="I534" s="7">
        <f>_xlfn.XLOOKUP(complete_data[[#This Row],[PassengerId]],family_info[PassengerId],family_info[Parch])</f>
        <v>0</v>
      </c>
      <c r="J534" s="18">
        <f>IF(ISBLANK(_xlfn.XLOOKUP(complete_data[[#This Row],[Ticket]],tickets[Ticket],tickets[Fare])),"",_xlfn.XLOOKUP(complete_data[[#This Row],[Ticket]],tickets[Ticket],tickets[Fare]))</f>
        <v>13</v>
      </c>
      <c r="K534" s="18" t="str">
        <f>IF(ISBLANK(_xlfn.XLOOKUP(complete_data[[#This Row],[Ticket]],tickets[Ticket],tickets[Cabin])),"",_xlfn.XLOOKUP(complete_data[[#This Row],[Ticket]],tickets[Ticket],tickets[Cabin]))</f>
        <v/>
      </c>
      <c r="L534" t="str">
        <f>IF(ISBLANK(_xlfn.XLOOKUP(complete_data[[#This Row],[Ticket]],tickets[Ticket],tickets[Embarked])),"",_xlfn.XLOOKUP(complete_data[[#This Row],[Ticket]],tickets[Ticket],tickets[Embarked]))</f>
        <v>S</v>
      </c>
      <c r="M534" t="str">
        <f>IF(ISNA(complete_data[[#This Row],[Embarked]]),"S",IF(complete_data[[#This Row],[Embarked]]="","S",complete_data[[#This Row],[Embarked]]))</f>
        <v>S</v>
      </c>
      <c r="N534" t="str">
        <f>IF(ISNA(complete_data[[#This Row],[Cabin]]),"Unknown",IF(complete_data[[#This Row],[Cabin]]="","Unknown",TRIM(LEFT(complete_data[[#This Row],[Cabin]],1))))</f>
        <v>Unknown</v>
      </c>
    </row>
    <row r="535" spans="1:14" x14ac:dyDescent="0.2">
      <c r="A535" s="5">
        <v>483</v>
      </c>
      <c r="B535" s="7">
        <v>0</v>
      </c>
      <c r="C535" s="7">
        <v>3</v>
      </c>
      <c r="D535" s="5" t="s">
        <v>824</v>
      </c>
      <c r="E535" s="5" t="s">
        <v>29</v>
      </c>
      <c r="F535" s="4">
        <v>50</v>
      </c>
      <c r="G535" s="3" t="s">
        <v>825</v>
      </c>
      <c r="H535" s="7">
        <f>_xlfn.XLOOKUP(complete_data[[#This Row],[PassengerId]],family_info[PassengerId],family_info[SibSp])</f>
        <v>0</v>
      </c>
      <c r="I535" s="7">
        <f>_xlfn.XLOOKUP(complete_data[[#This Row],[PassengerId]],family_info[PassengerId],family_info[Parch])</f>
        <v>0</v>
      </c>
      <c r="J535" s="18">
        <f>IF(ISBLANK(_xlfn.XLOOKUP(complete_data[[#This Row],[Ticket]],tickets[Ticket],tickets[Fare])),"",_xlfn.XLOOKUP(complete_data[[#This Row],[Ticket]],tickets[Ticket],tickets[Fare]))</f>
        <v>8.0500000000000007</v>
      </c>
      <c r="K535" s="18" t="str">
        <f>IF(ISBLANK(_xlfn.XLOOKUP(complete_data[[#This Row],[Ticket]],tickets[Ticket],tickets[Cabin])),"",_xlfn.XLOOKUP(complete_data[[#This Row],[Ticket]],tickets[Ticket],tickets[Cabin]))</f>
        <v/>
      </c>
      <c r="L535" t="str">
        <f>IF(ISBLANK(_xlfn.XLOOKUP(complete_data[[#This Row],[Ticket]],tickets[Ticket],tickets[Embarked])),"",_xlfn.XLOOKUP(complete_data[[#This Row],[Ticket]],tickets[Ticket],tickets[Embarked]))</f>
        <v>S</v>
      </c>
      <c r="M535" t="str">
        <f>IF(ISNA(complete_data[[#This Row],[Embarked]]),"S",IF(complete_data[[#This Row],[Embarked]]="","S",complete_data[[#This Row],[Embarked]]))</f>
        <v>S</v>
      </c>
      <c r="N535" t="str">
        <f>IF(ISNA(complete_data[[#This Row],[Cabin]]),"Unknown",IF(complete_data[[#This Row],[Cabin]]="","Unknown",TRIM(LEFT(complete_data[[#This Row],[Cabin]],1))))</f>
        <v>Unknown</v>
      </c>
    </row>
    <row r="536" spans="1:14" x14ac:dyDescent="0.2">
      <c r="A536" s="5">
        <v>335</v>
      </c>
      <c r="B536" s="7">
        <v>1</v>
      </c>
      <c r="C536" s="7">
        <v>1</v>
      </c>
      <c r="D536" s="5" t="s">
        <v>826</v>
      </c>
      <c r="E536" s="5" t="s">
        <v>32</v>
      </c>
      <c r="G536" s="3" t="s">
        <v>30</v>
      </c>
      <c r="H536" s="7">
        <f>_xlfn.XLOOKUP(complete_data[[#This Row],[PassengerId]],family_info[PassengerId],family_info[SibSp])</f>
        <v>1</v>
      </c>
      <c r="I536" s="7">
        <f>_xlfn.XLOOKUP(complete_data[[#This Row],[PassengerId]],family_info[PassengerId],family_info[Parch])</f>
        <v>0</v>
      </c>
      <c r="J536" s="18">
        <f>IF(ISBLANK(_xlfn.XLOOKUP(complete_data[[#This Row],[Ticket]],tickets[Ticket],tickets[Fare])),"",_xlfn.XLOOKUP(complete_data[[#This Row],[Ticket]],tickets[Ticket],tickets[Fare]))</f>
        <v>133.65</v>
      </c>
      <c r="K536" s="18" t="str">
        <f>IF(ISBLANK(_xlfn.XLOOKUP(complete_data[[#This Row],[Ticket]],tickets[Ticket],tickets[Cabin])),"",_xlfn.XLOOKUP(complete_data[[#This Row],[Ticket]],tickets[Ticket],tickets[Cabin]))</f>
        <v/>
      </c>
      <c r="L536" t="str">
        <f>IF(ISBLANK(_xlfn.XLOOKUP(complete_data[[#This Row],[Ticket]],tickets[Ticket],tickets[Embarked])),"",_xlfn.XLOOKUP(complete_data[[#This Row],[Ticket]],tickets[Ticket],tickets[Embarked]))</f>
        <v>S</v>
      </c>
      <c r="M536" t="str">
        <f>IF(ISNA(complete_data[[#This Row],[Embarked]]),"S",IF(complete_data[[#This Row],[Embarked]]="","S",complete_data[[#This Row],[Embarked]]))</f>
        <v>S</v>
      </c>
      <c r="N536" t="str">
        <f>IF(ISNA(complete_data[[#This Row],[Cabin]]),"Unknown",IF(complete_data[[#This Row],[Cabin]]="","Unknown",TRIM(LEFT(complete_data[[#This Row],[Cabin]],1))))</f>
        <v>Unknown</v>
      </c>
    </row>
    <row r="537" spans="1:14" x14ac:dyDescent="0.2">
      <c r="A537" s="5">
        <v>397</v>
      </c>
      <c r="B537" s="7">
        <v>0</v>
      </c>
      <c r="C537" s="7">
        <v>3</v>
      </c>
      <c r="D537" s="5" t="s">
        <v>827</v>
      </c>
      <c r="E537" s="5" t="s">
        <v>32</v>
      </c>
      <c r="F537" s="4">
        <v>31</v>
      </c>
      <c r="G537" s="3">
        <v>350407</v>
      </c>
      <c r="H537" s="7">
        <f>_xlfn.XLOOKUP(complete_data[[#This Row],[PassengerId]],family_info[PassengerId],family_info[SibSp])</f>
        <v>0</v>
      </c>
      <c r="I537" s="7">
        <f>_xlfn.XLOOKUP(complete_data[[#This Row],[PassengerId]],family_info[PassengerId],family_info[Parch])</f>
        <v>0</v>
      </c>
      <c r="J537" s="18">
        <f>IF(ISBLANK(_xlfn.XLOOKUP(complete_data[[#This Row],[Ticket]],tickets[Ticket],tickets[Fare])),"",_xlfn.XLOOKUP(complete_data[[#This Row],[Ticket]],tickets[Ticket],tickets[Fare]))</f>
        <v>7.8541999999999996</v>
      </c>
      <c r="K537" s="18" t="str">
        <f>IF(ISBLANK(_xlfn.XLOOKUP(complete_data[[#This Row],[Ticket]],tickets[Ticket],tickets[Cabin])),"",_xlfn.XLOOKUP(complete_data[[#This Row],[Ticket]],tickets[Ticket],tickets[Cabin]))</f>
        <v/>
      </c>
      <c r="L537" t="str">
        <f>IF(ISBLANK(_xlfn.XLOOKUP(complete_data[[#This Row],[Ticket]],tickets[Ticket],tickets[Embarked])),"",_xlfn.XLOOKUP(complete_data[[#This Row],[Ticket]],tickets[Ticket],tickets[Embarked]))</f>
        <v>S</v>
      </c>
      <c r="M537" t="str">
        <f>IF(ISNA(complete_data[[#This Row],[Embarked]]),"S",IF(complete_data[[#This Row],[Embarked]]="","S",complete_data[[#This Row],[Embarked]]))</f>
        <v>S</v>
      </c>
      <c r="N537" t="str">
        <f>IF(ISNA(complete_data[[#This Row],[Cabin]]),"Unknown",IF(complete_data[[#This Row],[Cabin]]="","Unknown",TRIM(LEFT(complete_data[[#This Row],[Cabin]],1))))</f>
        <v>Unknown</v>
      </c>
    </row>
    <row r="538" spans="1:14" x14ac:dyDescent="0.2">
      <c r="A538" s="5">
        <v>281</v>
      </c>
      <c r="B538" s="7">
        <v>0</v>
      </c>
      <c r="C538" s="7">
        <v>3</v>
      </c>
      <c r="D538" s="5" t="s">
        <v>828</v>
      </c>
      <c r="E538" s="5" t="s">
        <v>29</v>
      </c>
      <c r="F538" s="4">
        <v>65</v>
      </c>
      <c r="G538" s="3">
        <v>336439</v>
      </c>
      <c r="H538" s="7">
        <f>_xlfn.XLOOKUP(complete_data[[#This Row],[PassengerId]],family_info[PassengerId],family_info[SibSp])</f>
        <v>0</v>
      </c>
      <c r="I538" s="7">
        <f>_xlfn.XLOOKUP(complete_data[[#This Row],[PassengerId]],family_info[PassengerId],family_info[Parch])</f>
        <v>0</v>
      </c>
      <c r="J538" s="18">
        <f>IF(ISBLANK(_xlfn.XLOOKUP(complete_data[[#This Row],[Ticket]],tickets[Ticket],tickets[Fare])),"",_xlfn.XLOOKUP(complete_data[[#This Row],[Ticket]],tickets[Ticket],tickets[Fare]))</f>
        <v>7.75</v>
      </c>
      <c r="K538" s="18" t="str">
        <f>IF(ISBLANK(_xlfn.XLOOKUP(complete_data[[#This Row],[Ticket]],tickets[Ticket],tickets[Cabin])),"",_xlfn.XLOOKUP(complete_data[[#This Row],[Ticket]],tickets[Ticket],tickets[Cabin]))</f>
        <v/>
      </c>
      <c r="L538" t="str">
        <f>IF(ISBLANK(_xlfn.XLOOKUP(complete_data[[#This Row],[Ticket]],tickets[Ticket],tickets[Embarked])),"",_xlfn.XLOOKUP(complete_data[[#This Row],[Ticket]],tickets[Ticket],tickets[Embarked]))</f>
        <v>Q</v>
      </c>
      <c r="M538" t="str">
        <f>IF(ISNA(complete_data[[#This Row],[Embarked]]),"S",IF(complete_data[[#This Row],[Embarked]]="","S",complete_data[[#This Row],[Embarked]]))</f>
        <v>Q</v>
      </c>
      <c r="N538" t="str">
        <f>IF(ISNA(complete_data[[#This Row],[Cabin]]),"Unknown",IF(complete_data[[#This Row],[Cabin]]="","Unknown",TRIM(LEFT(complete_data[[#This Row],[Cabin]],1))))</f>
        <v>Unknown</v>
      </c>
    </row>
    <row r="539" spans="1:14" x14ac:dyDescent="0.2">
      <c r="A539" s="5">
        <v>372</v>
      </c>
      <c r="B539" s="7">
        <v>0</v>
      </c>
      <c r="C539" s="7">
        <v>3</v>
      </c>
      <c r="D539" s="5" t="s">
        <v>829</v>
      </c>
      <c r="E539" s="5" t="s">
        <v>29</v>
      </c>
      <c r="F539" s="4">
        <v>18</v>
      </c>
      <c r="G539" s="3">
        <v>3101267</v>
      </c>
      <c r="H539" s="7">
        <f>_xlfn.XLOOKUP(complete_data[[#This Row],[PassengerId]],family_info[PassengerId],family_info[SibSp])</f>
        <v>1</v>
      </c>
      <c r="I539" s="7">
        <f>_xlfn.XLOOKUP(complete_data[[#This Row],[PassengerId]],family_info[PassengerId],family_info[Parch])</f>
        <v>0</v>
      </c>
      <c r="J539" s="18">
        <f>IF(ISBLANK(_xlfn.XLOOKUP(complete_data[[#This Row],[Ticket]],tickets[Ticket],tickets[Fare])),"",_xlfn.XLOOKUP(complete_data[[#This Row],[Ticket]],tickets[Ticket],tickets[Fare]))</f>
        <v>6.4958</v>
      </c>
      <c r="K539" s="18" t="str">
        <f>IF(ISBLANK(_xlfn.XLOOKUP(complete_data[[#This Row],[Ticket]],tickets[Ticket],tickets[Cabin])),"",_xlfn.XLOOKUP(complete_data[[#This Row],[Ticket]],tickets[Ticket],tickets[Cabin]))</f>
        <v/>
      </c>
      <c r="L539" t="str">
        <f>IF(ISBLANK(_xlfn.XLOOKUP(complete_data[[#This Row],[Ticket]],tickets[Ticket],tickets[Embarked])),"",_xlfn.XLOOKUP(complete_data[[#This Row],[Ticket]],tickets[Ticket],tickets[Embarked]))</f>
        <v>S</v>
      </c>
      <c r="M539" t="str">
        <f>IF(ISNA(complete_data[[#This Row],[Embarked]]),"S",IF(complete_data[[#This Row],[Embarked]]="","S",complete_data[[#This Row],[Embarked]]))</f>
        <v>S</v>
      </c>
      <c r="N539" t="str">
        <f>IF(ISNA(complete_data[[#This Row],[Cabin]]),"Unknown",IF(complete_data[[#This Row],[Cabin]]="","Unknown",TRIM(LEFT(complete_data[[#This Row],[Cabin]],1))))</f>
        <v>Unknown</v>
      </c>
    </row>
    <row r="540" spans="1:14" x14ac:dyDescent="0.2">
      <c r="A540" s="5">
        <v>442</v>
      </c>
      <c r="B540" s="7">
        <v>0</v>
      </c>
      <c r="C540" s="7">
        <v>3</v>
      </c>
      <c r="D540" s="5" t="s">
        <v>830</v>
      </c>
      <c r="E540" s="5" t="s">
        <v>29</v>
      </c>
      <c r="F540" s="4">
        <v>20</v>
      </c>
      <c r="G540" s="3">
        <v>345769</v>
      </c>
      <c r="H540" s="7">
        <f>_xlfn.XLOOKUP(complete_data[[#This Row],[PassengerId]],family_info[PassengerId],family_info[SibSp])</f>
        <v>0</v>
      </c>
      <c r="I540" s="7">
        <f>_xlfn.XLOOKUP(complete_data[[#This Row],[PassengerId]],family_info[PassengerId],family_info[Parch])</f>
        <v>0</v>
      </c>
      <c r="J540" s="18">
        <f>IF(ISBLANK(_xlfn.XLOOKUP(complete_data[[#This Row],[Ticket]],tickets[Ticket],tickets[Fare])),"",_xlfn.XLOOKUP(complete_data[[#This Row],[Ticket]],tickets[Ticket],tickets[Fare]))</f>
        <v>9.5</v>
      </c>
      <c r="K540" s="18" t="str">
        <f>IF(ISBLANK(_xlfn.XLOOKUP(complete_data[[#This Row],[Ticket]],tickets[Ticket],tickets[Cabin])),"",_xlfn.XLOOKUP(complete_data[[#This Row],[Ticket]],tickets[Ticket],tickets[Cabin]))</f>
        <v/>
      </c>
      <c r="L540" t="str">
        <f>IF(ISBLANK(_xlfn.XLOOKUP(complete_data[[#This Row],[Ticket]],tickets[Ticket],tickets[Embarked])),"",_xlfn.XLOOKUP(complete_data[[#This Row],[Ticket]],tickets[Ticket],tickets[Embarked]))</f>
        <v>S</v>
      </c>
      <c r="M540" t="str">
        <f>IF(ISNA(complete_data[[#This Row],[Embarked]]),"S",IF(complete_data[[#This Row],[Embarked]]="","S",complete_data[[#This Row],[Embarked]]))</f>
        <v>S</v>
      </c>
      <c r="N540" t="str">
        <f>IF(ISNA(complete_data[[#This Row],[Cabin]]),"Unknown",IF(complete_data[[#This Row],[Cabin]]="","Unknown",TRIM(LEFT(complete_data[[#This Row],[Cabin]],1))))</f>
        <v>Unknown</v>
      </c>
    </row>
    <row r="541" spans="1:14" x14ac:dyDescent="0.2">
      <c r="A541" s="5">
        <v>359</v>
      </c>
      <c r="B541" s="7">
        <v>1</v>
      </c>
      <c r="C541" s="7">
        <v>3</v>
      </c>
      <c r="D541" s="5" t="s">
        <v>831</v>
      </c>
      <c r="E541" s="5" t="s">
        <v>32</v>
      </c>
      <c r="G541" s="3">
        <v>330931</v>
      </c>
      <c r="H541" s="7">
        <f>_xlfn.XLOOKUP(complete_data[[#This Row],[PassengerId]],family_info[PassengerId],family_info[SibSp])</f>
        <v>0</v>
      </c>
      <c r="I541" s="7">
        <f>_xlfn.XLOOKUP(complete_data[[#This Row],[PassengerId]],family_info[PassengerId],family_info[Parch])</f>
        <v>0</v>
      </c>
      <c r="J541" s="18">
        <f>IF(ISBLANK(_xlfn.XLOOKUP(complete_data[[#This Row],[Ticket]],tickets[Ticket],tickets[Fare])),"",_xlfn.XLOOKUP(complete_data[[#This Row],[Ticket]],tickets[Ticket],tickets[Fare]))</f>
        <v>7.8792</v>
      </c>
      <c r="K541" s="18" t="str">
        <f>IF(ISBLANK(_xlfn.XLOOKUP(complete_data[[#This Row],[Ticket]],tickets[Ticket],tickets[Cabin])),"",_xlfn.XLOOKUP(complete_data[[#This Row],[Ticket]],tickets[Ticket],tickets[Cabin]))</f>
        <v/>
      </c>
      <c r="L541" t="str">
        <f>IF(ISBLANK(_xlfn.XLOOKUP(complete_data[[#This Row],[Ticket]],tickets[Ticket],tickets[Embarked])),"",_xlfn.XLOOKUP(complete_data[[#This Row],[Ticket]],tickets[Ticket],tickets[Embarked]))</f>
        <v>Q</v>
      </c>
      <c r="M541" t="str">
        <f>IF(ISNA(complete_data[[#This Row],[Embarked]]),"S",IF(complete_data[[#This Row],[Embarked]]="","S",complete_data[[#This Row],[Embarked]]))</f>
        <v>Q</v>
      </c>
      <c r="N541" t="str">
        <f>IF(ISNA(complete_data[[#This Row],[Cabin]]),"Unknown",IF(complete_data[[#This Row],[Cabin]]="","Unknown",TRIM(LEFT(complete_data[[#This Row],[Cabin]],1))))</f>
        <v>Unknown</v>
      </c>
    </row>
    <row r="542" spans="1:14" x14ac:dyDescent="0.2">
      <c r="A542" s="5">
        <v>362</v>
      </c>
      <c r="B542" s="7">
        <v>0</v>
      </c>
      <c r="C542" s="7">
        <v>2</v>
      </c>
      <c r="D542" s="5" t="s">
        <v>832</v>
      </c>
      <c r="E542" s="5" t="s">
        <v>29</v>
      </c>
      <c r="F542" s="4">
        <v>29</v>
      </c>
      <c r="G542" s="3" t="s">
        <v>833</v>
      </c>
      <c r="H542" s="7">
        <f>_xlfn.XLOOKUP(complete_data[[#This Row],[PassengerId]],family_info[PassengerId],family_info[SibSp])</f>
        <v>1</v>
      </c>
      <c r="I542" s="7">
        <f>_xlfn.XLOOKUP(complete_data[[#This Row],[PassengerId]],family_info[PassengerId],family_info[Parch])</f>
        <v>0</v>
      </c>
      <c r="J542" s="18">
        <f>IF(ISBLANK(_xlfn.XLOOKUP(complete_data[[#This Row],[Ticket]],tickets[Ticket],tickets[Fare])),"",_xlfn.XLOOKUP(complete_data[[#This Row],[Ticket]],tickets[Ticket],tickets[Fare]))</f>
        <v>27.720800000000001</v>
      </c>
      <c r="K542" s="18" t="str">
        <f>IF(ISBLANK(_xlfn.XLOOKUP(complete_data[[#This Row],[Ticket]],tickets[Ticket],tickets[Cabin])),"",_xlfn.XLOOKUP(complete_data[[#This Row],[Ticket]],tickets[Ticket],tickets[Cabin]))</f>
        <v/>
      </c>
      <c r="L542" t="str">
        <f>IF(ISBLANK(_xlfn.XLOOKUP(complete_data[[#This Row],[Ticket]],tickets[Ticket],tickets[Embarked])),"",_xlfn.XLOOKUP(complete_data[[#This Row],[Ticket]],tickets[Ticket],tickets[Embarked]))</f>
        <v>C</v>
      </c>
      <c r="M542" t="str">
        <f>IF(ISNA(complete_data[[#This Row],[Embarked]]),"S",IF(complete_data[[#This Row],[Embarked]]="","S",complete_data[[#This Row],[Embarked]]))</f>
        <v>C</v>
      </c>
      <c r="N542" t="str">
        <f>IF(ISNA(complete_data[[#This Row],[Cabin]]),"Unknown",IF(complete_data[[#This Row],[Cabin]]="","Unknown",TRIM(LEFT(complete_data[[#This Row],[Cabin]],1))))</f>
        <v>Unknown</v>
      </c>
    </row>
    <row r="543" spans="1:14" x14ac:dyDescent="0.2">
      <c r="A543" s="5">
        <v>388</v>
      </c>
      <c r="B543" s="7">
        <v>1</v>
      </c>
      <c r="C543" s="7">
        <v>2</v>
      </c>
      <c r="D543" s="5" t="s">
        <v>834</v>
      </c>
      <c r="E543" s="5" t="s">
        <v>32</v>
      </c>
      <c r="F543" s="4">
        <v>36</v>
      </c>
      <c r="G543" s="3">
        <v>27849</v>
      </c>
      <c r="H543" s="7">
        <f>_xlfn.XLOOKUP(complete_data[[#This Row],[PassengerId]],family_info[PassengerId],family_info[SibSp])</f>
        <v>0</v>
      </c>
      <c r="I543" s="7">
        <f>_xlfn.XLOOKUP(complete_data[[#This Row],[PassengerId]],family_info[PassengerId],family_info[Parch])</f>
        <v>0</v>
      </c>
      <c r="J543" s="18">
        <f>IF(ISBLANK(_xlfn.XLOOKUP(complete_data[[#This Row],[Ticket]],tickets[Ticket],tickets[Fare])),"",_xlfn.XLOOKUP(complete_data[[#This Row],[Ticket]],tickets[Ticket],tickets[Fare]))</f>
        <v>13</v>
      </c>
      <c r="K543" s="18" t="str">
        <f>IF(ISBLANK(_xlfn.XLOOKUP(complete_data[[#This Row],[Ticket]],tickets[Ticket],tickets[Cabin])),"",_xlfn.XLOOKUP(complete_data[[#This Row],[Ticket]],tickets[Ticket],tickets[Cabin]))</f>
        <v/>
      </c>
      <c r="L543" t="str">
        <f>IF(ISBLANK(_xlfn.XLOOKUP(complete_data[[#This Row],[Ticket]],tickets[Ticket],tickets[Embarked])),"",_xlfn.XLOOKUP(complete_data[[#This Row],[Ticket]],tickets[Ticket],tickets[Embarked]))</f>
        <v>S</v>
      </c>
      <c r="M543" t="str">
        <f>IF(ISNA(complete_data[[#This Row],[Embarked]]),"S",IF(complete_data[[#This Row],[Embarked]]="","S",complete_data[[#This Row],[Embarked]]))</f>
        <v>S</v>
      </c>
      <c r="N543" t="str">
        <f>IF(ISNA(complete_data[[#This Row],[Cabin]]),"Unknown",IF(complete_data[[#This Row],[Cabin]]="","Unknown",TRIM(LEFT(complete_data[[#This Row],[Cabin]],1))))</f>
        <v>Unknown</v>
      </c>
    </row>
    <row r="544" spans="1:14" x14ac:dyDescent="0.2">
      <c r="A544" s="5">
        <v>318</v>
      </c>
      <c r="B544" s="7">
        <v>0</v>
      </c>
      <c r="C544" s="7">
        <v>2</v>
      </c>
      <c r="D544" s="5" t="s">
        <v>835</v>
      </c>
      <c r="E544" s="5" t="s">
        <v>29</v>
      </c>
      <c r="F544" s="4">
        <v>54</v>
      </c>
      <c r="G544" s="3">
        <v>29011</v>
      </c>
      <c r="H544" s="7">
        <f>_xlfn.XLOOKUP(complete_data[[#This Row],[PassengerId]],family_info[PassengerId],family_info[SibSp])</f>
        <v>0</v>
      </c>
      <c r="I544" s="7">
        <f>_xlfn.XLOOKUP(complete_data[[#This Row],[PassengerId]],family_info[PassengerId],family_info[Parch])</f>
        <v>0</v>
      </c>
      <c r="J544" s="18">
        <f>IF(ISBLANK(_xlfn.XLOOKUP(complete_data[[#This Row],[Ticket]],tickets[Ticket],tickets[Fare])),"",_xlfn.XLOOKUP(complete_data[[#This Row],[Ticket]],tickets[Ticket],tickets[Fare]))</f>
        <v>14</v>
      </c>
      <c r="K544" s="18" t="str">
        <f>IF(ISBLANK(_xlfn.XLOOKUP(complete_data[[#This Row],[Ticket]],tickets[Ticket],tickets[Cabin])),"",_xlfn.XLOOKUP(complete_data[[#This Row],[Ticket]],tickets[Ticket],tickets[Cabin]))</f>
        <v/>
      </c>
      <c r="L544" t="str">
        <f>IF(ISBLANK(_xlfn.XLOOKUP(complete_data[[#This Row],[Ticket]],tickets[Ticket],tickets[Embarked])),"",_xlfn.XLOOKUP(complete_data[[#This Row],[Ticket]],tickets[Ticket],tickets[Embarked]))</f>
        <v>S</v>
      </c>
      <c r="M544" t="str">
        <f>IF(ISNA(complete_data[[#This Row],[Embarked]]),"S",IF(complete_data[[#This Row],[Embarked]]="","S",complete_data[[#This Row],[Embarked]]))</f>
        <v>S</v>
      </c>
      <c r="N544" t="str">
        <f>IF(ISNA(complete_data[[#This Row],[Cabin]]),"Unknown",IF(complete_data[[#This Row],[Cabin]]="","Unknown",TRIM(LEFT(complete_data[[#This Row],[Cabin]],1))))</f>
        <v>Unknown</v>
      </c>
    </row>
    <row r="545" spans="1:14" x14ac:dyDescent="0.2">
      <c r="A545" s="5">
        <v>619</v>
      </c>
      <c r="B545" s="7">
        <v>1</v>
      </c>
      <c r="C545" s="7">
        <v>2</v>
      </c>
      <c r="D545" s="5" t="s">
        <v>836</v>
      </c>
      <c r="E545" s="5" t="s">
        <v>32</v>
      </c>
      <c r="F545" s="4">
        <v>4</v>
      </c>
      <c r="G545" s="3">
        <v>230136</v>
      </c>
      <c r="H545" s="7">
        <f>_xlfn.XLOOKUP(complete_data[[#This Row],[PassengerId]],family_info[PassengerId],family_info[SibSp])</f>
        <v>2</v>
      </c>
      <c r="I545" s="7">
        <f>_xlfn.XLOOKUP(complete_data[[#This Row],[PassengerId]],family_info[PassengerId],family_info[Parch])</f>
        <v>1</v>
      </c>
      <c r="J545" s="18">
        <f>IF(ISBLANK(_xlfn.XLOOKUP(complete_data[[#This Row],[Ticket]],tickets[Ticket],tickets[Fare])),"",_xlfn.XLOOKUP(complete_data[[#This Row],[Ticket]],tickets[Ticket],tickets[Fare]))</f>
        <v>39</v>
      </c>
      <c r="K545" s="18" t="str">
        <f>IF(ISBLANK(_xlfn.XLOOKUP(complete_data[[#This Row],[Ticket]],tickets[Ticket],tickets[Cabin])),"",_xlfn.XLOOKUP(complete_data[[#This Row],[Ticket]],tickets[Ticket],tickets[Cabin]))</f>
        <v>F4</v>
      </c>
      <c r="L545" t="str">
        <f>IF(ISBLANK(_xlfn.XLOOKUP(complete_data[[#This Row],[Ticket]],tickets[Ticket],tickets[Embarked])),"",_xlfn.XLOOKUP(complete_data[[#This Row],[Ticket]],tickets[Ticket],tickets[Embarked]))</f>
        <v>S</v>
      </c>
      <c r="M545" t="str">
        <f>IF(ISNA(complete_data[[#This Row],[Embarked]]),"S",IF(complete_data[[#This Row],[Embarked]]="","S",complete_data[[#This Row],[Embarked]]))</f>
        <v>S</v>
      </c>
      <c r="N545" t="str">
        <f>IF(ISNA(complete_data[[#This Row],[Cabin]]),"Unknown",IF(complete_data[[#This Row],[Cabin]]="","Unknown",TRIM(LEFT(complete_data[[#This Row],[Cabin]],1))))</f>
        <v>F</v>
      </c>
    </row>
    <row r="546" spans="1:14" x14ac:dyDescent="0.2">
      <c r="A546" s="5">
        <v>518</v>
      </c>
      <c r="B546" s="7">
        <v>0</v>
      </c>
      <c r="C546" s="7">
        <v>3</v>
      </c>
      <c r="D546" s="5" t="s">
        <v>837</v>
      </c>
      <c r="E546" s="5" t="s">
        <v>29</v>
      </c>
      <c r="G546" s="3">
        <v>371110</v>
      </c>
      <c r="H546" s="7">
        <f>_xlfn.XLOOKUP(complete_data[[#This Row],[PassengerId]],family_info[PassengerId],family_info[SibSp])</f>
        <v>0</v>
      </c>
      <c r="I546" s="7">
        <f>_xlfn.XLOOKUP(complete_data[[#This Row],[PassengerId]],family_info[PassengerId],family_info[Parch])</f>
        <v>0</v>
      </c>
      <c r="J546" s="18" t="e">
        <f>IF(ISBLANK(_xlfn.XLOOKUP(complete_data[[#This Row],[Ticket]],tickets[Ticket],tickets[Fare])),"",_xlfn.XLOOKUP(complete_data[[#This Row],[Ticket]],tickets[Ticket],tickets[Fare]))</f>
        <v>#N/A</v>
      </c>
      <c r="K546" s="18" t="e">
        <f>IF(ISBLANK(_xlfn.XLOOKUP(complete_data[[#This Row],[Ticket]],tickets[Ticket],tickets[Cabin])),"",_xlfn.XLOOKUP(complete_data[[#This Row],[Ticket]],tickets[Ticket],tickets[Cabin]))</f>
        <v>#N/A</v>
      </c>
      <c r="L546" t="e">
        <f>IF(ISBLANK(_xlfn.XLOOKUP(complete_data[[#This Row],[Ticket]],tickets[Ticket],tickets[Embarked])),"",_xlfn.XLOOKUP(complete_data[[#This Row],[Ticket]],tickets[Ticket],tickets[Embarked]))</f>
        <v>#N/A</v>
      </c>
      <c r="M546" t="str">
        <f>IF(ISNA(complete_data[[#This Row],[Embarked]]),"S",IF(complete_data[[#This Row],[Embarked]]="","S",complete_data[[#This Row],[Embarked]]))</f>
        <v>S</v>
      </c>
      <c r="N546" t="str">
        <f>IF(ISNA(complete_data[[#This Row],[Cabin]]),"Unknown",IF(complete_data[[#This Row],[Cabin]]="","Unknown",TRIM(LEFT(complete_data[[#This Row],[Cabin]],1))))</f>
        <v>Unknown</v>
      </c>
    </row>
    <row r="547" spans="1:14" x14ac:dyDescent="0.2">
      <c r="A547" s="5">
        <v>212</v>
      </c>
      <c r="B547" s="7">
        <v>1</v>
      </c>
      <c r="C547" s="7">
        <v>2</v>
      </c>
      <c r="D547" s="5" t="s">
        <v>838</v>
      </c>
      <c r="E547" s="5" t="s">
        <v>32</v>
      </c>
      <c r="F547" s="4">
        <v>35</v>
      </c>
      <c r="G547" s="3" t="s">
        <v>839</v>
      </c>
      <c r="H547" s="7">
        <f>_xlfn.XLOOKUP(complete_data[[#This Row],[PassengerId]],family_info[PassengerId],family_info[SibSp])</f>
        <v>0</v>
      </c>
      <c r="I547" s="7">
        <f>_xlfn.XLOOKUP(complete_data[[#This Row],[PassengerId]],family_info[PassengerId],family_info[Parch])</f>
        <v>0</v>
      </c>
      <c r="J547" s="18">
        <f>IF(ISBLANK(_xlfn.XLOOKUP(complete_data[[#This Row],[Ticket]],tickets[Ticket],tickets[Fare])),"",_xlfn.XLOOKUP(complete_data[[#This Row],[Ticket]],tickets[Ticket],tickets[Fare]))</f>
        <v>21</v>
      </c>
      <c r="K547" s="18" t="str">
        <f>IF(ISBLANK(_xlfn.XLOOKUP(complete_data[[#This Row],[Ticket]],tickets[Ticket],tickets[Cabin])),"",_xlfn.XLOOKUP(complete_data[[#This Row],[Ticket]],tickets[Ticket],tickets[Cabin]))</f>
        <v/>
      </c>
      <c r="L547" t="str">
        <f>IF(ISBLANK(_xlfn.XLOOKUP(complete_data[[#This Row],[Ticket]],tickets[Ticket],tickets[Embarked])),"",_xlfn.XLOOKUP(complete_data[[#This Row],[Ticket]],tickets[Ticket],tickets[Embarked]))</f>
        <v>S</v>
      </c>
      <c r="M547" t="str">
        <f>IF(ISNA(complete_data[[#This Row],[Embarked]]),"S",IF(complete_data[[#This Row],[Embarked]]="","S",complete_data[[#This Row],[Embarked]]))</f>
        <v>S</v>
      </c>
      <c r="N547" t="str">
        <f>IF(ISNA(complete_data[[#This Row],[Cabin]]),"Unknown",IF(complete_data[[#This Row],[Cabin]]="","Unknown",TRIM(LEFT(complete_data[[#This Row],[Cabin]],1))))</f>
        <v>Unknown</v>
      </c>
    </row>
    <row r="548" spans="1:14" x14ac:dyDescent="0.2">
      <c r="A548" s="5">
        <v>371</v>
      </c>
      <c r="B548" s="7">
        <v>1</v>
      </c>
      <c r="C548" s="7">
        <v>1</v>
      </c>
      <c r="D548" s="5" t="s">
        <v>840</v>
      </c>
      <c r="E548" s="5" t="s">
        <v>29</v>
      </c>
      <c r="F548" s="4">
        <v>25</v>
      </c>
      <c r="G548" s="3">
        <v>11765</v>
      </c>
      <c r="H548" s="7">
        <f>_xlfn.XLOOKUP(complete_data[[#This Row],[PassengerId]],family_info[PassengerId],family_info[SibSp])</f>
        <v>1</v>
      </c>
      <c r="I548" s="7">
        <f>_xlfn.XLOOKUP(complete_data[[#This Row],[PassengerId]],family_info[PassengerId],family_info[Parch])</f>
        <v>0</v>
      </c>
      <c r="J548" s="18">
        <f>IF(ISBLANK(_xlfn.XLOOKUP(complete_data[[#This Row],[Ticket]],tickets[Ticket],tickets[Fare])),"",_xlfn.XLOOKUP(complete_data[[#This Row],[Ticket]],tickets[Ticket],tickets[Fare]))</f>
        <v>55.441699999999997</v>
      </c>
      <c r="K548" s="18" t="str">
        <f>IF(ISBLANK(_xlfn.XLOOKUP(complete_data[[#This Row],[Ticket]],tickets[Ticket],tickets[Cabin])),"",_xlfn.XLOOKUP(complete_data[[#This Row],[Ticket]],tickets[Ticket],tickets[Cabin]))</f>
        <v>E50</v>
      </c>
      <c r="L548" t="str">
        <f>IF(ISBLANK(_xlfn.XLOOKUP(complete_data[[#This Row],[Ticket]],tickets[Ticket],tickets[Embarked])),"",_xlfn.XLOOKUP(complete_data[[#This Row],[Ticket]],tickets[Ticket],tickets[Embarked]))</f>
        <v>C</v>
      </c>
      <c r="M548" t="str">
        <f>IF(ISNA(complete_data[[#This Row],[Embarked]]),"S",IF(complete_data[[#This Row],[Embarked]]="","S",complete_data[[#This Row],[Embarked]]))</f>
        <v>C</v>
      </c>
      <c r="N548" t="str">
        <f>IF(ISNA(complete_data[[#This Row],[Cabin]]),"Unknown",IF(complete_data[[#This Row],[Cabin]]="","Unknown",TRIM(LEFT(complete_data[[#This Row],[Cabin]],1))))</f>
        <v>E</v>
      </c>
    </row>
    <row r="549" spans="1:14" x14ac:dyDescent="0.2">
      <c r="A549" s="5">
        <v>71</v>
      </c>
      <c r="B549" s="7">
        <v>0</v>
      </c>
      <c r="C549" s="7">
        <v>2</v>
      </c>
      <c r="D549" s="5" t="s">
        <v>841</v>
      </c>
      <c r="E549" s="5" t="s">
        <v>29</v>
      </c>
      <c r="F549" s="4">
        <v>32</v>
      </c>
      <c r="G549" s="3" t="s">
        <v>842</v>
      </c>
      <c r="H549" s="7">
        <f>_xlfn.XLOOKUP(complete_data[[#This Row],[PassengerId]],family_info[PassengerId],family_info[SibSp])</f>
        <v>0</v>
      </c>
      <c r="I549" s="7">
        <f>_xlfn.XLOOKUP(complete_data[[#This Row],[PassengerId]],family_info[PassengerId],family_info[Parch])</f>
        <v>0</v>
      </c>
      <c r="J549" s="18">
        <f>IF(ISBLANK(_xlfn.XLOOKUP(complete_data[[#This Row],[Ticket]],tickets[Ticket],tickets[Fare])),"",_xlfn.XLOOKUP(complete_data[[#This Row],[Ticket]],tickets[Ticket],tickets[Fare]))</f>
        <v>10.5</v>
      </c>
      <c r="K549" s="18" t="str">
        <f>IF(ISBLANK(_xlfn.XLOOKUP(complete_data[[#This Row],[Ticket]],tickets[Ticket],tickets[Cabin])),"",_xlfn.XLOOKUP(complete_data[[#This Row],[Ticket]],tickets[Ticket],tickets[Cabin]))</f>
        <v/>
      </c>
      <c r="L549" t="str">
        <f>IF(ISBLANK(_xlfn.XLOOKUP(complete_data[[#This Row],[Ticket]],tickets[Ticket],tickets[Embarked])),"",_xlfn.XLOOKUP(complete_data[[#This Row],[Ticket]],tickets[Ticket],tickets[Embarked]))</f>
        <v>S</v>
      </c>
      <c r="M549" t="str">
        <f>IF(ISNA(complete_data[[#This Row],[Embarked]]),"S",IF(complete_data[[#This Row],[Embarked]]="","S",complete_data[[#This Row],[Embarked]]))</f>
        <v>S</v>
      </c>
      <c r="N549" t="str">
        <f>IF(ISNA(complete_data[[#This Row],[Cabin]]),"Unknown",IF(complete_data[[#This Row],[Cabin]]="","Unknown",TRIM(LEFT(complete_data[[#This Row],[Cabin]],1))))</f>
        <v>Unknown</v>
      </c>
    </row>
    <row r="550" spans="1:14" x14ac:dyDescent="0.2">
      <c r="A550" s="5">
        <v>827</v>
      </c>
      <c r="B550" s="7">
        <v>0</v>
      </c>
      <c r="C550" s="7">
        <v>3</v>
      </c>
      <c r="D550" s="5" t="s">
        <v>843</v>
      </c>
      <c r="E550" s="5" t="s">
        <v>29</v>
      </c>
      <c r="G550" s="3">
        <v>1601</v>
      </c>
      <c r="H550" s="7">
        <f>_xlfn.XLOOKUP(complete_data[[#This Row],[PassengerId]],family_info[PassengerId],family_info[SibSp])</f>
        <v>0</v>
      </c>
      <c r="I550" s="7">
        <f>_xlfn.XLOOKUP(complete_data[[#This Row],[PassengerId]],family_info[PassengerId],family_info[Parch])</f>
        <v>0</v>
      </c>
      <c r="J550" s="18">
        <f>IF(ISBLANK(_xlfn.XLOOKUP(complete_data[[#This Row],[Ticket]],tickets[Ticket],tickets[Fare])),"",_xlfn.XLOOKUP(complete_data[[#This Row],[Ticket]],tickets[Ticket],tickets[Fare]))</f>
        <v>56.495800000000003</v>
      </c>
      <c r="K550" s="18" t="str">
        <f>IF(ISBLANK(_xlfn.XLOOKUP(complete_data[[#This Row],[Ticket]],tickets[Ticket],tickets[Cabin])),"",_xlfn.XLOOKUP(complete_data[[#This Row],[Ticket]],tickets[Ticket],tickets[Cabin]))</f>
        <v/>
      </c>
      <c r="L550" t="str">
        <f>IF(ISBLANK(_xlfn.XLOOKUP(complete_data[[#This Row],[Ticket]],tickets[Ticket],tickets[Embarked])),"",_xlfn.XLOOKUP(complete_data[[#This Row],[Ticket]],tickets[Ticket],tickets[Embarked]))</f>
        <v>S</v>
      </c>
      <c r="M550" t="str">
        <f>IF(ISNA(complete_data[[#This Row],[Embarked]]),"S",IF(complete_data[[#This Row],[Embarked]]="","S",complete_data[[#This Row],[Embarked]]))</f>
        <v>S</v>
      </c>
      <c r="N550" t="str">
        <f>IF(ISNA(complete_data[[#This Row],[Cabin]]),"Unknown",IF(complete_data[[#This Row],[Cabin]]="","Unknown",TRIM(LEFT(complete_data[[#This Row],[Cabin]],1))))</f>
        <v>Unknown</v>
      </c>
    </row>
    <row r="551" spans="1:14" x14ac:dyDescent="0.2">
      <c r="A551" s="5">
        <v>54</v>
      </c>
      <c r="B551" s="7">
        <v>1</v>
      </c>
      <c r="C551" s="7">
        <v>2</v>
      </c>
      <c r="D551" s="5" t="s">
        <v>844</v>
      </c>
      <c r="E551" s="5" t="s">
        <v>32</v>
      </c>
      <c r="F551" s="4">
        <v>29</v>
      </c>
      <c r="G551" s="3">
        <v>2926</v>
      </c>
      <c r="H551" s="7">
        <f>_xlfn.XLOOKUP(complete_data[[#This Row],[PassengerId]],family_info[PassengerId],family_info[SibSp])</f>
        <v>1</v>
      </c>
      <c r="I551" s="7">
        <f>_xlfn.XLOOKUP(complete_data[[#This Row],[PassengerId]],family_info[PassengerId],family_info[Parch])</f>
        <v>0</v>
      </c>
      <c r="J551" s="18">
        <f>IF(ISBLANK(_xlfn.XLOOKUP(complete_data[[#This Row],[Ticket]],tickets[Ticket],tickets[Fare])),"",_xlfn.XLOOKUP(complete_data[[#This Row],[Ticket]],tickets[Ticket],tickets[Fare]))</f>
        <v>26</v>
      </c>
      <c r="K551" s="18" t="str">
        <f>IF(ISBLANK(_xlfn.XLOOKUP(complete_data[[#This Row],[Ticket]],tickets[Ticket],tickets[Cabin])),"",_xlfn.XLOOKUP(complete_data[[#This Row],[Ticket]],tickets[Ticket],tickets[Cabin]))</f>
        <v/>
      </c>
      <c r="L551" t="str">
        <f>IF(ISBLANK(_xlfn.XLOOKUP(complete_data[[#This Row],[Ticket]],tickets[Ticket],tickets[Embarked])),"",_xlfn.XLOOKUP(complete_data[[#This Row],[Ticket]],tickets[Ticket],tickets[Embarked]))</f>
        <v>S</v>
      </c>
      <c r="M551" t="str">
        <f>IF(ISNA(complete_data[[#This Row],[Embarked]]),"S",IF(complete_data[[#This Row],[Embarked]]="","S",complete_data[[#This Row],[Embarked]]))</f>
        <v>S</v>
      </c>
      <c r="N551" t="str">
        <f>IF(ISNA(complete_data[[#This Row],[Cabin]]),"Unknown",IF(complete_data[[#This Row],[Cabin]]="","Unknown",TRIM(LEFT(complete_data[[#This Row],[Cabin]],1))))</f>
        <v>Unknown</v>
      </c>
    </row>
    <row r="552" spans="1:14" x14ac:dyDescent="0.2">
      <c r="A552" s="5">
        <v>65</v>
      </c>
      <c r="B552" s="7">
        <v>0</v>
      </c>
      <c r="C552" s="7">
        <v>1</v>
      </c>
      <c r="D552" s="5" t="s">
        <v>845</v>
      </c>
      <c r="E552" s="5" t="s">
        <v>29</v>
      </c>
      <c r="G552" s="3" t="s">
        <v>846</v>
      </c>
      <c r="H552" s="7">
        <f>_xlfn.XLOOKUP(complete_data[[#This Row],[PassengerId]],family_info[PassengerId],family_info[SibSp])</f>
        <v>0</v>
      </c>
      <c r="I552" s="7">
        <f>_xlfn.XLOOKUP(complete_data[[#This Row],[PassengerId]],family_info[PassengerId],family_info[Parch])</f>
        <v>0</v>
      </c>
      <c r="J552" s="18">
        <f>IF(ISBLANK(_xlfn.XLOOKUP(complete_data[[#This Row],[Ticket]],tickets[Ticket],tickets[Fare])),"",_xlfn.XLOOKUP(complete_data[[#This Row],[Ticket]],tickets[Ticket],tickets[Fare]))</f>
        <v>27.720800000000001</v>
      </c>
      <c r="K552" s="18" t="str">
        <f>IF(ISBLANK(_xlfn.XLOOKUP(complete_data[[#This Row],[Ticket]],tickets[Ticket],tickets[Cabin])),"",_xlfn.XLOOKUP(complete_data[[#This Row],[Ticket]],tickets[Ticket],tickets[Cabin]))</f>
        <v/>
      </c>
      <c r="L552" t="str">
        <f>IF(ISBLANK(_xlfn.XLOOKUP(complete_data[[#This Row],[Ticket]],tickets[Ticket],tickets[Embarked])),"",_xlfn.XLOOKUP(complete_data[[#This Row],[Ticket]],tickets[Ticket],tickets[Embarked]))</f>
        <v>C</v>
      </c>
      <c r="M552" t="str">
        <f>IF(ISNA(complete_data[[#This Row],[Embarked]]),"S",IF(complete_data[[#This Row],[Embarked]]="","S",complete_data[[#This Row],[Embarked]]))</f>
        <v>C</v>
      </c>
      <c r="N552" t="str">
        <f>IF(ISNA(complete_data[[#This Row],[Cabin]]),"Unknown",IF(complete_data[[#This Row],[Cabin]]="","Unknown",TRIM(LEFT(complete_data[[#This Row],[Cabin]],1))))</f>
        <v>Unknown</v>
      </c>
    </row>
    <row r="553" spans="1:14" x14ac:dyDescent="0.2">
      <c r="A553" s="5">
        <v>583</v>
      </c>
      <c r="B553" s="7">
        <v>0</v>
      </c>
      <c r="C553" s="7">
        <v>2</v>
      </c>
      <c r="D553" s="5" t="s">
        <v>847</v>
      </c>
      <c r="E553" s="5" t="s">
        <v>29</v>
      </c>
      <c r="F553" s="4">
        <v>54</v>
      </c>
      <c r="G553" s="3">
        <v>28403</v>
      </c>
      <c r="H553" s="7">
        <f>_xlfn.XLOOKUP(complete_data[[#This Row],[PassengerId]],family_info[PassengerId],family_info[SibSp])</f>
        <v>0</v>
      </c>
      <c r="I553" s="7">
        <f>_xlfn.XLOOKUP(complete_data[[#This Row],[PassengerId]],family_info[PassengerId],family_info[Parch])</f>
        <v>0</v>
      </c>
      <c r="J553" s="18">
        <f>IF(ISBLANK(_xlfn.XLOOKUP(complete_data[[#This Row],[Ticket]],tickets[Ticket],tickets[Fare])),"",_xlfn.XLOOKUP(complete_data[[#This Row],[Ticket]],tickets[Ticket],tickets[Fare]))</f>
        <v>26</v>
      </c>
      <c r="K553" s="18" t="str">
        <f>IF(ISBLANK(_xlfn.XLOOKUP(complete_data[[#This Row],[Ticket]],tickets[Ticket],tickets[Cabin])),"",_xlfn.XLOOKUP(complete_data[[#This Row],[Ticket]],tickets[Ticket],tickets[Cabin]))</f>
        <v/>
      </c>
      <c r="L553" t="str">
        <f>IF(ISBLANK(_xlfn.XLOOKUP(complete_data[[#This Row],[Ticket]],tickets[Ticket],tickets[Embarked])),"",_xlfn.XLOOKUP(complete_data[[#This Row],[Ticket]],tickets[Ticket],tickets[Embarked]))</f>
        <v>S</v>
      </c>
      <c r="M553" t="str">
        <f>IF(ISNA(complete_data[[#This Row],[Embarked]]),"S",IF(complete_data[[#This Row],[Embarked]]="","S",complete_data[[#This Row],[Embarked]]))</f>
        <v>S</v>
      </c>
      <c r="N553" t="str">
        <f>IF(ISNA(complete_data[[#This Row],[Cabin]]),"Unknown",IF(complete_data[[#This Row],[Cabin]]="","Unknown",TRIM(LEFT(complete_data[[#This Row],[Cabin]],1))))</f>
        <v>Unknown</v>
      </c>
    </row>
    <row r="554" spans="1:14" x14ac:dyDescent="0.2">
      <c r="A554" s="5">
        <v>678</v>
      </c>
      <c r="B554" s="7">
        <v>1</v>
      </c>
      <c r="C554" s="7">
        <v>3</v>
      </c>
      <c r="D554" s="5" t="s">
        <v>848</v>
      </c>
      <c r="E554" s="5" t="s">
        <v>32</v>
      </c>
      <c r="F554" s="4">
        <v>18</v>
      </c>
      <c r="G554" s="3">
        <v>4138</v>
      </c>
      <c r="H554" s="7">
        <f>_xlfn.XLOOKUP(complete_data[[#This Row],[PassengerId]],family_info[PassengerId],family_info[SibSp])</f>
        <v>0</v>
      </c>
      <c r="I554" s="7">
        <f>_xlfn.XLOOKUP(complete_data[[#This Row],[PassengerId]],family_info[PassengerId],family_info[Parch])</f>
        <v>0</v>
      </c>
      <c r="J554" s="18">
        <f>IF(ISBLANK(_xlfn.XLOOKUP(complete_data[[#This Row],[Ticket]],tickets[Ticket],tickets[Fare])),"",_xlfn.XLOOKUP(complete_data[[#This Row],[Ticket]],tickets[Ticket],tickets[Fare]))</f>
        <v>9.8416999999999994</v>
      </c>
      <c r="K554" s="18" t="str">
        <f>IF(ISBLANK(_xlfn.XLOOKUP(complete_data[[#This Row],[Ticket]],tickets[Ticket],tickets[Cabin])),"",_xlfn.XLOOKUP(complete_data[[#This Row],[Ticket]],tickets[Ticket],tickets[Cabin]))</f>
        <v/>
      </c>
      <c r="L554" t="str">
        <f>IF(ISBLANK(_xlfn.XLOOKUP(complete_data[[#This Row],[Ticket]],tickets[Ticket],tickets[Embarked])),"",_xlfn.XLOOKUP(complete_data[[#This Row],[Ticket]],tickets[Ticket],tickets[Embarked]))</f>
        <v>S</v>
      </c>
      <c r="M554" t="str">
        <f>IF(ISNA(complete_data[[#This Row],[Embarked]]),"S",IF(complete_data[[#This Row],[Embarked]]="","S",complete_data[[#This Row],[Embarked]]))</f>
        <v>S</v>
      </c>
      <c r="N554" t="str">
        <f>IF(ISNA(complete_data[[#This Row],[Cabin]]),"Unknown",IF(complete_data[[#This Row],[Cabin]]="","Unknown",TRIM(LEFT(complete_data[[#This Row],[Cabin]],1))))</f>
        <v>Unknown</v>
      </c>
    </row>
    <row r="555" spans="1:14" x14ac:dyDescent="0.2">
      <c r="A555" s="5">
        <v>499</v>
      </c>
      <c r="B555" s="7">
        <v>0</v>
      </c>
      <c r="C555" s="7">
        <v>1</v>
      </c>
      <c r="D555" s="5" t="s">
        <v>849</v>
      </c>
      <c r="E555" s="5" t="s">
        <v>32</v>
      </c>
      <c r="F555" s="4">
        <v>25</v>
      </c>
      <c r="G555" s="3">
        <v>113781</v>
      </c>
      <c r="H555" s="7">
        <f>_xlfn.XLOOKUP(complete_data[[#This Row],[PassengerId]],family_info[PassengerId],family_info[SibSp])</f>
        <v>1</v>
      </c>
      <c r="I555" s="7">
        <f>_xlfn.XLOOKUP(complete_data[[#This Row],[PassengerId]],family_info[PassengerId],family_info[Parch])</f>
        <v>2</v>
      </c>
      <c r="J555" s="18">
        <f>IF(ISBLANK(_xlfn.XLOOKUP(complete_data[[#This Row],[Ticket]],tickets[Ticket],tickets[Fare])),"",_xlfn.XLOOKUP(complete_data[[#This Row],[Ticket]],tickets[Ticket],tickets[Fare]))</f>
        <v>151.55000000000001</v>
      </c>
      <c r="K555" s="18" t="str">
        <f>IF(ISBLANK(_xlfn.XLOOKUP(complete_data[[#This Row],[Ticket]],tickets[Ticket],tickets[Cabin])),"",_xlfn.XLOOKUP(complete_data[[#This Row],[Ticket]],tickets[Ticket],tickets[Cabin]))</f>
        <v>C22 C26</v>
      </c>
      <c r="L555" t="str">
        <f>IF(ISBLANK(_xlfn.XLOOKUP(complete_data[[#This Row],[Ticket]],tickets[Ticket],tickets[Embarked])),"",_xlfn.XLOOKUP(complete_data[[#This Row],[Ticket]],tickets[Ticket],tickets[Embarked]))</f>
        <v>S</v>
      </c>
      <c r="M555" t="str">
        <f>IF(ISNA(complete_data[[#This Row],[Embarked]]),"S",IF(complete_data[[#This Row],[Embarked]]="","S",complete_data[[#This Row],[Embarked]]))</f>
        <v>S</v>
      </c>
      <c r="N555" t="str">
        <f>IF(ISNA(complete_data[[#This Row],[Cabin]]),"Unknown",IF(complete_data[[#This Row],[Cabin]]="","Unknown",TRIM(LEFT(complete_data[[#This Row],[Cabin]],1))))</f>
        <v>C</v>
      </c>
    </row>
    <row r="556" spans="1:14" x14ac:dyDescent="0.2">
      <c r="A556" s="5">
        <v>623</v>
      </c>
      <c r="B556" s="7">
        <v>1</v>
      </c>
      <c r="C556" s="7">
        <v>3</v>
      </c>
      <c r="D556" s="5" t="s">
        <v>850</v>
      </c>
      <c r="E556" s="5" t="s">
        <v>29</v>
      </c>
      <c r="F556" s="4">
        <v>20</v>
      </c>
      <c r="G556" s="3">
        <v>2653</v>
      </c>
      <c r="H556" s="7">
        <f>_xlfn.XLOOKUP(complete_data[[#This Row],[PassengerId]],family_info[PassengerId],family_info[SibSp])</f>
        <v>1</v>
      </c>
      <c r="I556" s="7">
        <f>_xlfn.XLOOKUP(complete_data[[#This Row],[PassengerId]],family_info[PassengerId],family_info[Parch])</f>
        <v>1</v>
      </c>
      <c r="J556" s="18" t="e">
        <f>IF(ISBLANK(_xlfn.XLOOKUP(complete_data[[#This Row],[Ticket]],tickets[Ticket],tickets[Fare])),"",_xlfn.XLOOKUP(complete_data[[#This Row],[Ticket]],tickets[Ticket],tickets[Fare]))</f>
        <v>#N/A</v>
      </c>
      <c r="K556" s="18" t="e">
        <f>IF(ISBLANK(_xlfn.XLOOKUP(complete_data[[#This Row],[Ticket]],tickets[Ticket],tickets[Cabin])),"",_xlfn.XLOOKUP(complete_data[[#This Row],[Ticket]],tickets[Ticket],tickets[Cabin]))</f>
        <v>#N/A</v>
      </c>
      <c r="L556" t="e">
        <f>IF(ISBLANK(_xlfn.XLOOKUP(complete_data[[#This Row],[Ticket]],tickets[Ticket],tickets[Embarked])),"",_xlfn.XLOOKUP(complete_data[[#This Row],[Ticket]],tickets[Ticket],tickets[Embarked]))</f>
        <v>#N/A</v>
      </c>
      <c r="M556" t="str">
        <f>IF(ISNA(complete_data[[#This Row],[Embarked]]),"S",IF(complete_data[[#This Row],[Embarked]]="","S",complete_data[[#This Row],[Embarked]]))</f>
        <v>S</v>
      </c>
      <c r="N556" t="str">
        <f>IF(ISNA(complete_data[[#This Row],[Cabin]]),"Unknown",IF(complete_data[[#This Row],[Cabin]]="","Unknown",TRIM(LEFT(complete_data[[#This Row],[Cabin]],1))))</f>
        <v>Unknown</v>
      </c>
    </row>
    <row r="557" spans="1:14" x14ac:dyDescent="0.2">
      <c r="A557" s="5">
        <v>87</v>
      </c>
      <c r="B557" s="7">
        <v>0</v>
      </c>
      <c r="C557" s="7">
        <v>3</v>
      </c>
      <c r="D557" s="5" t="s">
        <v>851</v>
      </c>
      <c r="E557" s="5" t="s">
        <v>29</v>
      </c>
      <c r="F557" s="4">
        <v>16</v>
      </c>
      <c r="G557" s="3" t="s">
        <v>222</v>
      </c>
      <c r="H557" s="7">
        <f>_xlfn.XLOOKUP(complete_data[[#This Row],[PassengerId]],family_info[PassengerId],family_info[SibSp])</f>
        <v>1</v>
      </c>
      <c r="I557" s="7">
        <f>_xlfn.XLOOKUP(complete_data[[#This Row],[PassengerId]],family_info[PassengerId],family_info[Parch])</f>
        <v>3</v>
      </c>
      <c r="J557" s="18">
        <f>IF(ISBLANK(_xlfn.XLOOKUP(complete_data[[#This Row],[Ticket]],tickets[Ticket],tickets[Fare])),"",_xlfn.XLOOKUP(complete_data[[#This Row],[Ticket]],tickets[Ticket],tickets[Fare]))</f>
        <v>34.375</v>
      </c>
      <c r="K557" s="18" t="str">
        <f>IF(ISBLANK(_xlfn.XLOOKUP(complete_data[[#This Row],[Ticket]],tickets[Ticket],tickets[Cabin])),"",_xlfn.XLOOKUP(complete_data[[#This Row],[Ticket]],tickets[Ticket],tickets[Cabin]))</f>
        <v/>
      </c>
      <c r="L557" t="str">
        <f>IF(ISBLANK(_xlfn.XLOOKUP(complete_data[[#This Row],[Ticket]],tickets[Ticket],tickets[Embarked])),"",_xlfn.XLOOKUP(complete_data[[#This Row],[Ticket]],tickets[Ticket],tickets[Embarked]))</f>
        <v>S</v>
      </c>
      <c r="M557" t="str">
        <f>IF(ISNA(complete_data[[#This Row],[Embarked]]),"S",IF(complete_data[[#This Row],[Embarked]]="","S",complete_data[[#This Row],[Embarked]]))</f>
        <v>S</v>
      </c>
      <c r="N557" t="str">
        <f>IF(ISNA(complete_data[[#This Row],[Cabin]]),"Unknown",IF(complete_data[[#This Row],[Cabin]]="","Unknown",TRIM(LEFT(complete_data[[#This Row],[Cabin]],1))))</f>
        <v>Unknown</v>
      </c>
    </row>
    <row r="558" spans="1:14" x14ac:dyDescent="0.2">
      <c r="A558" s="5">
        <v>84</v>
      </c>
      <c r="B558" s="7">
        <v>0</v>
      </c>
      <c r="C558" s="7">
        <v>1</v>
      </c>
      <c r="D558" s="5" t="s">
        <v>852</v>
      </c>
      <c r="E558" s="5" t="s">
        <v>29</v>
      </c>
      <c r="F558" s="4">
        <v>28</v>
      </c>
      <c r="G558" s="3">
        <v>113059</v>
      </c>
      <c r="H558" s="7">
        <f>_xlfn.XLOOKUP(complete_data[[#This Row],[PassengerId]],family_info[PassengerId],family_info[SibSp])</f>
        <v>0</v>
      </c>
      <c r="I558" s="7">
        <f>_xlfn.XLOOKUP(complete_data[[#This Row],[PassengerId]],family_info[PassengerId],family_info[Parch])</f>
        <v>0</v>
      </c>
      <c r="J558" s="18">
        <f>IF(ISBLANK(_xlfn.XLOOKUP(complete_data[[#This Row],[Ticket]],tickets[Ticket],tickets[Fare])),"",_xlfn.XLOOKUP(complete_data[[#This Row],[Ticket]],tickets[Ticket],tickets[Fare]))</f>
        <v>47.1</v>
      </c>
      <c r="K558" s="18" t="str">
        <f>IF(ISBLANK(_xlfn.XLOOKUP(complete_data[[#This Row],[Ticket]],tickets[Ticket],tickets[Cabin])),"",_xlfn.XLOOKUP(complete_data[[#This Row],[Ticket]],tickets[Ticket],tickets[Cabin]))</f>
        <v/>
      </c>
      <c r="L558" t="str">
        <f>IF(ISBLANK(_xlfn.XLOOKUP(complete_data[[#This Row],[Ticket]],tickets[Ticket],tickets[Embarked])),"",_xlfn.XLOOKUP(complete_data[[#This Row],[Ticket]],tickets[Ticket],tickets[Embarked]))</f>
        <v>S</v>
      </c>
      <c r="M558" t="str">
        <f>IF(ISNA(complete_data[[#This Row],[Embarked]]),"S",IF(complete_data[[#This Row],[Embarked]]="","S",complete_data[[#This Row],[Embarked]]))</f>
        <v>S</v>
      </c>
      <c r="N558" t="str">
        <f>IF(ISNA(complete_data[[#This Row],[Cabin]]),"Unknown",IF(complete_data[[#This Row],[Cabin]]="","Unknown",TRIM(LEFT(complete_data[[#This Row],[Cabin]],1))))</f>
        <v>Unknown</v>
      </c>
    </row>
    <row r="559" spans="1:14" x14ac:dyDescent="0.2">
      <c r="A559" s="5">
        <v>398</v>
      </c>
      <c r="B559" s="7">
        <v>0</v>
      </c>
      <c r="C559" s="7">
        <v>2</v>
      </c>
      <c r="D559" s="5" t="s">
        <v>853</v>
      </c>
      <c r="E559" s="5" t="s">
        <v>29</v>
      </c>
      <c r="F559" s="4">
        <v>46</v>
      </c>
      <c r="G559" s="3">
        <v>28403</v>
      </c>
      <c r="H559" s="7">
        <f>_xlfn.XLOOKUP(complete_data[[#This Row],[PassengerId]],family_info[PassengerId],family_info[SibSp])</f>
        <v>0</v>
      </c>
      <c r="I559" s="7">
        <f>_xlfn.XLOOKUP(complete_data[[#This Row],[PassengerId]],family_info[PassengerId],family_info[Parch])</f>
        <v>0</v>
      </c>
      <c r="J559" s="18">
        <f>IF(ISBLANK(_xlfn.XLOOKUP(complete_data[[#This Row],[Ticket]],tickets[Ticket],tickets[Fare])),"",_xlfn.XLOOKUP(complete_data[[#This Row],[Ticket]],tickets[Ticket],tickets[Fare]))</f>
        <v>26</v>
      </c>
      <c r="K559" s="18" t="str">
        <f>IF(ISBLANK(_xlfn.XLOOKUP(complete_data[[#This Row],[Ticket]],tickets[Ticket],tickets[Cabin])),"",_xlfn.XLOOKUP(complete_data[[#This Row],[Ticket]],tickets[Ticket],tickets[Cabin]))</f>
        <v/>
      </c>
      <c r="L559" t="str">
        <f>IF(ISBLANK(_xlfn.XLOOKUP(complete_data[[#This Row],[Ticket]],tickets[Ticket],tickets[Embarked])),"",_xlfn.XLOOKUP(complete_data[[#This Row],[Ticket]],tickets[Ticket],tickets[Embarked]))</f>
        <v>S</v>
      </c>
      <c r="M559" t="str">
        <f>IF(ISNA(complete_data[[#This Row],[Embarked]]),"S",IF(complete_data[[#This Row],[Embarked]]="","S",complete_data[[#This Row],[Embarked]]))</f>
        <v>S</v>
      </c>
      <c r="N559" t="str">
        <f>IF(ISNA(complete_data[[#This Row],[Cabin]]),"Unknown",IF(complete_data[[#This Row],[Cabin]]="","Unknown",TRIM(LEFT(complete_data[[#This Row],[Cabin]],1))))</f>
        <v>Unknown</v>
      </c>
    </row>
    <row r="560" spans="1:14" x14ac:dyDescent="0.2">
      <c r="A560" s="5">
        <v>210</v>
      </c>
      <c r="B560" s="7">
        <v>1</v>
      </c>
      <c r="C560" s="7">
        <v>1</v>
      </c>
      <c r="D560" s="5" t="s">
        <v>854</v>
      </c>
      <c r="E560" s="5" t="s">
        <v>29</v>
      </c>
      <c r="F560" s="4">
        <v>40</v>
      </c>
      <c r="G560" s="3">
        <v>112277</v>
      </c>
      <c r="H560" s="7">
        <f>_xlfn.XLOOKUP(complete_data[[#This Row],[PassengerId]],family_info[PassengerId],family_info[SibSp])</f>
        <v>0</v>
      </c>
      <c r="I560" s="7">
        <f>_xlfn.XLOOKUP(complete_data[[#This Row],[PassengerId]],family_info[PassengerId],family_info[Parch])</f>
        <v>0</v>
      </c>
      <c r="J560" s="18">
        <f>IF(ISBLANK(_xlfn.XLOOKUP(complete_data[[#This Row],[Ticket]],tickets[Ticket],tickets[Fare])),"",_xlfn.XLOOKUP(complete_data[[#This Row],[Ticket]],tickets[Ticket],tickets[Fare]))</f>
        <v>31</v>
      </c>
      <c r="K560" s="18" t="str">
        <f>IF(ISBLANK(_xlfn.XLOOKUP(complete_data[[#This Row],[Ticket]],tickets[Ticket],tickets[Cabin])),"",_xlfn.XLOOKUP(complete_data[[#This Row],[Ticket]],tickets[Ticket],tickets[Cabin]))</f>
        <v>A31</v>
      </c>
      <c r="L560" t="str">
        <f>IF(ISBLANK(_xlfn.XLOOKUP(complete_data[[#This Row],[Ticket]],tickets[Ticket],tickets[Embarked])),"",_xlfn.XLOOKUP(complete_data[[#This Row],[Ticket]],tickets[Ticket],tickets[Embarked]))</f>
        <v>C</v>
      </c>
      <c r="M560" t="str">
        <f>IF(ISNA(complete_data[[#This Row],[Embarked]]),"S",IF(complete_data[[#This Row],[Embarked]]="","S",complete_data[[#This Row],[Embarked]]))</f>
        <v>C</v>
      </c>
      <c r="N560" t="str">
        <f>IF(ISNA(complete_data[[#This Row],[Cabin]]),"Unknown",IF(complete_data[[#This Row],[Cabin]]="","Unknown",TRIM(LEFT(complete_data[[#This Row],[Cabin]],1))))</f>
        <v>A</v>
      </c>
    </row>
    <row r="561" spans="1:14" x14ac:dyDescent="0.2">
      <c r="A561" s="5">
        <v>453</v>
      </c>
      <c r="B561" s="7">
        <v>0</v>
      </c>
      <c r="C561" s="7">
        <v>1</v>
      </c>
      <c r="D561" s="5" t="s">
        <v>855</v>
      </c>
      <c r="E561" s="5" t="s">
        <v>29</v>
      </c>
      <c r="F561" s="4">
        <v>30</v>
      </c>
      <c r="G561" s="3">
        <v>113051</v>
      </c>
      <c r="H561" s="7">
        <f>_xlfn.XLOOKUP(complete_data[[#This Row],[PassengerId]],family_info[PassengerId],family_info[SibSp])</f>
        <v>0</v>
      </c>
      <c r="I561" s="7">
        <f>_xlfn.XLOOKUP(complete_data[[#This Row],[PassengerId]],family_info[PassengerId],family_info[Parch])</f>
        <v>0</v>
      </c>
      <c r="J561" s="18">
        <f>IF(ISBLANK(_xlfn.XLOOKUP(complete_data[[#This Row],[Ticket]],tickets[Ticket],tickets[Fare])),"",_xlfn.XLOOKUP(complete_data[[#This Row],[Ticket]],tickets[Ticket],tickets[Fare]))</f>
        <v>27.75</v>
      </c>
      <c r="K561" s="18" t="str">
        <f>IF(ISBLANK(_xlfn.XLOOKUP(complete_data[[#This Row],[Ticket]],tickets[Ticket],tickets[Cabin])),"",_xlfn.XLOOKUP(complete_data[[#This Row],[Ticket]],tickets[Ticket],tickets[Cabin]))</f>
        <v>C111</v>
      </c>
      <c r="L561" t="str">
        <f>IF(ISBLANK(_xlfn.XLOOKUP(complete_data[[#This Row],[Ticket]],tickets[Ticket],tickets[Embarked])),"",_xlfn.XLOOKUP(complete_data[[#This Row],[Ticket]],tickets[Ticket],tickets[Embarked]))</f>
        <v>C</v>
      </c>
      <c r="M561" t="str">
        <f>IF(ISNA(complete_data[[#This Row],[Embarked]]),"S",IF(complete_data[[#This Row],[Embarked]]="","S",complete_data[[#This Row],[Embarked]]))</f>
        <v>C</v>
      </c>
      <c r="N561" t="str">
        <f>IF(ISNA(complete_data[[#This Row],[Cabin]]),"Unknown",IF(complete_data[[#This Row],[Cabin]]="","Unknown",TRIM(LEFT(complete_data[[#This Row],[Cabin]],1))))</f>
        <v>C</v>
      </c>
    </row>
    <row r="562" spans="1:14" x14ac:dyDescent="0.2">
      <c r="A562" s="5">
        <v>440</v>
      </c>
      <c r="B562" s="7">
        <v>0</v>
      </c>
      <c r="C562" s="7">
        <v>2</v>
      </c>
      <c r="D562" s="5" t="s">
        <v>856</v>
      </c>
      <c r="E562" s="5" t="s">
        <v>29</v>
      </c>
      <c r="F562" s="4">
        <v>31</v>
      </c>
      <c r="G562" s="3" t="s">
        <v>857</v>
      </c>
      <c r="H562" s="7">
        <f>_xlfn.XLOOKUP(complete_data[[#This Row],[PassengerId]],family_info[PassengerId],family_info[SibSp])</f>
        <v>0</v>
      </c>
      <c r="I562" s="7">
        <f>_xlfn.XLOOKUP(complete_data[[#This Row],[PassengerId]],family_info[PassengerId],family_info[Parch])</f>
        <v>0</v>
      </c>
      <c r="J562" s="18">
        <f>IF(ISBLANK(_xlfn.XLOOKUP(complete_data[[#This Row],[Ticket]],tickets[Ticket],tickets[Fare])),"",_xlfn.XLOOKUP(complete_data[[#This Row],[Ticket]],tickets[Ticket],tickets[Fare]))</f>
        <v>10.5</v>
      </c>
      <c r="K562" s="18" t="str">
        <f>IF(ISBLANK(_xlfn.XLOOKUP(complete_data[[#This Row],[Ticket]],tickets[Ticket],tickets[Cabin])),"",_xlfn.XLOOKUP(complete_data[[#This Row],[Ticket]],tickets[Ticket],tickets[Cabin]))</f>
        <v/>
      </c>
      <c r="L562" t="str">
        <f>IF(ISBLANK(_xlfn.XLOOKUP(complete_data[[#This Row],[Ticket]],tickets[Ticket],tickets[Embarked])),"",_xlfn.XLOOKUP(complete_data[[#This Row],[Ticket]],tickets[Ticket],tickets[Embarked]))</f>
        <v>S</v>
      </c>
      <c r="M562" t="str">
        <f>IF(ISNA(complete_data[[#This Row],[Embarked]]),"S",IF(complete_data[[#This Row],[Embarked]]="","S",complete_data[[#This Row],[Embarked]]))</f>
        <v>S</v>
      </c>
      <c r="N562" t="str">
        <f>IF(ISNA(complete_data[[#This Row],[Cabin]]),"Unknown",IF(complete_data[[#This Row],[Cabin]]="","Unknown",TRIM(LEFT(complete_data[[#This Row],[Cabin]],1))))</f>
        <v>Unknown</v>
      </c>
    </row>
    <row r="563" spans="1:14" x14ac:dyDescent="0.2">
      <c r="A563" s="5">
        <v>96</v>
      </c>
      <c r="B563" s="7">
        <v>0</v>
      </c>
      <c r="C563" s="7">
        <v>3</v>
      </c>
      <c r="D563" s="5" t="s">
        <v>858</v>
      </c>
      <c r="E563" s="5" t="s">
        <v>29</v>
      </c>
      <c r="G563" s="3">
        <v>374910</v>
      </c>
      <c r="H563" s="7">
        <f>_xlfn.XLOOKUP(complete_data[[#This Row],[PassengerId]],family_info[PassengerId],family_info[SibSp])</f>
        <v>0</v>
      </c>
      <c r="I563" s="7">
        <f>_xlfn.XLOOKUP(complete_data[[#This Row],[PassengerId]],family_info[PassengerId],family_info[Parch])</f>
        <v>0</v>
      </c>
      <c r="J563" s="18">
        <f>IF(ISBLANK(_xlfn.XLOOKUP(complete_data[[#This Row],[Ticket]],tickets[Ticket],tickets[Fare])),"",_xlfn.XLOOKUP(complete_data[[#This Row],[Ticket]],tickets[Ticket],tickets[Fare]))</f>
        <v>8.0500000000000007</v>
      </c>
      <c r="K563" s="18" t="str">
        <f>IF(ISBLANK(_xlfn.XLOOKUP(complete_data[[#This Row],[Ticket]],tickets[Ticket],tickets[Cabin])),"",_xlfn.XLOOKUP(complete_data[[#This Row],[Ticket]],tickets[Ticket],tickets[Cabin]))</f>
        <v/>
      </c>
      <c r="L563" t="str">
        <f>IF(ISBLANK(_xlfn.XLOOKUP(complete_data[[#This Row],[Ticket]],tickets[Ticket],tickets[Embarked])),"",_xlfn.XLOOKUP(complete_data[[#This Row],[Ticket]],tickets[Ticket],tickets[Embarked]))</f>
        <v>S</v>
      </c>
      <c r="M563" t="str">
        <f>IF(ISNA(complete_data[[#This Row],[Embarked]]),"S",IF(complete_data[[#This Row],[Embarked]]="","S",complete_data[[#This Row],[Embarked]]))</f>
        <v>S</v>
      </c>
      <c r="N563" t="str">
        <f>IF(ISNA(complete_data[[#This Row],[Cabin]]),"Unknown",IF(complete_data[[#This Row],[Cabin]]="","Unknown",TRIM(LEFT(complete_data[[#This Row],[Cabin]],1))))</f>
        <v>Unknown</v>
      </c>
    </row>
    <row r="564" spans="1:14" x14ac:dyDescent="0.2">
      <c r="A564" s="5">
        <v>670</v>
      </c>
      <c r="B564" s="7">
        <v>1</v>
      </c>
      <c r="C564" s="7">
        <v>1</v>
      </c>
      <c r="D564" s="5" t="s">
        <v>859</v>
      </c>
      <c r="E564" s="5" t="s">
        <v>32</v>
      </c>
      <c r="G564" s="3">
        <v>19996</v>
      </c>
      <c r="H564" s="7">
        <f>_xlfn.XLOOKUP(complete_data[[#This Row],[PassengerId]],family_info[PassengerId],family_info[SibSp])</f>
        <v>1</v>
      </c>
      <c r="I564" s="7">
        <f>_xlfn.XLOOKUP(complete_data[[#This Row],[PassengerId]],family_info[PassengerId],family_info[Parch])</f>
        <v>0</v>
      </c>
      <c r="J564" s="18">
        <f>IF(ISBLANK(_xlfn.XLOOKUP(complete_data[[#This Row],[Ticket]],tickets[Ticket],tickets[Fare])),"",_xlfn.XLOOKUP(complete_data[[#This Row],[Ticket]],tickets[Ticket],tickets[Fare]))</f>
        <v>52</v>
      </c>
      <c r="K564" s="18" t="str">
        <f>IF(ISBLANK(_xlfn.XLOOKUP(complete_data[[#This Row],[Ticket]],tickets[Ticket],tickets[Cabin])),"",_xlfn.XLOOKUP(complete_data[[#This Row],[Ticket]],tickets[Ticket],tickets[Cabin]))</f>
        <v>C126</v>
      </c>
      <c r="L564" t="str">
        <f>IF(ISBLANK(_xlfn.XLOOKUP(complete_data[[#This Row],[Ticket]],tickets[Ticket],tickets[Embarked])),"",_xlfn.XLOOKUP(complete_data[[#This Row],[Ticket]],tickets[Ticket],tickets[Embarked]))</f>
        <v>S</v>
      </c>
      <c r="M564" t="str">
        <f>IF(ISNA(complete_data[[#This Row],[Embarked]]),"S",IF(complete_data[[#This Row],[Embarked]]="","S",complete_data[[#This Row],[Embarked]]))</f>
        <v>S</v>
      </c>
      <c r="N564" t="str">
        <f>IF(ISNA(complete_data[[#This Row],[Cabin]]),"Unknown",IF(complete_data[[#This Row],[Cabin]]="","Unknown",TRIM(LEFT(complete_data[[#This Row],[Cabin]],1))))</f>
        <v>C</v>
      </c>
    </row>
    <row r="565" spans="1:14" x14ac:dyDescent="0.2">
      <c r="A565" s="5">
        <v>40</v>
      </c>
      <c r="B565" s="7">
        <v>1</v>
      </c>
      <c r="C565" s="7">
        <v>3</v>
      </c>
      <c r="D565" s="5" t="s">
        <v>860</v>
      </c>
      <c r="E565" s="5" t="s">
        <v>32</v>
      </c>
      <c r="F565" s="4">
        <v>14</v>
      </c>
      <c r="G565" s="3">
        <v>2651</v>
      </c>
      <c r="H565" s="7">
        <f>_xlfn.XLOOKUP(complete_data[[#This Row],[PassengerId]],family_info[PassengerId],family_info[SibSp])</f>
        <v>1</v>
      </c>
      <c r="I565" s="7">
        <f>_xlfn.XLOOKUP(complete_data[[#This Row],[PassengerId]],family_info[PassengerId],family_info[Parch])</f>
        <v>0</v>
      </c>
      <c r="J565" s="18">
        <f>IF(ISBLANK(_xlfn.XLOOKUP(complete_data[[#This Row],[Ticket]],tickets[Ticket],tickets[Fare])),"",_xlfn.XLOOKUP(complete_data[[#This Row],[Ticket]],tickets[Ticket],tickets[Fare]))</f>
        <v>11.2417</v>
      </c>
      <c r="K565" s="18" t="str">
        <f>IF(ISBLANK(_xlfn.XLOOKUP(complete_data[[#This Row],[Ticket]],tickets[Ticket],tickets[Cabin])),"",_xlfn.XLOOKUP(complete_data[[#This Row],[Ticket]],tickets[Ticket],tickets[Cabin]))</f>
        <v/>
      </c>
      <c r="L565" t="str">
        <f>IF(ISBLANK(_xlfn.XLOOKUP(complete_data[[#This Row],[Ticket]],tickets[Ticket],tickets[Embarked])),"",_xlfn.XLOOKUP(complete_data[[#This Row],[Ticket]],tickets[Ticket],tickets[Embarked]))</f>
        <v>C</v>
      </c>
      <c r="M565" t="str">
        <f>IF(ISNA(complete_data[[#This Row],[Embarked]]),"S",IF(complete_data[[#This Row],[Embarked]]="","S",complete_data[[#This Row],[Embarked]]))</f>
        <v>C</v>
      </c>
      <c r="N565" t="str">
        <f>IF(ISNA(complete_data[[#This Row],[Cabin]]),"Unknown",IF(complete_data[[#This Row],[Cabin]]="","Unknown",TRIM(LEFT(complete_data[[#This Row],[Cabin]],1))))</f>
        <v>Unknown</v>
      </c>
    </row>
    <row r="566" spans="1:14" x14ac:dyDescent="0.2">
      <c r="A566" s="5">
        <v>690</v>
      </c>
      <c r="B566" s="7">
        <v>1</v>
      </c>
      <c r="C566" s="7">
        <v>1</v>
      </c>
      <c r="D566" s="5" t="s">
        <v>861</v>
      </c>
      <c r="E566" s="5" t="s">
        <v>32</v>
      </c>
      <c r="F566" s="4">
        <v>15</v>
      </c>
      <c r="G566" s="3">
        <v>24160</v>
      </c>
      <c r="H566" s="7">
        <f>_xlfn.XLOOKUP(complete_data[[#This Row],[PassengerId]],family_info[PassengerId],family_info[SibSp])</f>
        <v>0</v>
      </c>
      <c r="I566" s="7">
        <f>_xlfn.XLOOKUP(complete_data[[#This Row],[PassengerId]],family_info[PassengerId],family_info[Parch])</f>
        <v>1</v>
      </c>
      <c r="J566" s="18">
        <f>IF(ISBLANK(_xlfn.XLOOKUP(complete_data[[#This Row],[Ticket]],tickets[Ticket],tickets[Fare])),"",_xlfn.XLOOKUP(complete_data[[#This Row],[Ticket]],tickets[Ticket],tickets[Fare]))</f>
        <v>211.33750000000001</v>
      </c>
      <c r="K566" s="18" t="str">
        <f>IF(ISBLANK(_xlfn.XLOOKUP(complete_data[[#This Row],[Ticket]],tickets[Ticket],tickets[Cabin])),"",_xlfn.XLOOKUP(complete_data[[#This Row],[Ticket]],tickets[Ticket],tickets[Cabin]))</f>
        <v>B3 B5</v>
      </c>
      <c r="L566" t="str">
        <f>IF(ISBLANK(_xlfn.XLOOKUP(complete_data[[#This Row],[Ticket]],tickets[Ticket],tickets[Embarked])),"",_xlfn.XLOOKUP(complete_data[[#This Row],[Ticket]],tickets[Ticket],tickets[Embarked]))</f>
        <v>S</v>
      </c>
      <c r="M566" t="str">
        <f>IF(ISNA(complete_data[[#This Row],[Embarked]]),"S",IF(complete_data[[#This Row],[Embarked]]="","S",complete_data[[#This Row],[Embarked]]))</f>
        <v>S</v>
      </c>
      <c r="N566" t="str">
        <f>IF(ISNA(complete_data[[#This Row],[Cabin]]),"Unknown",IF(complete_data[[#This Row],[Cabin]]="","Unknown",TRIM(LEFT(complete_data[[#This Row],[Cabin]],1))))</f>
        <v>B</v>
      </c>
    </row>
    <row r="567" spans="1:14" x14ac:dyDescent="0.2">
      <c r="A567" s="5">
        <v>288</v>
      </c>
      <c r="B567" s="7">
        <v>0</v>
      </c>
      <c r="C567" s="7">
        <v>3</v>
      </c>
      <c r="D567" s="5" t="s">
        <v>862</v>
      </c>
      <c r="E567" s="5" t="s">
        <v>29</v>
      </c>
      <c r="F567" s="4">
        <v>22</v>
      </c>
      <c r="G567" s="3">
        <v>349206</v>
      </c>
      <c r="H567" s="7">
        <f>_xlfn.XLOOKUP(complete_data[[#This Row],[PassengerId]],family_info[PassengerId],family_info[SibSp])</f>
        <v>0</v>
      </c>
      <c r="I567" s="7">
        <f>_xlfn.XLOOKUP(complete_data[[#This Row],[PassengerId]],family_info[PassengerId],family_info[Parch])</f>
        <v>0</v>
      </c>
      <c r="J567" s="18">
        <f>IF(ISBLANK(_xlfn.XLOOKUP(complete_data[[#This Row],[Ticket]],tickets[Ticket],tickets[Fare])),"",_xlfn.XLOOKUP(complete_data[[#This Row],[Ticket]],tickets[Ticket],tickets[Fare]))</f>
        <v>7.8958000000000004</v>
      </c>
      <c r="K567" s="18" t="str">
        <f>IF(ISBLANK(_xlfn.XLOOKUP(complete_data[[#This Row],[Ticket]],tickets[Ticket],tickets[Cabin])),"",_xlfn.XLOOKUP(complete_data[[#This Row],[Ticket]],tickets[Ticket],tickets[Cabin]))</f>
        <v/>
      </c>
      <c r="L567" t="str">
        <f>IF(ISBLANK(_xlfn.XLOOKUP(complete_data[[#This Row],[Ticket]],tickets[Ticket],tickets[Embarked])),"",_xlfn.XLOOKUP(complete_data[[#This Row],[Ticket]],tickets[Ticket],tickets[Embarked]))</f>
        <v>S</v>
      </c>
      <c r="M567" t="str">
        <f>IF(ISNA(complete_data[[#This Row],[Embarked]]),"S",IF(complete_data[[#This Row],[Embarked]]="","S",complete_data[[#This Row],[Embarked]]))</f>
        <v>S</v>
      </c>
      <c r="N567" t="str">
        <f>IF(ISNA(complete_data[[#This Row],[Cabin]]),"Unknown",IF(complete_data[[#This Row],[Cabin]]="","Unknown",TRIM(LEFT(complete_data[[#This Row],[Cabin]],1))))</f>
        <v>Unknown</v>
      </c>
    </row>
    <row r="568" spans="1:14" x14ac:dyDescent="0.2">
      <c r="A568" s="5">
        <v>853</v>
      </c>
      <c r="B568" s="7">
        <v>0</v>
      </c>
      <c r="C568" s="7">
        <v>3</v>
      </c>
      <c r="D568" s="5" t="s">
        <v>863</v>
      </c>
      <c r="E568" s="5" t="s">
        <v>32</v>
      </c>
      <c r="F568" s="4">
        <v>9</v>
      </c>
      <c r="G568" s="3">
        <v>2678</v>
      </c>
      <c r="H568" s="7">
        <f>_xlfn.XLOOKUP(complete_data[[#This Row],[PassengerId]],family_info[PassengerId],family_info[SibSp])</f>
        <v>1</v>
      </c>
      <c r="I568" s="7">
        <f>_xlfn.XLOOKUP(complete_data[[#This Row],[PassengerId]],family_info[PassengerId],family_info[Parch])</f>
        <v>1</v>
      </c>
      <c r="J568" s="18">
        <f>IF(ISBLANK(_xlfn.XLOOKUP(complete_data[[#This Row],[Ticket]],tickets[Ticket],tickets[Fare])),"",_xlfn.XLOOKUP(complete_data[[#This Row],[Ticket]],tickets[Ticket],tickets[Fare]))</f>
        <v>15.245799999999999</v>
      </c>
      <c r="K568" s="18" t="str">
        <f>IF(ISBLANK(_xlfn.XLOOKUP(complete_data[[#This Row],[Ticket]],tickets[Ticket],tickets[Cabin])),"",_xlfn.XLOOKUP(complete_data[[#This Row],[Ticket]],tickets[Ticket],tickets[Cabin]))</f>
        <v/>
      </c>
      <c r="L568" t="str">
        <f>IF(ISBLANK(_xlfn.XLOOKUP(complete_data[[#This Row],[Ticket]],tickets[Ticket],tickets[Embarked])),"",_xlfn.XLOOKUP(complete_data[[#This Row],[Ticket]],tickets[Ticket],tickets[Embarked]))</f>
        <v>C</v>
      </c>
      <c r="M568" t="str">
        <f>IF(ISNA(complete_data[[#This Row],[Embarked]]),"S",IF(complete_data[[#This Row],[Embarked]]="","S",complete_data[[#This Row],[Embarked]]))</f>
        <v>C</v>
      </c>
      <c r="N568" t="str">
        <f>IF(ISNA(complete_data[[#This Row],[Cabin]]),"Unknown",IF(complete_data[[#This Row],[Cabin]]="","Unknown",TRIM(LEFT(complete_data[[#This Row],[Cabin]],1))))</f>
        <v>Unknown</v>
      </c>
    </row>
    <row r="569" spans="1:14" x14ac:dyDescent="0.2">
      <c r="A569" s="5">
        <v>722</v>
      </c>
      <c r="B569" s="7">
        <v>0</v>
      </c>
      <c r="C569" s="7">
        <v>3</v>
      </c>
      <c r="D569" s="5" t="s">
        <v>864</v>
      </c>
      <c r="E569" s="5" t="s">
        <v>29</v>
      </c>
      <c r="F569" s="4">
        <v>17</v>
      </c>
      <c r="G569" s="3">
        <v>350048</v>
      </c>
      <c r="H569" s="7">
        <f>_xlfn.XLOOKUP(complete_data[[#This Row],[PassengerId]],family_info[PassengerId],family_info[SibSp])</f>
        <v>1</v>
      </c>
      <c r="I569" s="7">
        <f>_xlfn.XLOOKUP(complete_data[[#This Row],[PassengerId]],family_info[PassengerId],family_info[Parch])</f>
        <v>0</v>
      </c>
      <c r="J569" s="18">
        <f>IF(ISBLANK(_xlfn.XLOOKUP(complete_data[[#This Row],[Ticket]],tickets[Ticket],tickets[Fare])),"",_xlfn.XLOOKUP(complete_data[[#This Row],[Ticket]],tickets[Ticket],tickets[Fare]))</f>
        <v>7.0541999999999998</v>
      </c>
      <c r="K569" s="18" t="str">
        <f>IF(ISBLANK(_xlfn.XLOOKUP(complete_data[[#This Row],[Ticket]],tickets[Ticket],tickets[Cabin])),"",_xlfn.XLOOKUP(complete_data[[#This Row],[Ticket]],tickets[Ticket],tickets[Cabin]))</f>
        <v/>
      </c>
      <c r="L569" t="str">
        <f>IF(ISBLANK(_xlfn.XLOOKUP(complete_data[[#This Row],[Ticket]],tickets[Ticket],tickets[Embarked])),"",_xlfn.XLOOKUP(complete_data[[#This Row],[Ticket]],tickets[Ticket],tickets[Embarked]))</f>
        <v>S</v>
      </c>
      <c r="M569" t="str">
        <f>IF(ISNA(complete_data[[#This Row],[Embarked]]),"S",IF(complete_data[[#This Row],[Embarked]]="","S",complete_data[[#This Row],[Embarked]]))</f>
        <v>S</v>
      </c>
      <c r="N569" t="str">
        <f>IF(ISNA(complete_data[[#This Row],[Cabin]]),"Unknown",IF(complete_data[[#This Row],[Cabin]]="","Unknown",TRIM(LEFT(complete_data[[#This Row],[Cabin]],1))))</f>
        <v>Unknown</v>
      </c>
    </row>
    <row r="570" spans="1:14" x14ac:dyDescent="0.2">
      <c r="A570" s="5">
        <v>780</v>
      </c>
      <c r="B570" s="7">
        <v>1</v>
      </c>
      <c r="C570" s="7">
        <v>1</v>
      </c>
      <c r="D570" s="5" t="s">
        <v>865</v>
      </c>
      <c r="E570" s="5" t="s">
        <v>32</v>
      </c>
      <c r="F570" s="4">
        <v>43</v>
      </c>
      <c r="G570" s="3">
        <v>24160</v>
      </c>
      <c r="H570" s="7">
        <f>_xlfn.XLOOKUP(complete_data[[#This Row],[PassengerId]],family_info[PassengerId],family_info[SibSp])</f>
        <v>0</v>
      </c>
      <c r="I570" s="7">
        <f>_xlfn.XLOOKUP(complete_data[[#This Row],[PassengerId]],family_info[PassengerId],family_info[Parch])</f>
        <v>1</v>
      </c>
      <c r="J570" s="18">
        <f>IF(ISBLANK(_xlfn.XLOOKUP(complete_data[[#This Row],[Ticket]],tickets[Ticket],tickets[Fare])),"",_xlfn.XLOOKUP(complete_data[[#This Row],[Ticket]],tickets[Ticket],tickets[Fare]))</f>
        <v>211.33750000000001</v>
      </c>
      <c r="K570" s="18" t="str">
        <f>IF(ISBLANK(_xlfn.XLOOKUP(complete_data[[#This Row],[Ticket]],tickets[Ticket],tickets[Cabin])),"",_xlfn.XLOOKUP(complete_data[[#This Row],[Ticket]],tickets[Ticket],tickets[Cabin]))</f>
        <v>B3 B5</v>
      </c>
      <c r="L570" t="str">
        <f>IF(ISBLANK(_xlfn.XLOOKUP(complete_data[[#This Row],[Ticket]],tickets[Ticket],tickets[Embarked])),"",_xlfn.XLOOKUP(complete_data[[#This Row],[Ticket]],tickets[Ticket],tickets[Embarked]))</f>
        <v>S</v>
      </c>
      <c r="M570" t="str">
        <f>IF(ISNA(complete_data[[#This Row],[Embarked]]),"S",IF(complete_data[[#This Row],[Embarked]]="","S",complete_data[[#This Row],[Embarked]]))</f>
        <v>S</v>
      </c>
      <c r="N570" t="str">
        <f>IF(ISNA(complete_data[[#This Row],[Cabin]]),"Unknown",IF(complete_data[[#This Row],[Cabin]]="","Unknown",TRIM(LEFT(complete_data[[#This Row],[Cabin]],1))))</f>
        <v>B</v>
      </c>
    </row>
    <row r="571" spans="1:14" x14ac:dyDescent="0.2">
      <c r="A571" s="5">
        <v>829</v>
      </c>
      <c r="B571" s="7">
        <v>1</v>
      </c>
      <c r="C571" s="7">
        <v>3</v>
      </c>
      <c r="D571" s="5" t="s">
        <v>866</v>
      </c>
      <c r="E571" s="5" t="s">
        <v>29</v>
      </c>
      <c r="G571" s="3">
        <v>367228</v>
      </c>
      <c r="H571" s="7">
        <f>_xlfn.XLOOKUP(complete_data[[#This Row],[PassengerId]],family_info[PassengerId],family_info[SibSp])</f>
        <v>0</v>
      </c>
      <c r="I571" s="7">
        <f>_xlfn.XLOOKUP(complete_data[[#This Row],[PassengerId]],family_info[PassengerId],family_info[Parch])</f>
        <v>0</v>
      </c>
      <c r="J571" s="18">
        <f>IF(ISBLANK(_xlfn.XLOOKUP(complete_data[[#This Row],[Ticket]],tickets[Ticket],tickets[Fare])),"",_xlfn.XLOOKUP(complete_data[[#This Row],[Ticket]],tickets[Ticket],tickets[Fare]))</f>
        <v>7.75</v>
      </c>
      <c r="K571" s="18" t="str">
        <f>IF(ISBLANK(_xlfn.XLOOKUP(complete_data[[#This Row],[Ticket]],tickets[Ticket],tickets[Cabin])),"",_xlfn.XLOOKUP(complete_data[[#This Row],[Ticket]],tickets[Ticket],tickets[Cabin]))</f>
        <v/>
      </c>
      <c r="L571" t="str">
        <f>IF(ISBLANK(_xlfn.XLOOKUP(complete_data[[#This Row],[Ticket]],tickets[Ticket],tickets[Embarked])),"",_xlfn.XLOOKUP(complete_data[[#This Row],[Ticket]],tickets[Ticket],tickets[Embarked]))</f>
        <v>Q</v>
      </c>
      <c r="M571" t="str">
        <f>IF(ISNA(complete_data[[#This Row],[Embarked]]),"S",IF(complete_data[[#This Row],[Embarked]]="","S",complete_data[[#This Row],[Embarked]]))</f>
        <v>Q</v>
      </c>
      <c r="N571" t="str">
        <f>IF(ISNA(complete_data[[#This Row],[Cabin]]),"Unknown",IF(complete_data[[#This Row],[Cabin]]="","Unknown",TRIM(LEFT(complete_data[[#This Row],[Cabin]],1))))</f>
        <v>Unknown</v>
      </c>
    </row>
    <row r="572" spans="1:14" x14ac:dyDescent="0.2">
      <c r="A572" s="5">
        <v>270</v>
      </c>
      <c r="B572" s="7">
        <v>1</v>
      </c>
      <c r="C572" s="7">
        <v>1</v>
      </c>
      <c r="D572" s="5" t="s">
        <v>867</v>
      </c>
      <c r="E572" s="5" t="s">
        <v>32</v>
      </c>
      <c r="F572" s="4">
        <v>35</v>
      </c>
      <c r="G572" s="3" t="s">
        <v>425</v>
      </c>
      <c r="H572" s="7">
        <f>_xlfn.XLOOKUP(complete_data[[#This Row],[PassengerId]],family_info[PassengerId],family_info[SibSp])</f>
        <v>0</v>
      </c>
      <c r="I572" s="7">
        <f>_xlfn.XLOOKUP(complete_data[[#This Row],[PassengerId]],family_info[PassengerId],family_info[Parch])</f>
        <v>0</v>
      </c>
      <c r="J572" s="18">
        <f>IF(ISBLANK(_xlfn.XLOOKUP(complete_data[[#This Row],[Ticket]],tickets[Ticket],tickets[Fare])),"",_xlfn.XLOOKUP(complete_data[[#This Row],[Ticket]],tickets[Ticket],tickets[Fare]))</f>
        <v>135.63329999999999</v>
      </c>
      <c r="K572" s="18" t="str">
        <f>IF(ISBLANK(_xlfn.XLOOKUP(complete_data[[#This Row],[Ticket]],tickets[Ticket],tickets[Cabin])),"",_xlfn.XLOOKUP(complete_data[[#This Row],[Ticket]],tickets[Ticket],tickets[Cabin]))</f>
        <v>C32 C99</v>
      </c>
      <c r="L572" t="str">
        <f>IF(ISBLANK(_xlfn.XLOOKUP(complete_data[[#This Row],[Ticket]],tickets[Ticket],tickets[Embarked])),"",_xlfn.XLOOKUP(complete_data[[#This Row],[Ticket]],tickets[Ticket],tickets[Embarked]))</f>
        <v>C</v>
      </c>
      <c r="M572" t="str">
        <f>IF(ISNA(complete_data[[#This Row],[Embarked]]),"S",IF(complete_data[[#This Row],[Embarked]]="","S",complete_data[[#This Row],[Embarked]]))</f>
        <v>C</v>
      </c>
      <c r="N572" t="str">
        <f>IF(ISNA(complete_data[[#This Row],[Cabin]]),"Unknown",IF(complete_data[[#This Row],[Cabin]]="","Unknown",TRIM(LEFT(complete_data[[#This Row],[Cabin]],1))))</f>
        <v>C</v>
      </c>
    </row>
    <row r="573" spans="1:14" x14ac:dyDescent="0.2">
      <c r="A573" s="5">
        <v>432</v>
      </c>
      <c r="B573" s="7">
        <v>1</v>
      </c>
      <c r="C573" s="7">
        <v>3</v>
      </c>
      <c r="D573" s="5" t="s">
        <v>868</v>
      </c>
      <c r="E573" s="5" t="s">
        <v>32</v>
      </c>
      <c r="G573" s="3">
        <v>376564</v>
      </c>
      <c r="H573" s="7">
        <f>_xlfn.XLOOKUP(complete_data[[#This Row],[PassengerId]],family_info[PassengerId],family_info[SibSp])</f>
        <v>1</v>
      </c>
      <c r="I573" s="7">
        <f>_xlfn.XLOOKUP(complete_data[[#This Row],[PassengerId]],family_info[PassengerId],family_info[Parch])</f>
        <v>0</v>
      </c>
      <c r="J573" s="18">
        <f>IF(ISBLANK(_xlfn.XLOOKUP(complete_data[[#This Row],[Ticket]],tickets[Ticket],tickets[Fare])),"",_xlfn.XLOOKUP(complete_data[[#This Row],[Ticket]],tickets[Ticket],tickets[Fare]))</f>
        <v>16.100000000000001</v>
      </c>
      <c r="K573" s="18" t="str">
        <f>IF(ISBLANK(_xlfn.XLOOKUP(complete_data[[#This Row],[Ticket]],tickets[Ticket],tickets[Cabin])),"",_xlfn.XLOOKUP(complete_data[[#This Row],[Ticket]],tickets[Ticket],tickets[Cabin]))</f>
        <v/>
      </c>
      <c r="L573" t="str">
        <f>IF(ISBLANK(_xlfn.XLOOKUP(complete_data[[#This Row],[Ticket]],tickets[Ticket],tickets[Embarked])),"",_xlfn.XLOOKUP(complete_data[[#This Row],[Ticket]],tickets[Ticket],tickets[Embarked]))</f>
        <v>S</v>
      </c>
      <c r="M573" t="str">
        <f>IF(ISNA(complete_data[[#This Row],[Embarked]]),"S",IF(complete_data[[#This Row],[Embarked]]="","S",complete_data[[#This Row],[Embarked]]))</f>
        <v>S</v>
      </c>
      <c r="N573" t="str">
        <f>IF(ISNA(complete_data[[#This Row],[Cabin]]),"Unknown",IF(complete_data[[#This Row],[Cabin]]="","Unknown",TRIM(LEFT(complete_data[[#This Row],[Cabin]],1))))</f>
        <v>Unknown</v>
      </c>
    </row>
    <row r="574" spans="1:14" x14ac:dyDescent="0.2">
      <c r="A574" s="5">
        <v>181</v>
      </c>
      <c r="B574" s="7">
        <v>0</v>
      </c>
      <c r="C574" s="7">
        <v>3</v>
      </c>
      <c r="D574" s="5" t="s">
        <v>869</v>
      </c>
      <c r="E574" s="5" t="s">
        <v>32</v>
      </c>
      <c r="G574" s="3" t="s">
        <v>216</v>
      </c>
      <c r="H574" s="7">
        <f>_xlfn.XLOOKUP(complete_data[[#This Row],[PassengerId]],family_info[PassengerId],family_info[SibSp])</f>
        <v>8</v>
      </c>
      <c r="I574" s="7">
        <f>_xlfn.XLOOKUP(complete_data[[#This Row],[PassengerId]],family_info[PassengerId],family_info[Parch])</f>
        <v>2</v>
      </c>
      <c r="J574" s="18">
        <f>IF(ISBLANK(_xlfn.XLOOKUP(complete_data[[#This Row],[Ticket]],tickets[Ticket],tickets[Fare])),"",_xlfn.XLOOKUP(complete_data[[#This Row],[Ticket]],tickets[Ticket],tickets[Fare]))</f>
        <v>69.55</v>
      </c>
      <c r="K574" s="18" t="str">
        <f>IF(ISBLANK(_xlfn.XLOOKUP(complete_data[[#This Row],[Ticket]],tickets[Ticket],tickets[Cabin])),"",_xlfn.XLOOKUP(complete_data[[#This Row],[Ticket]],tickets[Ticket],tickets[Cabin]))</f>
        <v/>
      </c>
      <c r="L574" t="str">
        <f>IF(ISBLANK(_xlfn.XLOOKUP(complete_data[[#This Row],[Ticket]],tickets[Ticket],tickets[Embarked])),"",_xlfn.XLOOKUP(complete_data[[#This Row],[Ticket]],tickets[Ticket],tickets[Embarked]))</f>
        <v>S</v>
      </c>
      <c r="M574" t="str">
        <f>IF(ISNA(complete_data[[#This Row],[Embarked]]),"S",IF(complete_data[[#This Row],[Embarked]]="","S",complete_data[[#This Row],[Embarked]]))</f>
        <v>S</v>
      </c>
      <c r="N574" t="str">
        <f>IF(ISNA(complete_data[[#This Row],[Cabin]]),"Unknown",IF(complete_data[[#This Row],[Cabin]]="","Unknown",TRIM(LEFT(complete_data[[#This Row],[Cabin]],1))))</f>
        <v>Unknown</v>
      </c>
    </row>
    <row r="575" spans="1:14" x14ac:dyDescent="0.2">
      <c r="A575" s="5">
        <v>570</v>
      </c>
      <c r="B575" s="7">
        <v>1</v>
      </c>
      <c r="C575" s="7">
        <v>3</v>
      </c>
      <c r="D575" s="5" t="s">
        <v>870</v>
      </c>
      <c r="E575" s="5" t="s">
        <v>29</v>
      </c>
      <c r="F575" s="4">
        <v>32</v>
      </c>
      <c r="G575" s="3">
        <v>350417</v>
      </c>
      <c r="H575" s="7">
        <f>_xlfn.XLOOKUP(complete_data[[#This Row],[PassengerId]],family_info[PassengerId],family_info[SibSp])</f>
        <v>0</v>
      </c>
      <c r="I575" s="7">
        <f>_xlfn.XLOOKUP(complete_data[[#This Row],[PassengerId]],family_info[PassengerId],family_info[Parch])</f>
        <v>0</v>
      </c>
      <c r="J575" s="18">
        <f>IF(ISBLANK(_xlfn.XLOOKUP(complete_data[[#This Row],[Ticket]],tickets[Ticket],tickets[Fare])),"",_xlfn.XLOOKUP(complete_data[[#This Row],[Ticket]],tickets[Ticket],tickets[Fare]))</f>
        <v>7.8541999999999996</v>
      </c>
      <c r="K575" s="18" t="str">
        <f>IF(ISBLANK(_xlfn.XLOOKUP(complete_data[[#This Row],[Ticket]],tickets[Ticket],tickets[Cabin])),"",_xlfn.XLOOKUP(complete_data[[#This Row],[Ticket]],tickets[Ticket],tickets[Cabin]))</f>
        <v/>
      </c>
      <c r="L575" t="str">
        <f>IF(ISBLANK(_xlfn.XLOOKUP(complete_data[[#This Row],[Ticket]],tickets[Ticket],tickets[Embarked])),"",_xlfn.XLOOKUP(complete_data[[#This Row],[Ticket]],tickets[Ticket],tickets[Embarked]))</f>
        <v>S</v>
      </c>
      <c r="M575" t="str">
        <f>IF(ISNA(complete_data[[#This Row],[Embarked]]),"S",IF(complete_data[[#This Row],[Embarked]]="","S",complete_data[[#This Row],[Embarked]]))</f>
        <v>S</v>
      </c>
      <c r="N575" t="str">
        <f>IF(ISNA(complete_data[[#This Row],[Cabin]]),"Unknown",IF(complete_data[[#This Row],[Cabin]]="","Unknown",TRIM(LEFT(complete_data[[#This Row],[Cabin]],1))))</f>
        <v>Unknown</v>
      </c>
    </row>
    <row r="576" spans="1:14" x14ac:dyDescent="0.2">
      <c r="A576" s="5">
        <v>448</v>
      </c>
      <c r="B576" s="7">
        <v>1</v>
      </c>
      <c r="C576" s="7">
        <v>1</v>
      </c>
      <c r="D576" s="5" t="s">
        <v>871</v>
      </c>
      <c r="E576" s="5" t="s">
        <v>29</v>
      </c>
      <c r="F576" s="4">
        <v>34</v>
      </c>
      <c r="G576" s="3">
        <v>113794</v>
      </c>
      <c r="H576" s="7">
        <f>_xlfn.XLOOKUP(complete_data[[#This Row],[PassengerId]],family_info[PassengerId],family_info[SibSp])</f>
        <v>0</v>
      </c>
      <c r="I576" s="7">
        <f>_xlfn.XLOOKUP(complete_data[[#This Row],[PassengerId]],family_info[PassengerId],family_info[Parch])</f>
        <v>0</v>
      </c>
      <c r="J576" s="18">
        <f>IF(ISBLANK(_xlfn.XLOOKUP(complete_data[[#This Row],[Ticket]],tickets[Ticket],tickets[Fare])),"",_xlfn.XLOOKUP(complete_data[[#This Row],[Ticket]],tickets[Ticket],tickets[Fare]))</f>
        <v>26.55</v>
      </c>
      <c r="K576" s="18" t="str">
        <f>IF(ISBLANK(_xlfn.XLOOKUP(complete_data[[#This Row],[Ticket]],tickets[Ticket],tickets[Cabin])),"",_xlfn.XLOOKUP(complete_data[[#This Row],[Ticket]],tickets[Ticket],tickets[Cabin]))</f>
        <v/>
      </c>
      <c r="L576" t="str">
        <f>IF(ISBLANK(_xlfn.XLOOKUP(complete_data[[#This Row],[Ticket]],tickets[Ticket],tickets[Embarked])),"",_xlfn.XLOOKUP(complete_data[[#This Row],[Ticket]],tickets[Ticket],tickets[Embarked]))</f>
        <v>S</v>
      </c>
      <c r="M576" t="str">
        <f>IF(ISNA(complete_data[[#This Row],[Embarked]]),"S",IF(complete_data[[#This Row],[Embarked]]="","S",complete_data[[#This Row],[Embarked]]))</f>
        <v>S</v>
      </c>
      <c r="N576" t="str">
        <f>IF(ISNA(complete_data[[#This Row],[Cabin]]),"Unknown",IF(complete_data[[#This Row],[Cabin]]="","Unknown",TRIM(LEFT(complete_data[[#This Row],[Cabin]],1))))</f>
        <v>Unknown</v>
      </c>
    </row>
    <row r="577" spans="1:14" x14ac:dyDescent="0.2">
      <c r="A577" s="5">
        <v>125</v>
      </c>
      <c r="B577" s="7">
        <v>0</v>
      </c>
      <c r="C577" s="7">
        <v>1</v>
      </c>
      <c r="D577" s="5" t="s">
        <v>872</v>
      </c>
      <c r="E577" s="5" t="s">
        <v>29</v>
      </c>
      <c r="F577" s="4">
        <v>54</v>
      </c>
      <c r="G577" s="3">
        <v>35281</v>
      </c>
      <c r="H577" s="7">
        <f>_xlfn.XLOOKUP(complete_data[[#This Row],[PassengerId]],family_info[PassengerId],family_info[SibSp])</f>
        <v>0</v>
      </c>
      <c r="I577" s="7">
        <f>_xlfn.XLOOKUP(complete_data[[#This Row],[PassengerId]],family_info[PassengerId],family_info[Parch])</f>
        <v>1</v>
      </c>
      <c r="J577" s="18">
        <f>IF(ISBLANK(_xlfn.XLOOKUP(complete_data[[#This Row],[Ticket]],tickets[Ticket],tickets[Fare])),"",_xlfn.XLOOKUP(complete_data[[#This Row],[Ticket]],tickets[Ticket],tickets[Fare]))</f>
        <v>77.287499999999994</v>
      </c>
      <c r="K577" s="18" t="str">
        <f>IF(ISBLANK(_xlfn.XLOOKUP(complete_data[[#This Row],[Ticket]],tickets[Ticket],tickets[Cabin])),"",_xlfn.XLOOKUP(complete_data[[#This Row],[Ticket]],tickets[Ticket],tickets[Cabin]))</f>
        <v>D26</v>
      </c>
      <c r="L577" t="str">
        <f>IF(ISBLANK(_xlfn.XLOOKUP(complete_data[[#This Row],[Ticket]],tickets[Ticket],tickets[Embarked])),"",_xlfn.XLOOKUP(complete_data[[#This Row],[Ticket]],tickets[Ticket],tickets[Embarked]))</f>
        <v>S</v>
      </c>
      <c r="M577" t="str">
        <f>IF(ISNA(complete_data[[#This Row],[Embarked]]),"S",IF(complete_data[[#This Row],[Embarked]]="","S",complete_data[[#This Row],[Embarked]]))</f>
        <v>S</v>
      </c>
      <c r="N577" t="str">
        <f>IF(ISNA(complete_data[[#This Row],[Cabin]]),"Unknown",IF(complete_data[[#This Row],[Cabin]]="","Unknown",TRIM(LEFT(complete_data[[#This Row],[Cabin]],1))))</f>
        <v>D</v>
      </c>
    </row>
    <row r="578" spans="1:14" x14ac:dyDescent="0.2">
      <c r="A578" s="5">
        <v>446</v>
      </c>
      <c r="B578" s="7">
        <v>1</v>
      </c>
      <c r="C578" s="7">
        <v>1</v>
      </c>
      <c r="D578" s="5" t="s">
        <v>873</v>
      </c>
      <c r="E578" s="5" t="s">
        <v>29</v>
      </c>
      <c r="F578" s="4">
        <v>4</v>
      </c>
      <c r="G578" s="3">
        <v>33638</v>
      </c>
      <c r="H578" s="7">
        <f>_xlfn.XLOOKUP(complete_data[[#This Row],[PassengerId]],family_info[PassengerId],family_info[SibSp])</f>
        <v>0</v>
      </c>
      <c r="I578" s="7">
        <f>_xlfn.XLOOKUP(complete_data[[#This Row],[PassengerId]],family_info[PassengerId],family_info[Parch])</f>
        <v>2</v>
      </c>
      <c r="J578" s="18">
        <f>IF(ISBLANK(_xlfn.XLOOKUP(complete_data[[#This Row],[Ticket]],tickets[Ticket],tickets[Fare])),"",_xlfn.XLOOKUP(complete_data[[#This Row],[Ticket]],tickets[Ticket],tickets[Fare]))</f>
        <v>81.8583</v>
      </c>
      <c r="K578" s="18" t="str">
        <f>IF(ISBLANK(_xlfn.XLOOKUP(complete_data[[#This Row],[Ticket]],tickets[Ticket],tickets[Cabin])),"",_xlfn.XLOOKUP(complete_data[[#This Row],[Ticket]],tickets[Ticket],tickets[Cabin]))</f>
        <v>A34</v>
      </c>
      <c r="L578" t="str">
        <f>IF(ISBLANK(_xlfn.XLOOKUP(complete_data[[#This Row],[Ticket]],tickets[Ticket],tickets[Embarked])),"",_xlfn.XLOOKUP(complete_data[[#This Row],[Ticket]],tickets[Ticket],tickets[Embarked]))</f>
        <v>S</v>
      </c>
      <c r="M578" t="str">
        <f>IF(ISNA(complete_data[[#This Row],[Embarked]]),"S",IF(complete_data[[#This Row],[Embarked]]="","S",complete_data[[#This Row],[Embarked]]))</f>
        <v>S</v>
      </c>
      <c r="N578" t="str">
        <f>IF(ISNA(complete_data[[#This Row],[Cabin]]),"Unknown",IF(complete_data[[#This Row],[Cabin]]="","Unknown",TRIM(LEFT(complete_data[[#This Row],[Cabin]],1))))</f>
        <v>A</v>
      </c>
    </row>
    <row r="579" spans="1:14" x14ac:dyDescent="0.2">
      <c r="A579" s="5">
        <v>873</v>
      </c>
      <c r="B579" s="7">
        <v>0</v>
      </c>
      <c r="C579" s="7">
        <v>1</v>
      </c>
      <c r="D579" s="5" t="s">
        <v>874</v>
      </c>
      <c r="E579" s="5" t="s">
        <v>29</v>
      </c>
      <c r="F579" s="4">
        <v>33</v>
      </c>
      <c r="G579" s="3">
        <v>695</v>
      </c>
      <c r="H579" s="7">
        <f>_xlfn.XLOOKUP(complete_data[[#This Row],[PassengerId]],family_info[PassengerId],family_info[SibSp])</f>
        <v>0</v>
      </c>
      <c r="I579" s="7">
        <f>_xlfn.XLOOKUP(complete_data[[#This Row],[PassengerId]],family_info[PassengerId],family_info[Parch])</f>
        <v>0</v>
      </c>
      <c r="J579" s="18">
        <f>IF(ISBLANK(_xlfn.XLOOKUP(complete_data[[#This Row],[Ticket]],tickets[Ticket],tickets[Fare])),"",_xlfn.XLOOKUP(complete_data[[#This Row],[Ticket]],tickets[Ticket],tickets[Fare]))</f>
        <v>5</v>
      </c>
      <c r="K579" s="18" t="str">
        <f>IF(ISBLANK(_xlfn.XLOOKUP(complete_data[[#This Row],[Ticket]],tickets[Ticket],tickets[Cabin])),"",_xlfn.XLOOKUP(complete_data[[#This Row],[Ticket]],tickets[Ticket],tickets[Cabin]))</f>
        <v>B51 B53 B55</v>
      </c>
      <c r="L579" t="str">
        <f>IF(ISBLANK(_xlfn.XLOOKUP(complete_data[[#This Row],[Ticket]],tickets[Ticket],tickets[Embarked])),"",_xlfn.XLOOKUP(complete_data[[#This Row],[Ticket]],tickets[Ticket],tickets[Embarked]))</f>
        <v>S</v>
      </c>
      <c r="M579" t="str">
        <f>IF(ISNA(complete_data[[#This Row],[Embarked]]),"S",IF(complete_data[[#This Row],[Embarked]]="","S",complete_data[[#This Row],[Embarked]]))</f>
        <v>S</v>
      </c>
      <c r="N579" t="str">
        <f>IF(ISNA(complete_data[[#This Row],[Cabin]]),"Unknown",IF(complete_data[[#This Row],[Cabin]]="","Unknown",TRIM(LEFT(complete_data[[#This Row],[Cabin]],1))))</f>
        <v>B</v>
      </c>
    </row>
    <row r="580" spans="1:14" x14ac:dyDescent="0.2">
      <c r="A580" s="5">
        <v>12</v>
      </c>
      <c r="B580" s="7">
        <v>1</v>
      </c>
      <c r="C580" s="7">
        <v>1</v>
      </c>
      <c r="D580" s="5" t="s">
        <v>875</v>
      </c>
      <c r="E580" s="5" t="s">
        <v>32</v>
      </c>
      <c r="F580" s="4">
        <v>58</v>
      </c>
      <c r="G580" s="3">
        <v>113783</v>
      </c>
      <c r="H580" s="7">
        <f>_xlfn.XLOOKUP(complete_data[[#This Row],[PassengerId]],family_info[PassengerId],family_info[SibSp])</f>
        <v>0</v>
      </c>
      <c r="I580" s="7">
        <f>_xlfn.XLOOKUP(complete_data[[#This Row],[PassengerId]],family_info[PassengerId],family_info[Parch])</f>
        <v>0</v>
      </c>
      <c r="J580" s="18" t="e">
        <f>IF(ISBLANK(_xlfn.XLOOKUP(complete_data[[#This Row],[Ticket]],tickets[Ticket],tickets[Fare])),"",_xlfn.XLOOKUP(complete_data[[#This Row],[Ticket]],tickets[Ticket],tickets[Fare]))</f>
        <v>#N/A</v>
      </c>
      <c r="K580" s="18" t="e">
        <f>IF(ISBLANK(_xlfn.XLOOKUP(complete_data[[#This Row],[Ticket]],tickets[Ticket],tickets[Cabin])),"",_xlfn.XLOOKUP(complete_data[[#This Row],[Ticket]],tickets[Ticket],tickets[Cabin]))</f>
        <v>#N/A</v>
      </c>
      <c r="L580" t="e">
        <f>IF(ISBLANK(_xlfn.XLOOKUP(complete_data[[#This Row],[Ticket]],tickets[Ticket],tickets[Embarked])),"",_xlfn.XLOOKUP(complete_data[[#This Row],[Ticket]],tickets[Ticket],tickets[Embarked]))</f>
        <v>#N/A</v>
      </c>
      <c r="M580" t="str">
        <f>IF(ISNA(complete_data[[#This Row],[Embarked]]),"S",IF(complete_data[[#This Row],[Embarked]]="","S",complete_data[[#This Row],[Embarked]]))</f>
        <v>S</v>
      </c>
      <c r="N580" t="str">
        <f>IF(ISNA(complete_data[[#This Row],[Cabin]]),"Unknown",IF(complete_data[[#This Row],[Cabin]]="","Unknown",TRIM(LEFT(complete_data[[#This Row],[Cabin]],1))))</f>
        <v>Unknown</v>
      </c>
    </row>
    <row r="581" spans="1:14" x14ac:dyDescent="0.2">
      <c r="A581" s="5">
        <v>745</v>
      </c>
      <c r="B581" s="7">
        <v>1</v>
      </c>
      <c r="C581" s="7">
        <v>3</v>
      </c>
      <c r="D581" s="5" t="s">
        <v>876</v>
      </c>
      <c r="E581" s="5" t="s">
        <v>29</v>
      </c>
      <c r="F581" s="4">
        <v>31</v>
      </c>
      <c r="G581" s="3" t="s">
        <v>877</v>
      </c>
      <c r="H581" s="7">
        <f>_xlfn.XLOOKUP(complete_data[[#This Row],[PassengerId]],family_info[PassengerId],family_info[SibSp])</f>
        <v>0</v>
      </c>
      <c r="I581" s="7">
        <f>_xlfn.XLOOKUP(complete_data[[#This Row],[PassengerId]],family_info[PassengerId],family_info[Parch])</f>
        <v>0</v>
      </c>
      <c r="J581" s="18">
        <f>IF(ISBLANK(_xlfn.XLOOKUP(complete_data[[#This Row],[Ticket]],tickets[Ticket],tickets[Fare])),"",_xlfn.XLOOKUP(complete_data[[#This Row],[Ticket]],tickets[Ticket],tickets[Fare]))</f>
        <v>7.9249999999999998</v>
      </c>
      <c r="K581" s="18" t="str">
        <f>IF(ISBLANK(_xlfn.XLOOKUP(complete_data[[#This Row],[Ticket]],tickets[Ticket],tickets[Cabin])),"",_xlfn.XLOOKUP(complete_data[[#This Row],[Ticket]],tickets[Ticket],tickets[Cabin]))</f>
        <v/>
      </c>
      <c r="L581" t="str">
        <f>IF(ISBLANK(_xlfn.XLOOKUP(complete_data[[#This Row],[Ticket]],tickets[Ticket],tickets[Embarked])),"",_xlfn.XLOOKUP(complete_data[[#This Row],[Ticket]],tickets[Ticket],tickets[Embarked]))</f>
        <v>S</v>
      </c>
      <c r="M581" t="str">
        <f>IF(ISNA(complete_data[[#This Row],[Embarked]]),"S",IF(complete_data[[#This Row],[Embarked]]="","S",complete_data[[#This Row],[Embarked]]))</f>
        <v>S</v>
      </c>
      <c r="N581" t="str">
        <f>IF(ISNA(complete_data[[#This Row],[Cabin]]),"Unknown",IF(complete_data[[#This Row],[Cabin]]="","Unknown",TRIM(LEFT(complete_data[[#This Row],[Cabin]],1))))</f>
        <v>Unknown</v>
      </c>
    </row>
    <row r="582" spans="1:14" x14ac:dyDescent="0.2">
      <c r="A582" s="5">
        <v>562</v>
      </c>
      <c r="B582" s="7">
        <v>0</v>
      </c>
      <c r="C582" s="7">
        <v>3</v>
      </c>
      <c r="D582" s="5" t="s">
        <v>878</v>
      </c>
      <c r="E582" s="5" t="s">
        <v>29</v>
      </c>
      <c r="F582" s="4">
        <v>40</v>
      </c>
      <c r="G582" s="3">
        <v>349251</v>
      </c>
      <c r="H582" s="7">
        <f>_xlfn.XLOOKUP(complete_data[[#This Row],[PassengerId]],family_info[PassengerId],family_info[SibSp])</f>
        <v>0</v>
      </c>
      <c r="I582" s="7">
        <f>_xlfn.XLOOKUP(complete_data[[#This Row],[PassengerId]],family_info[PassengerId],family_info[Parch])</f>
        <v>0</v>
      </c>
      <c r="J582" s="18">
        <f>IF(ISBLANK(_xlfn.XLOOKUP(complete_data[[#This Row],[Ticket]],tickets[Ticket],tickets[Fare])),"",_xlfn.XLOOKUP(complete_data[[#This Row],[Ticket]],tickets[Ticket],tickets[Fare]))</f>
        <v>7.8958000000000004</v>
      </c>
      <c r="K582" s="18" t="str">
        <f>IF(ISBLANK(_xlfn.XLOOKUP(complete_data[[#This Row],[Ticket]],tickets[Ticket],tickets[Cabin])),"",_xlfn.XLOOKUP(complete_data[[#This Row],[Ticket]],tickets[Ticket],tickets[Cabin]))</f>
        <v/>
      </c>
      <c r="L582" t="str">
        <f>IF(ISBLANK(_xlfn.XLOOKUP(complete_data[[#This Row],[Ticket]],tickets[Ticket],tickets[Embarked])),"",_xlfn.XLOOKUP(complete_data[[#This Row],[Ticket]],tickets[Ticket],tickets[Embarked]))</f>
        <v>S</v>
      </c>
      <c r="M582" t="str">
        <f>IF(ISNA(complete_data[[#This Row],[Embarked]]),"S",IF(complete_data[[#This Row],[Embarked]]="","S",complete_data[[#This Row],[Embarked]]))</f>
        <v>S</v>
      </c>
      <c r="N582" t="str">
        <f>IF(ISNA(complete_data[[#This Row],[Cabin]]),"Unknown",IF(complete_data[[#This Row],[Cabin]]="","Unknown",TRIM(LEFT(complete_data[[#This Row],[Cabin]],1))))</f>
        <v>Unknown</v>
      </c>
    </row>
    <row r="583" spans="1:14" x14ac:dyDescent="0.2">
      <c r="A583" s="5">
        <v>579</v>
      </c>
      <c r="B583" s="7">
        <v>0</v>
      </c>
      <c r="C583" s="7">
        <v>3</v>
      </c>
      <c r="D583" s="5" t="s">
        <v>879</v>
      </c>
      <c r="E583" s="5" t="s">
        <v>32</v>
      </c>
      <c r="G583" s="3">
        <v>2689</v>
      </c>
      <c r="H583" s="7">
        <f>_xlfn.XLOOKUP(complete_data[[#This Row],[PassengerId]],family_info[PassengerId],family_info[SibSp])</f>
        <v>1</v>
      </c>
      <c r="I583" s="7">
        <f>_xlfn.XLOOKUP(complete_data[[#This Row],[PassengerId]],family_info[PassengerId],family_info[Parch])</f>
        <v>0</v>
      </c>
      <c r="J583" s="18">
        <f>IF(ISBLANK(_xlfn.XLOOKUP(complete_data[[#This Row],[Ticket]],tickets[Ticket],tickets[Fare])),"",_xlfn.XLOOKUP(complete_data[[#This Row],[Ticket]],tickets[Ticket],tickets[Fare]))</f>
        <v>14.458299999999999</v>
      </c>
      <c r="K583" s="18" t="str">
        <f>IF(ISBLANK(_xlfn.XLOOKUP(complete_data[[#This Row],[Ticket]],tickets[Ticket],tickets[Cabin])),"",_xlfn.XLOOKUP(complete_data[[#This Row],[Ticket]],tickets[Ticket],tickets[Cabin]))</f>
        <v/>
      </c>
      <c r="L583" t="str">
        <f>IF(ISBLANK(_xlfn.XLOOKUP(complete_data[[#This Row],[Ticket]],tickets[Ticket],tickets[Embarked])),"",_xlfn.XLOOKUP(complete_data[[#This Row],[Ticket]],tickets[Ticket],tickets[Embarked]))</f>
        <v>C</v>
      </c>
      <c r="M583" t="str">
        <f>IF(ISNA(complete_data[[#This Row],[Embarked]]),"S",IF(complete_data[[#This Row],[Embarked]]="","S",complete_data[[#This Row],[Embarked]]))</f>
        <v>C</v>
      </c>
      <c r="N583" t="str">
        <f>IF(ISNA(complete_data[[#This Row],[Cabin]]),"Unknown",IF(complete_data[[#This Row],[Cabin]]="","Unknown",TRIM(LEFT(complete_data[[#This Row],[Cabin]],1))))</f>
        <v>Unknown</v>
      </c>
    </row>
    <row r="584" spans="1:14" x14ac:dyDescent="0.2">
      <c r="A584" s="5">
        <v>354</v>
      </c>
      <c r="B584" s="7">
        <v>0</v>
      </c>
      <c r="C584" s="7">
        <v>3</v>
      </c>
      <c r="D584" s="5" t="s">
        <v>880</v>
      </c>
      <c r="E584" s="5" t="s">
        <v>29</v>
      </c>
      <c r="F584" s="4">
        <v>25</v>
      </c>
      <c r="G584" s="3">
        <v>349237</v>
      </c>
      <c r="H584" s="7">
        <f>_xlfn.XLOOKUP(complete_data[[#This Row],[PassengerId]],family_info[PassengerId],family_info[SibSp])</f>
        <v>1</v>
      </c>
      <c r="I584" s="7">
        <f>_xlfn.XLOOKUP(complete_data[[#This Row],[PassengerId]],family_info[PassengerId],family_info[Parch])</f>
        <v>0</v>
      </c>
      <c r="J584" s="18">
        <f>IF(ISBLANK(_xlfn.XLOOKUP(complete_data[[#This Row],[Ticket]],tickets[Ticket],tickets[Fare])),"",_xlfn.XLOOKUP(complete_data[[#This Row],[Ticket]],tickets[Ticket],tickets[Fare]))</f>
        <v>17.8</v>
      </c>
      <c r="K584" s="18" t="str">
        <f>IF(ISBLANK(_xlfn.XLOOKUP(complete_data[[#This Row],[Ticket]],tickets[Ticket],tickets[Cabin])),"",_xlfn.XLOOKUP(complete_data[[#This Row],[Ticket]],tickets[Ticket],tickets[Cabin]))</f>
        <v/>
      </c>
      <c r="L584" t="str">
        <f>IF(ISBLANK(_xlfn.XLOOKUP(complete_data[[#This Row],[Ticket]],tickets[Ticket],tickets[Embarked])),"",_xlfn.XLOOKUP(complete_data[[#This Row],[Ticket]],tickets[Ticket],tickets[Embarked]))</f>
        <v>S</v>
      </c>
      <c r="M584" t="str">
        <f>IF(ISNA(complete_data[[#This Row],[Embarked]]),"S",IF(complete_data[[#This Row],[Embarked]]="","S",complete_data[[#This Row],[Embarked]]))</f>
        <v>S</v>
      </c>
      <c r="N584" t="str">
        <f>IF(ISNA(complete_data[[#This Row],[Cabin]]),"Unknown",IF(complete_data[[#This Row],[Cabin]]="","Unknown",TRIM(LEFT(complete_data[[#This Row],[Cabin]],1))))</f>
        <v>Unknown</v>
      </c>
    </row>
    <row r="585" spans="1:14" x14ac:dyDescent="0.2">
      <c r="A585" s="5">
        <v>646</v>
      </c>
      <c r="B585" s="7">
        <v>1</v>
      </c>
      <c r="C585" s="7">
        <v>1</v>
      </c>
      <c r="D585" s="5" t="s">
        <v>881</v>
      </c>
      <c r="E585" s="5" t="s">
        <v>29</v>
      </c>
      <c r="F585" s="4">
        <v>48</v>
      </c>
      <c r="G585" s="3" t="s">
        <v>882</v>
      </c>
      <c r="H585" s="7">
        <f>_xlfn.XLOOKUP(complete_data[[#This Row],[PassengerId]],family_info[PassengerId],family_info[SibSp])</f>
        <v>1</v>
      </c>
      <c r="I585" s="7">
        <f>_xlfn.XLOOKUP(complete_data[[#This Row],[PassengerId]],family_info[PassengerId],family_info[Parch])</f>
        <v>0</v>
      </c>
      <c r="J585" s="18">
        <f>IF(ISBLANK(_xlfn.XLOOKUP(complete_data[[#This Row],[Ticket]],tickets[Ticket],tickets[Fare])),"",_xlfn.XLOOKUP(complete_data[[#This Row],[Ticket]],tickets[Ticket],tickets[Fare]))</f>
        <v>76.729200000000006</v>
      </c>
      <c r="K585" s="18" t="str">
        <f>IF(ISBLANK(_xlfn.XLOOKUP(complete_data[[#This Row],[Ticket]],tickets[Ticket],tickets[Cabin])),"",_xlfn.XLOOKUP(complete_data[[#This Row],[Ticket]],tickets[Ticket],tickets[Cabin]))</f>
        <v>D33</v>
      </c>
      <c r="L585" t="str">
        <f>IF(ISBLANK(_xlfn.XLOOKUP(complete_data[[#This Row],[Ticket]],tickets[Ticket],tickets[Embarked])),"",_xlfn.XLOOKUP(complete_data[[#This Row],[Ticket]],tickets[Ticket],tickets[Embarked]))</f>
        <v>C</v>
      </c>
      <c r="M585" t="str">
        <f>IF(ISNA(complete_data[[#This Row],[Embarked]]),"S",IF(complete_data[[#This Row],[Embarked]]="","S",complete_data[[#This Row],[Embarked]]))</f>
        <v>C</v>
      </c>
      <c r="N585" t="str">
        <f>IF(ISNA(complete_data[[#This Row],[Cabin]]),"Unknown",IF(complete_data[[#This Row],[Cabin]]="","Unknown",TRIM(LEFT(complete_data[[#This Row],[Cabin]],1))))</f>
        <v>D</v>
      </c>
    </row>
    <row r="586" spans="1:14" x14ac:dyDescent="0.2">
      <c r="A586" s="5">
        <v>703</v>
      </c>
      <c r="B586" s="7">
        <v>0</v>
      </c>
      <c r="C586" s="7">
        <v>3</v>
      </c>
      <c r="D586" s="5" t="s">
        <v>883</v>
      </c>
      <c r="E586" s="5" t="s">
        <v>32</v>
      </c>
      <c r="F586" s="4">
        <v>18</v>
      </c>
      <c r="G586" s="3">
        <v>2691</v>
      </c>
      <c r="H586" s="7">
        <f>_xlfn.XLOOKUP(complete_data[[#This Row],[PassengerId]],family_info[PassengerId],family_info[SibSp])</f>
        <v>0</v>
      </c>
      <c r="I586" s="7">
        <f>_xlfn.XLOOKUP(complete_data[[#This Row],[PassengerId]],family_info[PassengerId],family_info[Parch])</f>
        <v>1</v>
      </c>
      <c r="J586" s="18">
        <f>IF(ISBLANK(_xlfn.XLOOKUP(complete_data[[#This Row],[Ticket]],tickets[Ticket],tickets[Fare])),"",_xlfn.XLOOKUP(complete_data[[#This Row],[Ticket]],tickets[Ticket],tickets[Fare]))</f>
        <v>14.4542</v>
      </c>
      <c r="K586" s="18" t="str">
        <f>IF(ISBLANK(_xlfn.XLOOKUP(complete_data[[#This Row],[Ticket]],tickets[Ticket],tickets[Cabin])),"",_xlfn.XLOOKUP(complete_data[[#This Row],[Ticket]],tickets[Ticket],tickets[Cabin]))</f>
        <v/>
      </c>
      <c r="L586" t="str">
        <f>IF(ISBLANK(_xlfn.XLOOKUP(complete_data[[#This Row],[Ticket]],tickets[Ticket],tickets[Embarked])),"",_xlfn.XLOOKUP(complete_data[[#This Row],[Ticket]],tickets[Ticket],tickets[Embarked]))</f>
        <v>C</v>
      </c>
      <c r="M586" t="str">
        <f>IF(ISNA(complete_data[[#This Row],[Embarked]]),"S",IF(complete_data[[#This Row],[Embarked]]="","S",complete_data[[#This Row],[Embarked]]))</f>
        <v>C</v>
      </c>
      <c r="N586" t="str">
        <f>IF(ISNA(complete_data[[#This Row],[Cabin]]),"Unknown",IF(complete_data[[#This Row],[Cabin]]="","Unknown",TRIM(LEFT(complete_data[[#This Row],[Cabin]],1))))</f>
        <v>Unknown</v>
      </c>
    </row>
    <row r="587" spans="1:14" x14ac:dyDescent="0.2">
      <c r="A587" s="5">
        <v>624</v>
      </c>
      <c r="B587" s="7">
        <v>0</v>
      </c>
      <c r="C587" s="7">
        <v>3</v>
      </c>
      <c r="D587" s="5" t="s">
        <v>884</v>
      </c>
      <c r="E587" s="5" t="s">
        <v>29</v>
      </c>
      <c r="F587" s="4">
        <v>21</v>
      </c>
      <c r="G587" s="3">
        <v>350029</v>
      </c>
      <c r="H587" s="7">
        <f>_xlfn.XLOOKUP(complete_data[[#This Row],[PassengerId]],family_info[PassengerId],family_info[SibSp])</f>
        <v>0</v>
      </c>
      <c r="I587" s="7">
        <f>_xlfn.XLOOKUP(complete_data[[#This Row],[PassengerId]],family_info[PassengerId],family_info[Parch])</f>
        <v>0</v>
      </c>
      <c r="J587" s="18">
        <f>IF(ISBLANK(_xlfn.XLOOKUP(complete_data[[#This Row],[Ticket]],tickets[Ticket],tickets[Fare])),"",_xlfn.XLOOKUP(complete_data[[#This Row],[Ticket]],tickets[Ticket],tickets[Fare]))</f>
        <v>7.8541999999999996</v>
      </c>
      <c r="K587" s="18" t="str">
        <f>IF(ISBLANK(_xlfn.XLOOKUP(complete_data[[#This Row],[Ticket]],tickets[Ticket],tickets[Cabin])),"",_xlfn.XLOOKUP(complete_data[[#This Row],[Ticket]],tickets[Ticket],tickets[Cabin]))</f>
        <v/>
      </c>
      <c r="L587" t="str">
        <f>IF(ISBLANK(_xlfn.XLOOKUP(complete_data[[#This Row],[Ticket]],tickets[Ticket],tickets[Embarked])),"",_xlfn.XLOOKUP(complete_data[[#This Row],[Ticket]],tickets[Ticket],tickets[Embarked]))</f>
        <v>S</v>
      </c>
      <c r="M587" t="str">
        <f>IF(ISNA(complete_data[[#This Row],[Embarked]]),"S",IF(complete_data[[#This Row],[Embarked]]="","S",complete_data[[#This Row],[Embarked]]))</f>
        <v>S</v>
      </c>
      <c r="N587" t="str">
        <f>IF(ISNA(complete_data[[#This Row],[Cabin]]),"Unknown",IF(complete_data[[#This Row],[Cabin]]="","Unknown",TRIM(LEFT(complete_data[[#This Row],[Cabin]],1))))</f>
        <v>Unknown</v>
      </c>
    </row>
    <row r="588" spans="1:14" x14ac:dyDescent="0.2">
      <c r="A588" s="5">
        <v>711</v>
      </c>
      <c r="B588" s="7">
        <v>1</v>
      </c>
      <c r="C588" s="7">
        <v>1</v>
      </c>
      <c r="D588" s="5" t="s">
        <v>885</v>
      </c>
      <c r="E588" s="5" t="s">
        <v>32</v>
      </c>
      <c r="F588" s="4">
        <v>24</v>
      </c>
      <c r="G588" s="3" t="s">
        <v>886</v>
      </c>
      <c r="H588" s="7">
        <f>_xlfn.XLOOKUP(complete_data[[#This Row],[PassengerId]],family_info[PassengerId],family_info[SibSp])</f>
        <v>0</v>
      </c>
      <c r="I588" s="7">
        <f>_xlfn.XLOOKUP(complete_data[[#This Row],[PassengerId]],family_info[PassengerId],family_info[Parch])</f>
        <v>0</v>
      </c>
      <c r="J588" s="18">
        <f>IF(ISBLANK(_xlfn.XLOOKUP(complete_data[[#This Row],[Ticket]],tickets[Ticket],tickets[Fare])),"",_xlfn.XLOOKUP(complete_data[[#This Row],[Ticket]],tickets[Ticket],tickets[Fare]))</f>
        <v>49.504199999999997</v>
      </c>
      <c r="K588" s="18" t="str">
        <f>IF(ISBLANK(_xlfn.XLOOKUP(complete_data[[#This Row],[Ticket]],tickets[Ticket],tickets[Cabin])),"",_xlfn.XLOOKUP(complete_data[[#This Row],[Ticket]],tickets[Ticket],tickets[Cabin]))</f>
        <v>C90</v>
      </c>
      <c r="L588" t="str">
        <f>IF(ISBLANK(_xlfn.XLOOKUP(complete_data[[#This Row],[Ticket]],tickets[Ticket],tickets[Embarked])),"",_xlfn.XLOOKUP(complete_data[[#This Row],[Ticket]],tickets[Ticket],tickets[Embarked]))</f>
        <v>C</v>
      </c>
      <c r="M588" t="str">
        <f>IF(ISNA(complete_data[[#This Row],[Embarked]]),"S",IF(complete_data[[#This Row],[Embarked]]="","S",complete_data[[#This Row],[Embarked]]))</f>
        <v>C</v>
      </c>
      <c r="N588" t="str">
        <f>IF(ISNA(complete_data[[#This Row],[Cabin]]),"Unknown",IF(complete_data[[#This Row],[Cabin]]="","Unknown",TRIM(LEFT(complete_data[[#This Row],[Cabin]],1))))</f>
        <v>C</v>
      </c>
    </row>
    <row r="589" spans="1:14" x14ac:dyDescent="0.2">
      <c r="A589" s="5">
        <v>414</v>
      </c>
      <c r="B589" s="7">
        <v>0</v>
      </c>
      <c r="C589" s="7">
        <v>2</v>
      </c>
      <c r="D589" s="5" t="s">
        <v>887</v>
      </c>
      <c r="E589" s="5" t="s">
        <v>29</v>
      </c>
      <c r="G589" s="3">
        <v>239853</v>
      </c>
      <c r="H589" s="7">
        <f>_xlfn.XLOOKUP(complete_data[[#This Row],[PassengerId]],family_info[PassengerId],family_info[SibSp])</f>
        <v>0</v>
      </c>
      <c r="I589" s="7">
        <f>_xlfn.XLOOKUP(complete_data[[#This Row],[PassengerId]],family_info[PassengerId],family_info[Parch])</f>
        <v>0</v>
      </c>
      <c r="J589" s="18">
        <f>IF(ISBLANK(_xlfn.XLOOKUP(complete_data[[#This Row],[Ticket]],tickets[Ticket],tickets[Fare])),"",_xlfn.XLOOKUP(complete_data[[#This Row],[Ticket]],tickets[Ticket],tickets[Fare]))</f>
        <v>0</v>
      </c>
      <c r="K589" s="18" t="str">
        <f>IF(ISBLANK(_xlfn.XLOOKUP(complete_data[[#This Row],[Ticket]],tickets[Ticket],tickets[Cabin])),"",_xlfn.XLOOKUP(complete_data[[#This Row],[Ticket]],tickets[Ticket],tickets[Cabin]))</f>
        <v/>
      </c>
      <c r="L589" t="str">
        <f>IF(ISBLANK(_xlfn.XLOOKUP(complete_data[[#This Row],[Ticket]],tickets[Ticket],tickets[Embarked])),"",_xlfn.XLOOKUP(complete_data[[#This Row],[Ticket]],tickets[Ticket],tickets[Embarked]))</f>
        <v>S</v>
      </c>
      <c r="M589" t="str">
        <f>IF(ISNA(complete_data[[#This Row],[Embarked]]),"S",IF(complete_data[[#This Row],[Embarked]]="","S",complete_data[[#This Row],[Embarked]]))</f>
        <v>S</v>
      </c>
      <c r="N589" t="str">
        <f>IF(ISNA(complete_data[[#This Row],[Cabin]]),"Unknown",IF(complete_data[[#This Row],[Cabin]]="","Unknown",TRIM(LEFT(complete_data[[#This Row],[Cabin]],1))))</f>
        <v>Unknown</v>
      </c>
    </row>
    <row r="590" spans="1:14" x14ac:dyDescent="0.2">
      <c r="A590" s="5">
        <v>565</v>
      </c>
      <c r="B590" s="7">
        <v>0</v>
      </c>
      <c r="C590" s="7">
        <v>3</v>
      </c>
      <c r="D590" s="5" t="s">
        <v>888</v>
      </c>
      <c r="E590" s="5" t="s">
        <v>32</v>
      </c>
      <c r="G590" s="3" t="s">
        <v>889</v>
      </c>
      <c r="H590" s="7">
        <f>_xlfn.XLOOKUP(complete_data[[#This Row],[PassengerId]],family_info[PassengerId],family_info[SibSp])</f>
        <v>0</v>
      </c>
      <c r="I590" s="7">
        <f>_xlfn.XLOOKUP(complete_data[[#This Row],[PassengerId]],family_info[PassengerId],family_info[Parch])</f>
        <v>0</v>
      </c>
      <c r="J590" s="18">
        <f>IF(ISBLANK(_xlfn.XLOOKUP(complete_data[[#This Row],[Ticket]],tickets[Ticket],tickets[Fare])),"",_xlfn.XLOOKUP(complete_data[[#This Row],[Ticket]],tickets[Ticket],tickets[Fare]))</f>
        <v>8.0500000000000007</v>
      </c>
      <c r="K590" s="18" t="str">
        <f>IF(ISBLANK(_xlfn.XLOOKUP(complete_data[[#This Row],[Ticket]],tickets[Ticket],tickets[Cabin])),"",_xlfn.XLOOKUP(complete_data[[#This Row],[Ticket]],tickets[Ticket],tickets[Cabin]))</f>
        <v/>
      </c>
      <c r="L590" t="str">
        <f>IF(ISBLANK(_xlfn.XLOOKUP(complete_data[[#This Row],[Ticket]],tickets[Ticket],tickets[Embarked])),"",_xlfn.XLOOKUP(complete_data[[#This Row],[Ticket]],tickets[Ticket],tickets[Embarked]))</f>
        <v>S</v>
      </c>
      <c r="M590" t="str">
        <f>IF(ISNA(complete_data[[#This Row],[Embarked]]),"S",IF(complete_data[[#This Row],[Embarked]]="","S",complete_data[[#This Row],[Embarked]]))</f>
        <v>S</v>
      </c>
      <c r="N590" t="str">
        <f>IF(ISNA(complete_data[[#This Row],[Cabin]]),"Unknown",IF(complete_data[[#This Row],[Cabin]]="","Unknown",TRIM(LEFT(complete_data[[#This Row],[Cabin]],1))))</f>
        <v>Unknown</v>
      </c>
    </row>
    <row r="591" spans="1:14" x14ac:dyDescent="0.2">
      <c r="A591" s="5">
        <v>822</v>
      </c>
      <c r="B591" s="7">
        <v>1</v>
      </c>
      <c r="C591" s="7">
        <v>3</v>
      </c>
      <c r="D591" s="5" t="s">
        <v>890</v>
      </c>
      <c r="E591" s="5" t="s">
        <v>29</v>
      </c>
      <c r="F591" s="4">
        <v>27</v>
      </c>
      <c r="G591" s="3">
        <v>315098</v>
      </c>
      <c r="H591" s="7">
        <f>_xlfn.XLOOKUP(complete_data[[#This Row],[PassengerId]],family_info[PassengerId],family_info[SibSp])</f>
        <v>0</v>
      </c>
      <c r="I591" s="7">
        <f>_xlfn.XLOOKUP(complete_data[[#This Row],[PassengerId]],family_info[PassengerId],family_info[Parch])</f>
        <v>0</v>
      </c>
      <c r="J591" s="18">
        <f>IF(ISBLANK(_xlfn.XLOOKUP(complete_data[[#This Row],[Ticket]],tickets[Ticket],tickets[Fare])),"",_xlfn.XLOOKUP(complete_data[[#This Row],[Ticket]],tickets[Ticket],tickets[Fare]))</f>
        <v>8.6624999999999996</v>
      </c>
      <c r="K591" s="18" t="str">
        <f>IF(ISBLANK(_xlfn.XLOOKUP(complete_data[[#This Row],[Ticket]],tickets[Ticket],tickets[Cabin])),"",_xlfn.XLOOKUP(complete_data[[#This Row],[Ticket]],tickets[Ticket],tickets[Cabin]))</f>
        <v/>
      </c>
      <c r="L591" t="str">
        <f>IF(ISBLANK(_xlfn.XLOOKUP(complete_data[[#This Row],[Ticket]],tickets[Ticket],tickets[Embarked])),"",_xlfn.XLOOKUP(complete_data[[#This Row],[Ticket]],tickets[Ticket],tickets[Embarked]))</f>
        <v>S</v>
      </c>
      <c r="M591" t="str">
        <f>IF(ISNA(complete_data[[#This Row],[Embarked]]),"S",IF(complete_data[[#This Row],[Embarked]]="","S",complete_data[[#This Row],[Embarked]]))</f>
        <v>S</v>
      </c>
      <c r="N591" t="str">
        <f>IF(ISNA(complete_data[[#This Row],[Cabin]]),"Unknown",IF(complete_data[[#This Row],[Cabin]]="","Unknown",TRIM(LEFT(complete_data[[#This Row],[Cabin]],1))))</f>
        <v>Unknown</v>
      </c>
    </row>
    <row r="592" spans="1:14" x14ac:dyDescent="0.2">
      <c r="A592" s="5">
        <v>303</v>
      </c>
      <c r="B592" s="7">
        <v>0</v>
      </c>
      <c r="C592" s="7">
        <v>3</v>
      </c>
      <c r="D592" s="5" t="s">
        <v>891</v>
      </c>
      <c r="E592" s="5" t="s">
        <v>29</v>
      </c>
      <c r="F592" s="4">
        <v>19</v>
      </c>
      <c r="G592" s="3" t="s">
        <v>580</v>
      </c>
      <c r="H592" s="7">
        <f>_xlfn.XLOOKUP(complete_data[[#This Row],[PassengerId]],family_info[PassengerId],family_info[SibSp])</f>
        <v>0</v>
      </c>
      <c r="I592" s="7">
        <f>_xlfn.XLOOKUP(complete_data[[#This Row],[PassengerId]],family_info[PassengerId],family_info[Parch])</f>
        <v>0</v>
      </c>
      <c r="J592" s="18">
        <f>IF(ISBLANK(_xlfn.XLOOKUP(complete_data[[#This Row],[Ticket]],tickets[Ticket],tickets[Fare])),"",_xlfn.XLOOKUP(complete_data[[#This Row],[Ticket]],tickets[Ticket],tickets[Fare]))</f>
        <v>0</v>
      </c>
      <c r="K592" s="18" t="str">
        <f>IF(ISBLANK(_xlfn.XLOOKUP(complete_data[[#This Row],[Ticket]],tickets[Ticket],tickets[Cabin])),"",_xlfn.XLOOKUP(complete_data[[#This Row],[Ticket]],tickets[Ticket],tickets[Cabin]))</f>
        <v/>
      </c>
      <c r="L592" t="str">
        <f>IF(ISBLANK(_xlfn.XLOOKUP(complete_data[[#This Row],[Ticket]],tickets[Ticket],tickets[Embarked])),"",_xlfn.XLOOKUP(complete_data[[#This Row],[Ticket]],tickets[Ticket],tickets[Embarked]))</f>
        <v>S</v>
      </c>
      <c r="M592" t="str">
        <f>IF(ISNA(complete_data[[#This Row],[Embarked]]),"S",IF(complete_data[[#This Row],[Embarked]]="","S",complete_data[[#This Row],[Embarked]]))</f>
        <v>S</v>
      </c>
      <c r="N592" t="str">
        <f>IF(ISNA(complete_data[[#This Row],[Cabin]]),"Unknown",IF(complete_data[[#This Row],[Cabin]]="","Unknown",TRIM(LEFT(complete_data[[#This Row],[Cabin]],1))))</f>
        <v>Unknown</v>
      </c>
    </row>
    <row r="593" spans="1:14" x14ac:dyDescent="0.2">
      <c r="A593" s="5">
        <v>333</v>
      </c>
      <c r="B593" s="7">
        <v>0</v>
      </c>
      <c r="C593" s="7">
        <v>1</v>
      </c>
      <c r="D593" s="5" t="s">
        <v>892</v>
      </c>
      <c r="E593" s="5" t="s">
        <v>29</v>
      </c>
      <c r="F593" s="4">
        <v>38</v>
      </c>
      <c r="G593" s="3" t="s">
        <v>439</v>
      </c>
      <c r="H593" s="7">
        <f>_xlfn.XLOOKUP(complete_data[[#This Row],[PassengerId]],family_info[PassengerId],family_info[SibSp])</f>
        <v>0</v>
      </c>
      <c r="I593" s="7">
        <f>_xlfn.XLOOKUP(complete_data[[#This Row],[PassengerId]],family_info[PassengerId],family_info[Parch])</f>
        <v>1</v>
      </c>
      <c r="J593" s="18">
        <f>IF(ISBLANK(_xlfn.XLOOKUP(complete_data[[#This Row],[Ticket]],tickets[Ticket],tickets[Fare])),"",_xlfn.XLOOKUP(complete_data[[#This Row],[Ticket]],tickets[Ticket],tickets[Fare]))</f>
        <v>153.46250000000001</v>
      </c>
      <c r="K593" s="18" t="str">
        <f>IF(ISBLANK(_xlfn.XLOOKUP(complete_data[[#This Row],[Ticket]],tickets[Ticket],tickets[Cabin])),"",_xlfn.XLOOKUP(complete_data[[#This Row],[Ticket]],tickets[Ticket],tickets[Cabin]))</f>
        <v>C91 C125</v>
      </c>
      <c r="L593" t="str">
        <f>IF(ISBLANK(_xlfn.XLOOKUP(complete_data[[#This Row],[Ticket]],tickets[Ticket],tickets[Embarked])),"",_xlfn.XLOOKUP(complete_data[[#This Row],[Ticket]],tickets[Ticket],tickets[Embarked]))</f>
        <v>S</v>
      </c>
      <c r="M593" t="str">
        <f>IF(ISNA(complete_data[[#This Row],[Embarked]]),"S",IF(complete_data[[#This Row],[Embarked]]="","S",complete_data[[#This Row],[Embarked]]))</f>
        <v>S</v>
      </c>
      <c r="N593" t="str">
        <f>IF(ISNA(complete_data[[#This Row],[Cabin]]),"Unknown",IF(complete_data[[#This Row],[Cabin]]="","Unknown",TRIM(LEFT(complete_data[[#This Row],[Cabin]],1))))</f>
        <v>C</v>
      </c>
    </row>
    <row r="594" spans="1:14" x14ac:dyDescent="0.2">
      <c r="A594" s="5">
        <v>111</v>
      </c>
      <c r="B594" s="7">
        <v>0</v>
      </c>
      <c r="C594" s="7">
        <v>1</v>
      </c>
      <c r="D594" s="5" t="s">
        <v>893</v>
      </c>
      <c r="E594" s="5" t="s">
        <v>29</v>
      </c>
      <c r="F594" s="4">
        <v>47</v>
      </c>
      <c r="G594" s="3">
        <v>110465</v>
      </c>
      <c r="H594" s="7">
        <f>_xlfn.XLOOKUP(complete_data[[#This Row],[PassengerId]],family_info[PassengerId],family_info[SibSp])</f>
        <v>0</v>
      </c>
      <c r="I594" s="7">
        <f>_xlfn.XLOOKUP(complete_data[[#This Row],[PassengerId]],family_info[PassengerId],family_info[Parch])</f>
        <v>0</v>
      </c>
      <c r="J594" s="18">
        <f>IF(ISBLANK(_xlfn.XLOOKUP(complete_data[[#This Row],[Ticket]],tickets[Ticket],tickets[Fare])),"",_xlfn.XLOOKUP(complete_data[[#This Row],[Ticket]],tickets[Ticket],tickets[Fare]))</f>
        <v>52</v>
      </c>
      <c r="K594" s="18" t="str">
        <f>IF(ISBLANK(_xlfn.XLOOKUP(complete_data[[#This Row],[Ticket]],tickets[Ticket],tickets[Cabin])),"",_xlfn.XLOOKUP(complete_data[[#This Row],[Ticket]],tickets[Ticket],tickets[Cabin]))</f>
        <v>A14 C110</v>
      </c>
      <c r="L594" t="str">
        <f>IF(ISBLANK(_xlfn.XLOOKUP(complete_data[[#This Row],[Ticket]],tickets[Ticket],tickets[Embarked])),"",_xlfn.XLOOKUP(complete_data[[#This Row],[Ticket]],tickets[Ticket],tickets[Embarked]))</f>
        <v>S</v>
      </c>
      <c r="M594" t="str">
        <f>IF(ISNA(complete_data[[#This Row],[Embarked]]),"S",IF(complete_data[[#This Row],[Embarked]]="","S",complete_data[[#This Row],[Embarked]]))</f>
        <v>S</v>
      </c>
      <c r="N594" t="str">
        <f>IF(ISNA(complete_data[[#This Row],[Cabin]]),"Unknown",IF(complete_data[[#This Row],[Cabin]]="","Unknown",TRIM(LEFT(complete_data[[#This Row],[Cabin]],1))))</f>
        <v>A</v>
      </c>
    </row>
    <row r="595" spans="1:14" x14ac:dyDescent="0.2">
      <c r="A595" s="5">
        <v>425</v>
      </c>
      <c r="B595" s="7">
        <v>0</v>
      </c>
      <c r="C595" s="7">
        <v>3</v>
      </c>
      <c r="D595" s="5" t="s">
        <v>894</v>
      </c>
      <c r="E595" s="5" t="s">
        <v>29</v>
      </c>
      <c r="F595" s="4">
        <v>18</v>
      </c>
      <c r="G595" s="3">
        <v>370129</v>
      </c>
      <c r="H595" s="7">
        <f>_xlfn.XLOOKUP(complete_data[[#This Row],[PassengerId]],family_info[PassengerId],family_info[SibSp])</f>
        <v>1</v>
      </c>
      <c r="I595" s="7">
        <f>_xlfn.XLOOKUP(complete_data[[#This Row],[PassengerId]],family_info[PassengerId],family_info[Parch])</f>
        <v>1</v>
      </c>
      <c r="J595" s="18">
        <f>IF(ISBLANK(_xlfn.XLOOKUP(complete_data[[#This Row],[Ticket]],tickets[Ticket],tickets[Fare])),"",_xlfn.XLOOKUP(complete_data[[#This Row],[Ticket]],tickets[Ticket],tickets[Fare]))</f>
        <v>20.212499999999999</v>
      </c>
      <c r="K595" s="18" t="str">
        <f>IF(ISBLANK(_xlfn.XLOOKUP(complete_data[[#This Row],[Ticket]],tickets[Ticket],tickets[Cabin])),"",_xlfn.XLOOKUP(complete_data[[#This Row],[Ticket]],tickets[Ticket],tickets[Cabin]))</f>
        <v/>
      </c>
      <c r="L595" t="str">
        <f>IF(ISBLANK(_xlfn.XLOOKUP(complete_data[[#This Row],[Ticket]],tickets[Ticket],tickets[Embarked])),"",_xlfn.XLOOKUP(complete_data[[#This Row],[Ticket]],tickets[Ticket],tickets[Embarked]))</f>
        <v>S</v>
      </c>
      <c r="M595" t="str">
        <f>IF(ISNA(complete_data[[#This Row],[Embarked]]),"S",IF(complete_data[[#This Row],[Embarked]]="","S",complete_data[[#This Row],[Embarked]]))</f>
        <v>S</v>
      </c>
      <c r="N595" t="str">
        <f>IF(ISNA(complete_data[[#This Row],[Cabin]]),"Unknown",IF(complete_data[[#This Row],[Cabin]]="","Unknown",TRIM(LEFT(complete_data[[#This Row],[Cabin]],1))))</f>
        <v>Unknown</v>
      </c>
    </row>
    <row r="596" spans="1:14" x14ac:dyDescent="0.2">
      <c r="A596" s="5">
        <v>773</v>
      </c>
      <c r="B596" s="7">
        <v>0</v>
      </c>
      <c r="C596" s="7">
        <v>2</v>
      </c>
      <c r="D596" s="5" t="s">
        <v>895</v>
      </c>
      <c r="E596" s="5" t="s">
        <v>32</v>
      </c>
      <c r="F596" s="4">
        <v>57</v>
      </c>
      <c r="G596" s="3" t="s">
        <v>187</v>
      </c>
      <c r="H596" s="7">
        <f>_xlfn.XLOOKUP(complete_data[[#This Row],[PassengerId]],family_info[PassengerId],family_info[SibSp])</f>
        <v>0</v>
      </c>
      <c r="I596" s="7">
        <f>_xlfn.XLOOKUP(complete_data[[#This Row],[PassengerId]],family_info[PassengerId],family_info[Parch])</f>
        <v>0</v>
      </c>
      <c r="J596" s="18">
        <f>IF(ISBLANK(_xlfn.XLOOKUP(complete_data[[#This Row],[Ticket]],tickets[Ticket],tickets[Fare])),"",_xlfn.XLOOKUP(complete_data[[#This Row],[Ticket]],tickets[Ticket],tickets[Fare]))</f>
        <v>10.5</v>
      </c>
      <c r="K596" s="18" t="str">
        <f>IF(ISBLANK(_xlfn.XLOOKUP(complete_data[[#This Row],[Ticket]],tickets[Ticket],tickets[Cabin])),"",_xlfn.XLOOKUP(complete_data[[#This Row],[Ticket]],tickets[Ticket],tickets[Cabin]))</f>
        <v>E77</v>
      </c>
      <c r="L596" t="str">
        <f>IF(ISBLANK(_xlfn.XLOOKUP(complete_data[[#This Row],[Ticket]],tickets[Ticket],tickets[Embarked])),"",_xlfn.XLOOKUP(complete_data[[#This Row],[Ticket]],tickets[Ticket],tickets[Embarked]))</f>
        <v>S</v>
      </c>
      <c r="M596" t="str">
        <f>IF(ISNA(complete_data[[#This Row],[Embarked]]),"S",IF(complete_data[[#This Row],[Embarked]]="","S",complete_data[[#This Row],[Embarked]]))</f>
        <v>S</v>
      </c>
      <c r="N596" t="str">
        <f>IF(ISNA(complete_data[[#This Row],[Cabin]]),"Unknown",IF(complete_data[[#This Row],[Cabin]]="","Unknown",TRIM(LEFT(complete_data[[#This Row],[Cabin]],1))))</f>
        <v>E</v>
      </c>
    </row>
    <row r="597" spans="1:14" x14ac:dyDescent="0.2">
      <c r="A597" s="5">
        <v>395</v>
      </c>
      <c r="B597" s="7">
        <v>1</v>
      </c>
      <c r="C597" s="7">
        <v>3</v>
      </c>
      <c r="D597" s="5" t="s">
        <v>896</v>
      </c>
      <c r="E597" s="5" t="s">
        <v>32</v>
      </c>
      <c r="F597" s="4">
        <v>24</v>
      </c>
      <c r="G597" s="3" t="s">
        <v>897</v>
      </c>
      <c r="H597" s="7">
        <f>_xlfn.XLOOKUP(complete_data[[#This Row],[PassengerId]],family_info[PassengerId],family_info[SibSp])</f>
        <v>0</v>
      </c>
      <c r="I597" s="7">
        <f>_xlfn.XLOOKUP(complete_data[[#This Row],[PassengerId]],family_info[PassengerId],family_info[Parch])</f>
        <v>2</v>
      </c>
      <c r="J597" s="18">
        <f>IF(ISBLANK(_xlfn.XLOOKUP(complete_data[[#This Row],[Ticket]],tickets[Ticket],tickets[Fare])),"",_xlfn.XLOOKUP(complete_data[[#This Row],[Ticket]],tickets[Ticket],tickets[Fare]))</f>
        <v>16.7</v>
      </c>
      <c r="K597" s="18" t="str">
        <f>IF(ISBLANK(_xlfn.XLOOKUP(complete_data[[#This Row],[Ticket]],tickets[Ticket],tickets[Cabin])),"",_xlfn.XLOOKUP(complete_data[[#This Row],[Ticket]],tickets[Ticket],tickets[Cabin]))</f>
        <v>G6</v>
      </c>
      <c r="L597" t="str">
        <f>IF(ISBLANK(_xlfn.XLOOKUP(complete_data[[#This Row],[Ticket]],tickets[Ticket],tickets[Embarked])),"",_xlfn.XLOOKUP(complete_data[[#This Row],[Ticket]],tickets[Ticket],tickets[Embarked]))</f>
        <v>S</v>
      </c>
      <c r="M597" t="str">
        <f>IF(ISNA(complete_data[[#This Row],[Embarked]]),"S",IF(complete_data[[#This Row],[Embarked]]="","S",complete_data[[#This Row],[Embarked]]))</f>
        <v>S</v>
      </c>
      <c r="N597" t="str">
        <f>IF(ISNA(complete_data[[#This Row],[Cabin]]),"Unknown",IF(complete_data[[#This Row],[Cabin]]="","Unknown",TRIM(LEFT(complete_data[[#This Row],[Cabin]],1))))</f>
        <v>G</v>
      </c>
    </row>
    <row r="598" spans="1:14" x14ac:dyDescent="0.2">
      <c r="A598" s="5">
        <v>467</v>
      </c>
      <c r="B598" s="7">
        <v>0</v>
      </c>
      <c r="C598" s="7">
        <v>2</v>
      </c>
      <c r="D598" s="5" t="s">
        <v>898</v>
      </c>
      <c r="E598" s="5" t="s">
        <v>29</v>
      </c>
      <c r="G598" s="3">
        <v>239853</v>
      </c>
      <c r="H598" s="7">
        <f>_xlfn.XLOOKUP(complete_data[[#This Row],[PassengerId]],family_info[PassengerId],family_info[SibSp])</f>
        <v>0</v>
      </c>
      <c r="I598" s="7">
        <f>_xlfn.XLOOKUP(complete_data[[#This Row],[PassengerId]],family_info[PassengerId],family_info[Parch])</f>
        <v>0</v>
      </c>
      <c r="J598" s="18">
        <f>IF(ISBLANK(_xlfn.XLOOKUP(complete_data[[#This Row],[Ticket]],tickets[Ticket],tickets[Fare])),"",_xlfn.XLOOKUP(complete_data[[#This Row],[Ticket]],tickets[Ticket],tickets[Fare]))</f>
        <v>0</v>
      </c>
      <c r="K598" s="18" t="str">
        <f>IF(ISBLANK(_xlfn.XLOOKUP(complete_data[[#This Row],[Ticket]],tickets[Ticket],tickets[Cabin])),"",_xlfn.XLOOKUP(complete_data[[#This Row],[Ticket]],tickets[Ticket],tickets[Cabin]))</f>
        <v/>
      </c>
      <c r="L598" t="str">
        <f>IF(ISBLANK(_xlfn.XLOOKUP(complete_data[[#This Row],[Ticket]],tickets[Ticket],tickets[Embarked])),"",_xlfn.XLOOKUP(complete_data[[#This Row],[Ticket]],tickets[Ticket],tickets[Embarked]))</f>
        <v>S</v>
      </c>
      <c r="M598" t="str">
        <f>IF(ISNA(complete_data[[#This Row],[Embarked]]),"S",IF(complete_data[[#This Row],[Embarked]]="","S",complete_data[[#This Row],[Embarked]]))</f>
        <v>S</v>
      </c>
      <c r="N598" t="str">
        <f>IF(ISNA(complete_data[[#This Row],[Cabin]]),"Unknown",IF(complete_data[[#This Row],[Cabin]]="","Unknown",TRIM(LEFT(complete_data[[#This Row],[Cabin]],1))))</f>
        <v>Unknown</v>
      </c>
    </row>
    <row r="599" spans="1:14" x14ac:dyDescent="0.2">
      <c r="A599" s="5">
        <v>566</v>
      </c>
      <c r="B599" s="7">
        <v>0</v>
      </c>
      <c r="C599" s="7">
        <v>3</v>
      </c>
      <c r="D599" s="5" t="s">
        <v>899</v>
      </c>
      <c r="E599" s="5" t="s">
        <v>29</v>
      </c>
      <c r="F599" s="4">
        <v>24</v>
      </c>
      <c r="G599" s="3" t="s">
        <v>539</v>
      </c>
      <c r="H599" s="7">
        <f>_xlfn.XLOOKUP(complete_data[[#This Row],[PassengerId]],family_info[PassengerId],family_info[SibSp])</f>
        <v>2</v>
      </c>
      <c r="I599" s="7">
        <f>_xlfn.XLOOKUP(complete_data[[#This Row],[PassengerId]],family_info[PassengerId],family_info[Parch])</f>
        <v>0</v>
      </c>
      <c r="J599" s="18">
        <f>IF(ISBLANK(_xlfn.XLOOKUP(complete_data[[#This Row],[Ticket]],tickets[Ticket],tickets[Fare])),"",_xlfn.XLOOKUP(complete_data[[#This Row],[Ticket]],tickets[Ticket],tickets[Fare]))</f>
        <v>24.15</v>
      </c>
      <c r="K599" s="18" t="str">
        <f>IF(ISBLANK(_xlfn.XLOOKUP(complete_data[[#This Row],[Ticket]],tickets[Ticket],tickets[Cabin])),"",_xlfn.XLOOKUP(complete_data[[#This Row],[Ticket]],tickets[Ticket],tickets[Cabin]))</f>
        <v/>
      </c>
      <c r="L599" t="str">
        <f>IF(ISBLANK(_xlfn.XLOOKUP(complete_data[[#This Row],[Ticket]],tickets[Ticket],tickets[Embarked])),"",_xlfn.XLOOKUP(complete_data[[#This Row],[Ticket]],tickets[Ticket],tickets[Embarked]))</f>
        <v>S</v>
      </c>
      <c r="M599" t="str">
        <f>IF(ISNA(complete_data[[#This Row],[Embarked]]),"S",IF(complete_data[[#This Row],[Embarked]]="","S",complete_data[[#This Row],[Embarked]]))</f>
        <v>S</v>
      </c>
      <c r="N599" t="str">
        <f>IF(ISNA(complete_data[[#This Row],[Cabin]]),"Unknown",IF(complete_data[[#This Row],[Cabin]]="","Unknown",TRIM(LEFT(complete_data[[#This Row],[Cabin]],1))))</f>
        <v>Unknown</v>
      </c>
    </row>
    <row r="600" spans="1:14" x14ac:dyDescent="0.2">
      <c r="A600" s="5">
        <v>769</v>
      </c>
      <c r="B600" s="7">
        <v>0</v>
      </c>
      <c r="C600" s="7">
        <v>3</v>
      </c>
      <c r="D600" s="5" t="s">
        <v>900</v>
      </c>
      <c r="E600" s="5" t="s">
        <v>29</v>
      </c>
      <c r="G600" s="3">
        <v>371110</v>
      </c>
      <c r="H600" s="7">
        <f>_xlfn.XLOOKUP(complete_data[[#This Row],[PassengerId]],family_info[PassengerId],family_info[SibSp])</f>
        <v>1</v>
      </c>
      <c r="I600" s="7">
        <f>_xlfn.XLOOKUP(complete_data[[#This Row],[PassengerId]],family_info[PassengerId],family_info[Parch])</f>
        <v>0</v>
      </c>
      <c r="J600" s="18" t="e">
        <f>IF(ISBLANK(_xlfn.XLOOKUP(complete_data[[#This Row],[Ticket]],tickets[Ticket],tickets[Fare])),"",_xlfn.XLOOKUP(complete_data[[#This Row],[Ticket]],tickets[Ticket],tickets[Fare]))</f>
        <v>#N/A</v>
      </c>
      <c r="K600" s="18" t="e">
        <f>IF(ISBLANK(_xlfn.XLOOKUP(complete_data[[#This Row],[Ticket]],tickets[Ticket],tickets[Cabin])),"",_xlfn.XLOOKUP(complete_data[[#This Row],[Ticket]],tickets[Ticket],tickets[Cabin]))</f>
        <v>#N/A</v>
      </c>
      <c r="L600" t="e">
        <f>IF(ISBLANK(_xlfn.XLOOKUP(complete_data[[#This Row],[Ticket]],tickets[Ticket],tickets[Embarked])),"",_xlfn.XLOOKUP(complete_data[[#This Row],[Ticket]],tickets[Ticket],tickets[Embarked]))</f>
        <v>#N/A</v>
      </c>
      <c r="M600" t="str">
        <f>IF(ISNA(complete_data[[#This Row],[Embarked]]),"S",IF(complete_data[[#This Row],[Embarked]]="","S",complete_data[[#This Row],[Embarked]]))</f>
        <v>S</v>
      </c>
      <c r="N600" t="str">
        <f>IF(ISNA(complete_data[[#This Row],[Cabin]]),"Unknown",IF(complete_data[[#This Row],[Cabin]]="","Unknown",TRIM(LEFT(complete_data[[#This Row],[Cabin]],1))))</f>
        <v>Unknown</v>
      </c>
    </row>
    <row r="601" spans="1:14" x14ac:dyDescent="0.2">
      <c r="A601" s="5">
        <v>634</v>
      </c>
      <c r="B601" s="7">
        <v>0</v>
      </c>
      <c r="C601" s="7">
        <v>1</v>
      </c>
      <c r="D601" s="5" t="s">
        <v>901</v>
      </c>
      <c r="E601" s="5" t="s">
        <v>29</v>
      </c>
      <c r="G601" s="3">
        <v>112052</v>
      </c>
      <c r="H601" s="7">
        <f>_xlfn.XLOOKUP(complete_data[[#This Row],[PassengerId]],family_info[PassengerId],family_info[SibSp])</f>
        <v>0</v>
      </c>
      <c r="I601" s="7">
        <f>_xlfn.XLOOKUP(complete_data[[#This Row],[PassengerId]],family_info[PassengerId],family_info[Parch])</f>
        <v>0</v>
      </c>
      <c r="J601" s="18">
        <f>IF(ISBLANK(_xlfn.XLOOKUP(complete_data[[#This Row],[Ticket]],tickets[Ticket],tickets[Fare])),"",_xlfn.XLOOKUP(complete_data[[#This Row],[Ticket]],tickets[Ticket],tickets[Fare]))</f>
        <v>0</v>
      </c>
      <c r="K601" s="18" t="str">
        <f>IF(ISBLANK(_xlfn.XLOOKUP(complete_data[[#This Row],[Ticket]],tickets[Ticket],tickets[Cabin])),"",_xlfn.XLOOKUP(complete_data[[#This Row],[Ticket]],tickets[Ticket],tickets[Cabin]))</f>
        <v/>
      </c>
      <c r="L601" t="str">
        <f>IF(ISBLANK(_xlfn.XLOOKUP(complete_data[[#This Row],[Ticket]],tickets[Ticket],tickets[Embarked])),"",_xlfn.XLOOKUP(complete_data[[#This Row],[Ticket]],tickets[Ticket],tickets[Embarked]))</f>
        <v>S</v>
      </c>
      <c r="M601" t="str">
        <f>IF(ISNA(complete_data[[#This Row],[Embarked]]),"S",IF(complete_data[[#This Row],[Embarked]]="","S",complete_data[[#This Row],[Embarked]]))</f>
        <v>S</v>
      </c>
      <c r="N601" t="str">
        <f>IF(ISNA(complete_data[[#This Row],[Cabin]]),"Unknown",IF(complete_data[[#This Row],[Cabin]]="","Unknown",TRIM(LEFT(complete_data[[#This Row],[Cabin]],1))))</f>
        <v>Unknown</v>
      </c>
    </row>
    <row r="602" spans="1:14" x14ac:dyDescent="0.2">
      <c r="A602" s="5">
        <v>203</v>
      </c>
      <c r="B602" s="7">
        <v>0</v>
      </c>
      <c r="C602" s="7">
        <v>3</v>
      </c>
      <c r="D602" s="5" t="s">
        <v>902</v>
      </c>
      <c r="E602" s="5" t="s">
        <v>29</v>
      </c>
      <c r="F602" s="4">
        <v>34</v>
      </c>
      <c r="G602" s="3">
        <v>3101264</v>
      </c>
      <c r="H602" s="7">
        <f>_xlfn.XLOOKUP(complete_data[[#This Row],[PassengerId]],family_info[PassengerId],family_info[SibSp])</f>
        <v>0</v>
      </c>
      <c r="I602" s="7">
        <f>_xlfn.XLOOKUP(complete_data[[#This Row],[PassengerId]],family_info[PassengerId],family_info[Parch])</f>
        <v>0</v>
      </c>
      <c r="J602" s="18">
        <f>IF(ISBLANK(_xlfn.XLOOKUP(complete_data[[#This Row],[Ticket]],tickets[Ticket],tickets[Fare])),"",_xlfn.XLOOKUP(complete_data[[#This Row],[Ticket]],tickets[Ticket],tickets[Fare]))</f>
        <v>6.4958</v>
      </c>
      <c r="K602" s="18" t="str">
        <f>IF(ISBLANK(_xlfn.XLOOKUP(complete_data[[#This Row],[Ticket]],tickets[Ticket],tickets[Cabin])),"",_xlfn.XLOOKUP(complete_data[[#This Row],[Ticket]],tickets[Ticket],tickets[Cabin]))</f>
        <v/>
      </c>
      <c r="L602" t="str">
        <f>IF(ISBLANK(_xlfn.XLOOKUP(complete_data[[#This Row],[Ticket]],tickets[Ticket],tickets[Embarked])),"",_xlfn.XLOOKUP(complete_data[[#This Row],[Ticket]],tickets[Ticket],tickets[Embarked]))</f>
        <v>S</v>
      </c>
      <c r="M602" t="str">
        <f>IF(ISNA(complete_data[[#This Row],[Embarked]]),"S",IF(complete_data[[#This Row],[Embarked]]="","S",complete_data[[#This Row],[Embarked]]))</f>
        <v>S</v>
      </c>
      <c r="N602" t="str">
        <f>IF(ISNA(complete_data[[#This Row],[Cabin]]),"Unknown",IF(complete_data[[#This Row],[Cabin]]="","Unknown",TRIM(LEFT(complete_data[[#This Row],[Cabin]],1))))</f>
        <v>Unknown</v>
      </c>
    </row>
    <row r="603" spans="1:14" x14ac:dyDescent="0.2">
      <c r="A603" s="5">
        <v>685</v>
      </c>
      <c r="B603" s="7">
        <v>0</v>
      </c>
      <c r="C603" s="7">
        <v>2</v>
      </c>
      <c r="D603" s="5" t="s">
        <v>903</v>
      </c>
      <c r="E603" s="5" t="s">
        <v>29</v>
      </c>
      <c r="F603" s="4">
        <v>60</v>
      </c>
      <c r="G603" s="3">
        <v>29750</v>
      </c>
      <c r="H603" s="7">
        <f>_xlfn.XLOOKUP(complete_data[[#This Row],[PassengerId]],family_info[PassengerId],family_info[SibSp])</f>
        <v>1</v>
      </c>
      <c r="I603" s="7">
        <f>_xlfn.XLOOKUP(complete_data[[#This Row],[PassengerId]],family_info[PassengerId],family_info[Parch])</f>
        <v>1</v>
      </c>
      <c r="J603" s="18">
        <f>IF(ISBLANK(_xlfn.XLOOKUP(complete_data[[#This Row],[Ticket]],tickets[Ticket],tickets[Fare])),"",_xlfn.XLOOKUP(complete_data[[#This Row],[Ticket]],tickets[Ticket],tickets[Fare]))</f>
        <v>39</v>
      </c>
      <c r="K603" s="18" t="str">
        <f>IF(ISBLANK(_xlfn.XLOOKUP(complete_data[[#This Row],[Ticket]],tickets[Ticket],tickets[Cabin])),"",_xlfn.XLOOKUP(complete_data[[#This Row],[Ticket]],tickets[Ticket],tickets[Cabin]))</f>
        <v/>
      </c>
      <c r="L603" t="str">
        <f>IF(ISBLANK(_xlfn.XLOOKUP(complete_data[[#This Row],[Ticket]],tickets[Ticket],tickets[Embarked])),"",_xlfn.XLOOKUP(complete_data[[#This Row],[Ticket]],tickets[Ticket],tickets[Embarked]))</f>
        <v>S</v>
      </c>
      <c r="M603" t="str">
        <f>IF(ISNA(complete_data[[#This Row],[Embarked]]),"S",IF(complete_data[[#This Row],[Embarked]]="","S",complete_data[[#This Row],[Embarked]]))</f>
        <v>S</v>
      </c>
      <c r="N603" t="str">
        <f>IF(ISNA(complete_data[[#This Row],[Cabin]]),"Unknown",IF(complete_data[[#This Row],[Cabin]]="","Unknown",TRIM(LEFT(complete_data[[#This Row],[Cabin]],1))))</f>
        <v>Unknown</v>
      </c>
    </row>
    <row r="604" spans="1:14" x14ac:dyDescent="0.2">
      <c r="A604" s="5">
        <v>34</v>
      </c>
      <c r="B604" s="7">
        <v>0</v>
      </c>
      <c r="C604" s="7">
        <v>2</v>
      </c>
      <c r="D604" s="5" t="s">
        <v>904</v>
      </c>
      <c r="E604" s="5" t="s">
        <v>29</v>
      </c>
      <c r="F604" s="4">
        <v>66</v>
      </c>
      <c r="G604" s="3" t="s">
        <v>905</v>
      </c>
      <c r="H604" s="7">
        <f>_xlfn.XLOOKUP(complete_data[[#This Row],[PassengerId]],family_info[PassengerId],family_info[SibSp])</f>
        <v>0</v>
      </c>
      <c r="I604" s="7">
        <f>_xlfn.XLOOKUP(complete_data[[#This Row],[PassengerId]],family_info[PassengerId],family_info[Parch])</f>
        <v>0</v>
      </c>
      <c r="J604" s="18">
        <f>IF(ISBLANK(_xlfn.XLOOKUP(complete_data[[#This Row],[Ticket]],tickets[Ticket],tickets[Fare])),"",_xlfn.XLOOKUP(complete_data[[#This Row],[Ticket]],tickets[Ticket],tickets[Fare]))</f>
        <v>10.5</v>
      </c>
      <c r="K604" s="18" t="str">
        <f>IF(ISBLANK(_xlfn.XLOOKUP(complete_data[[#This Row],[Ticket]],tickets[Ticket],tickets[Cabin])),"",_xlfn.XLOOKUP(complete_data[[#This Row],[Ticket]],tickets[Ticket],tickets[Cabin]))</f>
        <v/>
      </c>
      <c r="L604" t="str">
        <f>IF(ISBLANK(_xlfn.XLOOKUP(complete_data[[#This Row],[Ticket]],tickets[Ticket],tickets[Embarked])),"",_xlfn.XLOOKUP(complete_data[[#This Row],[Ticket]],tickets[Ticket],tickets[Embarked]))</f>
        <v>S</v>
      </c>
      <c r="M604" t="str">
        <f>IF(ISNA(complete_data[[#This Row],[Embarked]]),"S",IF(complete_data[[#This Row],[Embarked]]="","S",complete_data[[#This Row],[Embarked]]))</f>
        <v>S</v>
      </c>
      <c r="N604" t="str">
        <f>IF(ISNA(complete_data[[#This Row],[Cabin]]),"Unknown",IF(complete_data[[#This Row],[Cabin]]="","Unknown",TRIM(LEFT(complete_data[[#This Row],[Cabin]],1))))</f>
        <v>Unknown</v>
      </c>
    </row>
    <row r="605" spans="1:14" x14ac:dyDescent="0.2">
      <c r="A605" s="5">
        <v>513</v>
      </c>
      <c r="B605" s="7">
        <v>1</v>
      </c>
      <c r="C605" s="7">
        <v>1</v>
      </c>
      <c r="D605" s="5" t="s">
        <v>906</v>
      </c>
      <c r="E605" s="5" t="s">
        <v>29</v>
      </c>
      <c r="F605" s="4">
        <v>36</v>
      </c>
      <c r="G605" s="3" t="s">
        <v>907</v>
      </c>
      <c r="H605" s="7">
        <f>_xlfn.XLOOKUP(complete_data[[#This Row],[PassengerId]],family_info[PassengerId],family_info[SibSp])</f>
        <v>0</v>
      </c>
      <c r="I605" s="7">
        <f>_xlfn.XLOOKUP(complete_data[[#This Row],[PassengerId]],family_info[PassengerId],family_info[Parch])</f>
        <v>0</v>
      </c>
      <c r="J605" s="18">
        <f>IF(ISBLANK(_xlfn.XLOOKUP(complete_data[[#This Row],[Ticket]],tickets[Ticket],tickets[Fare])),"",_xlfn.XLOOKUP(complete_data[[#This Row],[Ticket]],tickets[Ticket],tickets[Fare]))</f>
        <v>26.287500000000001</v>
      </c>
      <c r="K605" s="18" t="str">
        <f>IF(ISBLANK(_xlfn.XLOOKUP(complete_data[[#This Row],[Ticket]],tickets[Ticket],tickets[Cabin])),"",_xlfn.XLOOKUP(complete_data[[#This Row],[Ticket]],tickets[Ticket],tickets[Cabin]))</f>
        <v>E25</v>
      </c>
      <c r="L605" t="str">
        <f>IF(ISBLANK(_xlfn.XLOOKUP(complete_data[[#This Row],[Ticket]],tickets[Ticket],tickets[Embarked])),"",_xlfn.XLOOKUP(complete_data[[#This Row],[Ticket]],tickets[Ticket],tickets[Embarked]))</f>
        <v>S</v>
      </c>
      <c r="M605" t="str">
        <f>IF(ISNA(complete_data[[#This Row],[Embarked]]),"S",IF(complete_data[[#This Row],[Embarked]]="","S",complete_data[[#This Row],[Embarked]]))</f>
        <v>S</v>
      </c>
      <c r="N605" t="str">
        <f>IF(ISNA(complete_data[[#This Row],[Cabin]]),"Unknown",IF(complete_data[[#This Row],[Cabin]]="","Unknown",TRIM(LEFT(complete_data[[#This Row],[Cabin]],1))))</f>
        <v>E</v>
      </c>
    </row>
    <row r="606" spans="1:14" x14ac:dyDescent="0.2">
      <c r="A606" s="5">
        <v>806</v>
      </c>
      <c r="B606" s="7">
        <v>0</v>
      </c>
      <c r="C606" s="7">
        <v>3</v>
      </c>
      <c r="D606" s="5" t="s">
        <v>908</v>
      </c>
      <c r="E606" s="5" t="s">
        <v>29</v>
      </c>
      <c r="F606" s="4">
        <v>31</v>
      </c>
      <c r="G606" s="3">
        <v>347063</v>
      </c>
      <c r="H606" s="7">
        <f>_xlfn.XLOOKUP(complete_data[[#This Row],[PassengerId]],family_info[PassengerId],family_info[SibSp])</f>
        <v>0</v>
      </c>
      <c r="I606" s="7">
        <f>_xlfn.XLOOKUP(complete_data[[#This Row],[PassengerId]],family_info[PassengerId],family_info[Parch])</f>
        <v>0</v>
      </c>
      <c r="J606" s="18">
        <f>IF(ISBLANK(_xlfn.XLOOKUP(complete_data[[#This Row],[Ticket]],tickets[Ticket],tickets[Fare])),"",_xlfn.XLOOKUP(complete_data[[#This Row],[Ticket]],tickets[Ticket],tickets[Fare]))</f>
        <v>7.7750000000000004</v>
      </c>
      <c r="K606" s="18" t="str">
        <f>IF(ISBLANK(_xlfn.XLOOKUP(complete_data[[#This Row],[Ticket]],tickets[Ticket],tickets[Cabin])),"",_xlfn.XLOOKUP(complete_data[[#This Row],[Ticket]],tickets[Ticket],tickets[Cabin]))</f>
        <v/>
      </c>
      <c r="L606" t="str">
        <f>IF(ISBLANK(_xlfn.XLOOKUP(complete_data[[#This Row],[Ticket]],tickets[Ticket],tickets[Embarked])),"",_xlfn.XLOOKUP(complete_data[[#This Row],[Ticket]],tickets[Ticket],tickets[Embarked]))</f>
        <v>S</v>
      </c>
      <c r="M606" t="str">
        <f>IF(ISNA(complete_data[[#This Row],[Embarked]]),"S",IF(complete_data[[#This Row],[Embarked]]="","S",complete_data[[#This Row],[Embarked]]))</f>
        <v>S</v>
      </c>
      <c r="N606" t="str">
        <f>IF(ISNA(complete_data[[#This Row],[Cabin]]),"Unknown",IF(complete_data[[#This Row],[Cabin]]="","Unknown",TRIM(LEFT(complete_data[[#This Row],[Cabin]],1))))</f>
        <v>Unknown</v>
      </c>
    </row>
    <row r="607" spans="1:14" x14ac:dyDescent="0.2">
      <c r="A607" s="5">
        <v>720</v>
      </c>
      <c r="B607" s="7">
        <v>0</v>
      </c>
      <c r="C607" s="7">
        <v>3</v>
      </c>
      <c r="D607" s="5" t="s">
        <v>909</v>
      </c>
      <c r="E607" s="5" t="s">
        <v>29</v>
      </c>
      <c r="F607" s="4">
        <v>33</v>
      </c>
      <c r="G607" s="3">
        <v>347062</v>
      </c>
      <c r="H607" s="7">
        <f>_xlfn.XLOOKUP(complete_data[[#This Row],[PassengerId]],family_info[PassengerId],family_info[SibSp])</f>
        <v>0</v>
      </c>
      <c r="I607" s="7">
        <f>_xlfn.XLOOKUP(complete_data[[#This Row],[PassengerId]],family_info[PassengerId],family_info[Parch])</f>
        <v>0</v>
      </c>
      <c r="J607" s="18">
        <f>IF(ISBLANK(_xlfn.XLOOKUP(complete_data[[#This Row],[Ticket]],tickets[Ticket],tickets[Fare])),"",_xlfn.XLOOKUP(complete_data[[#This Row],[Ticket]],tickets[Ticket],tickets[Fare]))</f>
        <v>7.7750000000000004</v>
      </c>
      <c r="K607" s="18" t="str">
        <f>IF(ISBLANK(_xlfn.XLOOKUP(complete_data[[#This Row],[Ticket]],tickets[Ticket],tickets[Cabin])),"",_xlfn.XLOOKUP(complete_data[[#This Row],[Ticket]],tickets[Ticket],tickets[Cabin]))</f>
        <v/>
      </c>
      <c r="L607" t="str">
        <f>IF(ISBLANK(_xlfn.XLOOKUP(complete_data[[#This Row],[Ticket]],tickets[Ticket],tickets[Embarked])),"",_xlfn.XLOOKUP(complete_data[[#This Row],[Ticket]],tickets[Ticket],tickets[Embarked]))</f>
        <v>S</v>
      </c>
      <c r="M607" t="str">
        <f>IF(ISNA(complete_data[[#This Row],[Embarked]]),"S",IF(complete_data[[#This Row],[Embarked]]="","S",complete_data[[#This Row],[Embarked]]))</f>
        <v>S</v>
      </c>
      <c r="N607" t="str">
        <f>IF(ISNA(complete_data[[#This Row],[Cabin]]),"Unknown",IF(complete_data[[#This Row],[Cabin]]="","Unknown",TRIM(LEFT(complete_data[[#This Row],[Cabin]],1))))</f>
        <v>Unknown</v>
      </c>
    </row>
    <row r="608" spans="1:14" x14ac:dyDescent="0.2">
      <c r="A608" s="5">
        <v>327</v>
      </c>
      <c r="B608" s="7">
        <v>0</v>
      </c>
      <c r="C608" s="7">
        <v>3</v>
      </c>
      <c r="D608" s="5" t="s">
        <v>910</v>
      </c>
      <c r="E608" s="5" t="s">
        <v>29</v>
      </c>
      <c r="F608" s="4">
        <v>61</v>
      </c>
      <c r="G608" s="3">
        <v>345364</v>
      </c>
      <c r="H608" s="7">
        <f>_xlfn.XLOOKUP(complete_data[[#This Row],[PassengerId]],family_info[PassengerId],family_info[SibSp])</f>
        <v>0</v>
      </c>
      <c r="I608" s="7">
        <f>_xlfn.XLOOKUP(complete_data[[#This Row],[PassengerId]],family_info[PassengerId],family_info[Parch])</f>
        <v>0</v>
      </c>
      <c r="J608" s="18" t="e">
        <f>IF(ISBLANK(_xlfn.XLOOKUP(complete_data[[#This Row],[Ticket]],tickets[Ticket],tickets[Fare])),"",_xlfn.XLOOKUP(complete_data[[#This Row],[Ticket]],tickets[Ticket],tickets[Fare]))</f>
        <v>#N/A</v>
      </c>
      <c r="K608" s="18" t="e">
        <f>IF(ISBLANK(_xlfn.XLOOKUP(complete_data[[#This Row],[Ticket]],tickets[Ticket],tickets[Cabin])),"",_xlfn.XLOOKUP(complete_data[[#This Row],[Ticket]],tickets[Ticket],tickets[Cabin]))</f>
        <v>#N/A</v>
      </c>
      <c r="L608" t="e">
        <f>IF(ISBLANK(_xlfn.XLOOKUP(complete_data[[#This Row],[Ticket]],tickets[Ticket],tickets[Embarked])),"",_xlfn.XLOOKUP(complete_data[[#This Row],[Ticket]],tickets[Ticket],tickets[Embarked]))</f>
        <v>#N/A</v>
      </c>
      <c r="M608" t="str">
        <f>IF(ISNA(complete_data[[#This Row],[Embarked]]),"S",IF(complete_data[[#This Row],[Embarked]]="","S",complete_data[[#This Row],[Embarked]]))</f>
        <v>S</v>
      </c>
      <c r="N608" t="str">
        <f>IF(ISNA(complete_data[[#This Row],[Cabin]]),"Unknown",IF(complete_data[[#This Row],[Cabin]]="","Unknown",TRIM(LEFT(complete_data[[#This Row],[Cabin]],1))))</f>
        <v>Unknown</v>
      </c>
    </row>
    <row r="609" spans="1:14" x14ac:dyDescent="0.2">
      <c r="A609" s="5">
        <v>3</v>
      </c>
      <c r="B609" s="7">
        <v>1</v>
      </c>
      <c r="C609" s="7">
        <v>3</v>
      </c>
      <c r="D609" s="5" t="s">
        <v>911</v>
      </c>
      <c r="E609" s="5" t="s">
        <v>32</v>
      </c>
      <c r="F609" s="4">
        <v>26</v>
      </c>
      <c r="G609" s="3" t="s">
        <v>912</v>
      </c>
      <c r="H609" s="7">
        <f>_xlfn.XLOOKUP(complete_data[[#This Row],[PassengerId]],family_info[PassengerId],family_info[SibSp])</f>
        <v>0</v>
      </c>
      <c r="I609" s="7">
        <f>_xlfn.XLOOKUP(complete_data[[#This Row],[PassengerId]],family_info[PassengerId],family_info[Parch])</f>
        <v>0</v>
      </c>
      <c r="J609" s="18">
        <f>IF(ISBLANK(_xlfn.XLOOKUP(complete_data[[#This Row],[Ticket]],tickets[Ticket],tickets[Fare])),"",_xlfn.XLOOKUP(complete_data[[#This Row],[Ticket]],tickets[Ticket],tickets[Fare]))</f>
        <v>7.9249999999999998</v>
      </c>
      <c r="K609" s="18" t="str">
        <f>IF(ISBLANK(_xlfn.XLOOKUP(complete_data[[#This Row],[Ticket]],tickets[Ticket],tickets[Cabin])),"",_xlfn.XLOOKUP(complete_data[[#This Row],[Ticket]],tickets[Ticket],tickets[Cabin]))</f>
        <v/>
      </c>
      <c r="L609" t="str">
        <f>IF(ISBLANK(_xlfn.XLOOKUP(complete_data[[#This Row],[Ticket]],tickets[Ticket],tickets[Embarked])),"",_xlfn.XLOOKUP(complete_data[[#This Row],[Ticket]],tickets[Ticket],tickets[Embarked]))</f>
        <v>S</v>
      </c>
      <c r="M609" t="str">
        <f>IF(ISNA(complete_data[[#This Row],[Embarked]]),"S",IF(complete_data[[#This Row],[Embarked]]="","S",complete_data[[#This Row],[Embarked]]))</f>
        <v>S</v>
      </c>
      <c r="N609" t="str">
        <f>IF(ISNA(complete_data[[#This Row],[Cabin]]),"Unknown",IF(complete_data[[#This Row],[Cabin]]="","Unknown",TRIM(LEFT(complete_data[[#This Row],[Cabin]],1))))</f>
        <v>Unknown</v>
      </c>
    </row>
    <row r="610" spans="1:14" x14ac:dyDescent="0.2">
      <c r="A610" s="5">
        <v>174</v>
      </c>
      <c r="B610" s="7">
        <v>0</v>
      </c>
      <c r="C610" s="7">
        <v>3</v>
      </c>
      <c r="D610" s="5" t="s">
        <v>913</v>
      </c>
      <c r="E610" s="5" t="s">
        <v>29</v>
      </c>
      <c r="F610" s="4">
        <v>21</v>
      </c>
      <c r="G610" s="3" t="s">
        <v>914</v>
      </c>
      <c r="H610" s="7">
        <f>_xlfn.XLOOKUP(complete_data[[#This Row],[PassengerId]],family_info[PassengerId],family_info[SibSp])</f>
        <v>0</v>
      </c>
      <c r="I610" s="7">
        <f>_xlfn.XLOOKUP(complete_data[[#This Row],[PassengerId]],family_info[PassengerId],family_info[Parch])</f>
        <v>0</v>
      </c>
      <c r="J610" s="18">
        <f>IF(ISBLANK(_xlfn.XLOOKUP(complete_data[[#This Row],[Ticket]],tickets[Ticket],tickets[Fare])),"",_xlfn.XLOOKUP(complete_data[[#This Row],[Ticket]],tickets[Ticket],tickets[Fare]))</f>
        <v>7.9249999999999998</v>
      </c>
      <c r="K610" s="18" t="str">
        <f>IF(ISBLANK(_xlfn.XLOOKUP(complete_data[[#This Row],[Ticket]],tickets[Ticket],tickets[Cabin])),"",_xlfn.XLOOKUP(complete_data[[#This Row],[Ticket]],tickets[Ticket],tickets[Cabin]))</f>
        <v/>
      </c>
      <c r="L610" t="str">
        <f>IF(ISBLANK(_xlfn.XLOOKUP(complete_data[[#This Row],[Ticket]],tickets[Ticket],tickets[Embarked])),"",_xlfn.XLOOKUP(complete_data[[#This Row],[Ticket]],tickets[Ticket],tickets[Embarked]))</f>
        <v>S</v>
      </c>
      <c r="M610" t="str">
        <f>IF(ISNA(complete_data[[#This Row],[Embarked]]),"S",IF(complete_data[[#This Row],[Embarked]]="","S",complete_data[[#This Row],[Embarked]]))</f>
        <v>S</v>
      </c>
      <c r="N610" t="str">
        <f>IF(ISNA(complete_data[[#This Row],[Cabin]]),"Unknown",IF(complete_data[[#This Row],[Cabin]]="","Unknown",TRIM(LEFT(complete_data[[#This Row],[Cabin]],1))))</f>
        <v>Unknown</v>
      </c>
    </row>
    <row r="611" spans="1:14" x14ac:dyDescent="0.2">
      <c r="A611" s="5">
        <v>106</v>
      </c>
      <c r="B611" s="7">
        <v>0</v>
      </c>
      <c r="C611" s="7">
        <v>3</v>
      </c>
      <c r="D611" s="5" t="s">
        <v>915</v>
      </c>
      <c r="E611" s="5" t="s">
        <v>29</v>
      </c>
      <c r="F611" s="4">
        <v>28</v>
      </c>
      <c r="G611" s="3">
        <v>349207</v>
      </c>
      <c r="H611" s="7">
        <f>_xlfn.XLOOKUP(complete_data[[#This Row],[PassengerId]],family_info[PassengerId],family_info[SibSp])</f>
        <v>0</v>
      </c>
      <c r="I611" s="7">
        <f>_xlfn.XLOOKUP(complete_data[[#This Row],[PassengerId]],family_info[PassengerId],family_info[Parch])</f>
        <v>0</v>
      </c>
      <c r="J611" s="18" t="e">
        <f>IF(ISBLANK(_xlfn.XLOOKUP(complete_data[[#This Row],[Ticket]],tickets[Ticket],tickets[Fare])),"",_xlfn.XLOOKUP(complete_data[[#This Row],[Ticket]],tickets[Ticket],tickets[Fare]))</f>
        <v>#N/A</v>
      </c>
      <c r="K611" s="18" t="e">
        <f>IF(ISBLANK(_xlfn.XLOOKUP(complete_data[[#This Row],[Ticket]],tickets[Ticket],tickets[Cabin])),"",_xlfn.XLOOKUP(complete_data[[#This Row],[Ticket]],tickets[Ticket],tickets[Cabin]))</f>
        <v>#N/A</v>
      </c>
      <c r="L611" t="e">
        <f>IF(ISBLANK(_xlfn.XLOOKUP(complete_data[[#This Row],[Ticket]],tickets[Ticket],tickets[Embarked])),"",_xlfn.XLOOKUP(complete_data[[#This Row],[Ticket]],tickets[Ticket],tickets[Embarked]))</f>
        <v>#N/A</v>
      </c>
      <c r="M611" t="str">
        <f>IF(ISNA(complete_data[[#This Row],[Embarked]]),"S",IF(complete_data[[#This Row],[Embarked]]="","S",complete_data[[#This Row],[Embarked]]))</f>
        <v>S</v>
      </c>
      <c r="N611" t="str">
        <f>IF(ISNA(complete_data[[#This Row],[Cabin]]),"Unknown",IF(complete_data[[#This Row],[Cabin]]="","Unknown",TRIM(LEFT(complete_data[[#This Row],[Cabin]],1))))</f>
        <v>Unknown</v>
      </c>
    </row>
    <row r="612" spans="1:14" x14ac:dyDescent="0.2">
      <c r="A612" s="5">
        <v>47</v>
      </c>
      <c r="B612" s="7">
        <v>0</v>
      </c>
      <c r="C612" s="7">
        <v>3</v>
      </c>
      <c r="D612" s="5" t="s">
        <v>916</v>
      </c>
      <c r="E612" s="5" t="s">
        <v>29</v>
      </c>
      <c r="G612" s="3">
        <v>370371</v>
      </c>
      <c r="H612" s="7">
        <f>_xlfn.XLOOKUP(complete_data[[#This Row],[PassengerId]],family_info[PassengerId],family_info[SibSp])</f>
        <v>1</v>
      </c>
      <c r="I612" s="7">
        <f>_xlfn.XLOOKUP(complete_data[[#This Row],[PassengerId]],family_info[PassengerId],family_info[Parch])</f>
        <v>0</v>
      </c>
      <c r="J612" s="18">
        <f>IF(ISBLANK(_xlfn.XLOOKUP(complete_data[[#This Row],[Ticket]],tickets[Ticket],tickets[Fare])),"",_xlfn.XLOOKUP(complete_data[[#This Row],[Ticket]],tickets[Ticket],tickets[Fare]))</f>
        <v>15.5</v>
      </c>
      <c r="K612" s="18" t="str">
        <f>IF(ISBLANK(_xlfn.XLOOKUP(complete_data[[#This Row],[Ticket]],tickets[Ticket],tickets[Cabin])),"",_xlfn.XLOOKUP(complete_data[[#This Row],[Ticket]],tickets[Ticket],tickets[Cabin]))</f>
        <v/>
      </c>
      <c r="L612" t="str">
        <f>IF(ISBLANK(_xlfn.XLOOKUP(complete_data[[#This Row],[Ticket]],tickets[Ticket],tickets[Embarked])),"",_xlfn.XLOOKUP(complete_data[[#This Row],[Ticket]],tickets[Ticket],tickets[Embarked]))</f>
        <v>Q</v>
      </c>
      <c r="M612" t="str">
        <f>IF(ISNA(complete_data[[#This Row],[Embarked]]),"S",IF(complete_data[[#This Row],[Embarked]]="","S",complete_data[[#This Row],[Embarked]]))</f>
        <v>Q</v>
      </c>
      <c r="N612" t="str">
        <f>IF(ISNA(complete_data[[#This Row],[Cabin]]),"Unknown",IF(complete_data[[#This Row],[Cabin]]="","Unknown",TRIM(LEFT(complete_data[[#This Row],[Cabin]],1))))</f>
        <v>Unknown</v>
      </c>
    </row>
    <row r="613" spans="1:14" x14ac:dyDescent="0.2">
      <c r="A613" s="5">
        <v>229</v>
      </c>
      <c r="B613" s="7">
        <v>0</v>
      </c>
      <c r="C613" s="7">
        <v>2</v>
      </c>
      <c r="D613" s="5" t="s">
        <v>917</v>
      </c>
      <c r="E613" s="5" t="s">
        <v>29</v>
      </c>
      <c r="F613" s="4">
        <v>18</v>
      </c>
      <c r="G613" s="3">
        <v>236171</v>
      </c>
      <c r="H613" s="7">
        <f>_xlfn.XLOOKUP(complete_data[[#This Row],[PassengerId]],family_info[PassengerId],family_info[SibSp])</f>
        <v>0</v>
      </c>
      <c r="I613" s="7">
        <f>_xlfn.XLOOKUP(complete_data[[#This Row],[PassengerId]],family_info[PassengerId],family_info[Parch])</f>
        <v>0</v>
      </c>
      <c r="J613" s="18">
        <f>IF(ISBLANK(_xlfn.XLOOKUP(complete_data[[#This Row],[Ticket]],tickets[Ticket],tickets[Fare])),"",_xlfn.XLOOKUP(complete_data[[#This Row],[Ticket]],tickets[Ticket],tickets[Fare]))</f>
        <v>13</v>
      </c>
      <c r="K613" s="18" t="str">
        <f>IF(ISBLANK(_xlfn.XLOOKUP(complete_data[[#This Row],[Ticket]],tickets[Ticket],tickets[Cabin])),"",_xlfn.XLOOKUP(complete_data[[#This Row],[Ticket]],tickets[Ticket],tickets[Cabin]))</f>
        <v/>
      </c>
      <c r="L613" t="str">
        <f>IF(ISBLANK(_xlfn.XLOOKUP(complete_data[[#This Row],[Ticket]],tickets[Ticket],tickets[Embarked])),"",_xlfn.XLOOKUP(complete_data[[#This Row],[Ticket]],tickets[Ticket],tickets[Embarked]))</f>
        <v>S</v>
      </c>
      <c r="M613" t="str">
        <f>IF(ISNA(complete_data[[#This Row],[Embarked]]),"S",IF(complete_data[[#This Row],[Embarked]]="","S",complete_data[[#This Row],[Embarked]]))</f>
        <v>S</v>
      </c>
      <c r="N613" t="str">
        <f>IF(ISNA(complete_data[[#This Row],[Cabin]]),"Unknown",IF(complete_data[[#This Row],[Cabin]]="","Unknown",TRIM(LEFT(complete_data[[#This Row],[Cabin]],1))))</f>
        <v>Unknown</v>
      </c>
    </row>
    <row r="614" spans="1:14" x14ac:dyDescent="0.2">
      <c r="A614" s="5">
        <v>790</v>
      </c>
      <c r="B614" s="7">
        <v>0</v>
      </c>
      <c r="C614" s="7">
        <v>1</v>
      </c>
      <c r="D614" s="5" t="s">
        <v>918</v>
      </c>
      <c r="E614" s="5" t="s">
        <v>29</v>
      </c>
      <c r="F614" s="4">
        <v>46</v>
      </c>
      <c r="G614" s="3" t="s">
        <v>605</v>
      </c>
      <c r="H614" s="7">
        <f>_xlfn.XLOOKUP(complete_data[[#This Row],[PassengerId]],family_info[PassengerId],family_info[SibSp])</f>
        <v>0</v>
      </c>
      <c r="I614" s="7">
        <f>_xlfn.XLOOKUP(complete_data[[#This Row],[PassengerId]],family_info[PassengerId],family_info[Parch])</f>
        <v>0</v>
      </c>
      <c r="J614" s="18">
        <f>IF(ISBLANK(_xlfn.XLOOKUP(complete_data[[#This Row],[Ticket]],tickets[Ticket],tickets[Fare])),"",_xlfn.XLOOKUP(complete_data[[#This Row],[Ticket]],tickets[Ticket],tickets[Fare]))</f>
        <v>79.2</v>
      </c>
      <c r="K614" s="18" t="str">
        <f>IF(ISBLANK(_xlfn.XLOOKUP(complete_data[[#This Row],[Ticket]],tickets[Ticket],tickets[Cabin])),"",_xlfn.XLOOKUP(complete_data[[#This Row],[Ticket]],tickets[Ticket],tickets[Cabin]))</f>
        <v>B82 B84 B86</v>
      </c>
      <c r="L614" t="str">
        <f>IF(ISBLANK(_xlfn.XLOOKUP(complete_data[[#This Row],[Ticket]],tickets[Ticket],tickets[Embarked])),"",_xlfn.XLOOKUP(complete_data[[#This Row],[Ticket]],tickets[Ticket],tickets[Embarked]))</f>
        <v>C</v>
      </c>
      <c r="M614" t="str">
        <f>IF(ISNA(complete_data[[#This Row],[Embarked]]),"S",IF(complete_data[[#This Row],[Embarked]]="","S",complete_data[[#This Row],[Embarked]]))</f>
        <v>C</v>
      </c>
      <c r="N614" t="str">
        <f>IF(ISNA(complete_data[[#This Row],[Cabin]]),"Unknown",IF(complete_data[[#This Row],[Cabin]]="","Unknown",TRIM(LEFT(complete_data[[#This Row],[Cabin]],1))))</f>
        <v>B</v>
      </c>
    </row>
    <row r="615" spans="1:14" x14ac:dyDescent="0.2">
      <c r="A615" s="5">
        <v>169</v>
      </c>
      <c r="B615" s="7">
        <v>0</v>
      </c>
      <c r="C615" s="7">
        <v>1</v>
      </c>
      <c r="D615" s="5" t="s">
        <v>919</v>
      </c>
      <c r="E615" s="5" t="s">
        <v>29</v>
      </c>
      <c r="G615" s="3" t="s">
        <v>920</v>
      </c>
      <c r="H615" s="7">
        <f>_xlfn.XLOOKUP(complete_data[[#This Row],[PassengerId]],family_info[PassengerId],family_info[SibSp])</f>
        <v>0</v>
      </c>
      <c r="I615" s="7">
        <f>_xlfn.XLOOKUP(complete_data[[#This Row],[PassengerId]],family_info[PassengerId],family_info[Parch])</f>
        <v>0</v>
      </c>
      <c r="J615" s="18">
        <f>IF(ISBLANK(_xlfn.XLOOKUP(complete_data[[#This Row],[Ticket]],tickets[Ticket],tickets[Fare])),"",_xlfn.XLOOKUP(complete_data[[#This Row],[Ticket]],tickets[Ticket],tickets[Fare]))</f>
        <v>25.925000000000001</v>
      </c>
      <c r="K615" s="18" t="str">
        <f>IF(ISBLANK(_xlfn.XLOOKUP(complete_data[[#This Row],[Ticket]],tickets[Ticket],tickets[Cabin])),"",_xlfn.XLOOKUP(complete_data[[#This Row],[Ticket]],tickets[Ticket],tickets[Cabin]))</f>
        <v/>
      </c>
      <c r="L615" t="str">
        <f>IF(ISBLANK(_xlfn.XLOOKUP(complete_data[[#This Row],[Ticket]],tickets[Ticket],tickets[Embarked])),"",_xlfn.XLOOKUP(complete_data[[#This Row],[Ticket]],tickets[Ticket],tickets[Embarked]))</f>
        <v>S</v>
      </c>
      <c r="M615" t="str">
        <f>IF(ISNA(complete_data[[#This Row],[Embarked]]),"S",IF(complete_data[[#This Row],[Embarked]]="","S",complete_data[[#This Row],[Embarked]]))</f>
        <v>S</v>
      </c>
      <c r="N615" t="str">
        <f>IF(ISNA(complete_data[[#This Row],[Cabin]]),"Unknown",IF(complete_data[[#This Row],[Cabin]]="","Unknown",TRIM(LEFT(complete_data[[#This Row],[Cabin]],1))))</f>
        <v>Unknown</v>
      </c>
    </row>
    <row r="616" spans="1:14" x14ac:dyDescent="0.2">
      <c r="A616" s="5">
        <v>837</v>
      </c>
      <c r="B616" s="7">
        <v>0</v>
      </c>
      <c r="C616" s="7">
        <v>3</v>
      </c>
      <c r="D616" s="5" t="s">
        <v>921</v>
      </c>
      <c r="E616" s="5" t="s">
        <v>29</v>
      </c>
      <c r="F616" s="4">
        <v>21</v>
      </c>
      <c r="G616" s="3">
        <v>315097</v>
      </c>
      <c r="H616" s="7">
        <f>_xlfn.XLOOKUP(complete_data[[#This Row],[PassengerId]],family_info[PassengerId],family_info[SibSp])</f>
        <v>0</v>
      </c>
      <c r="I616" s="7">
        <f>_xlfn.XLOOKUP(complete_data[[#This Row],[PassengerId]],family_info[PassengerId],family_info[Parch])</f>
        <v>0</v>
      </c>
      <c r="J616" s="18">
        <f>IF(ISBLANK(_xlfn.XLOOKUP(complete_data[[#This Row],[Ticket]],tickets[Ticket],tickets[Fare])),"",_xlfn.XLOOKUP(complete_data[[#This Row],[Ticket]],tickets[Ticket],tickets[Fare]))</f>
        <v>8.6624999999999996</v>
      </c>
      <c r="K616" s="18" t="str">
        <f>IF(ISBLANK(_xlfn.XLOOKUP(complete_data[[#This Row],[Ticket]],tickets[Ticket],tickets[Cabin])),"",_xlfn.XLOOKUP(complete_data[[#This Row],[Ticket]],tickets[Ticket],tickets[Cabin]))</f>
        <v/>
      </c>
      <c r="L616" t="str">
        <f>IF(ISBLANK(_xlfn.XLOOKUP(complete_data[[#This Row],[Ticket]],tickets[Ticket],tickets[Embarked])),"",_xlfn.XLOOKUP(complete_data[[#This Row],[Ticket]],tickets[Ticket],tickets[Embarked]))</f>
        <v>S</v>
      </c>
      <c r="M616" t="str">
        <f>IF(ISNA(complete_data[[#This Row],[Embarked]]),"S",IF(complete_data[[#This Row],[Embarked]]="","S",complete_data[[#This Row],[Embarked]]))</f>
        <v>S</v>
      </c>
      <c r="N616" t="str">
        <f>IF(ISNA(complete_data[[#This Row],[Cabin]]),"Unknown",IF(complete_data[[#This Row],[Cabin]]="","Unknown",TRIM(LEFT(complete_data[[#This Row],[Cabin]],1))))</f>
        <v>Unknown</v>
      </c>
    </row>
    <row r="617" spans="1:14" x14ac:dyDescent="0.2">
      <c r="A617" s="5">
        <v>692</v>
      </c>
      <c r="B617" s="7">
        <v>1</v>
      </c>
      <c r="C617" s="7">
        <v>3</v>
      </c>
      <c r="D617" s="5" t="s">
        <v>922</v>
      </c>
      <c r="E617" s="5" t="s">
        <v>32</v>
      </c>
      <c r="F617" s="4">
        <v>4</v>
      </c>
      <c r="G617" s="3">
        <v>349256</v>
      </c>
      <c r="H617" s="7">
        <f>_xlfn.XLOOKUP(complete_data[[#This Row],[PassengerId]],family_info[PassengerId],family_info[SibSp])</f>
        <v>0</v>
      </c>
      <c r="I617" s="7">
        <f>_xlfn.XLOOKUP(complete_data[[#This Row],[PassengerId]],family_info[PassengerId],family_info[Parch])</f>
        <v>1</v>
      </c>
      <c r="J617" s="18">
        <f>IF(ISBLANK(_xlfn.XLOOKUP(complete_data[[#This Row],[Ticket]],tickets[Ticket],tickets[Fare])),"",_xlfn.XLOOKUP(complete_data[[#This Row],[Ticket]],tickets[Ticket],tickets[Fare]))</f>
        <v>13.416700000000001</v>
      </c>
      <c r="K617" s="18" t="str">
        <f>IF(ISBLANK(_xlfn.XLOOKUP(complete_data[[#This Row],[Ticket]],tickets[Ticket],tickets[Cabin])),"",_xlfn.XLOOKUP(complete_data[[#This Row],[Ticket]],tickets[Ticket],tickets[Cabin]))</f>
        <v/>
      </c>
      <c r="L617" t="str">
        <f>IF(ISBLANK(_xlfn.XLOOKUP(complete_data[[#This Row],[Ticket]],tickets[Ticket],tickets[Embarked])),"",_xlfn.XLOOKUP(complete_data[[#This Row],[Ticket]],tickets[Ticket],tickets[Embarked]))</f>
        <v>C</v>
      </c>
      <c r="M617" t="str">
        <f>IF(ISNA(complete_data[[#This Row],[Embarked]]),"S",IF(complete_data[[#This Row],[Embarked]]="","S",complete_data[[#This Row],[Embarked]]))</f>
        <v>C</v>
      </c>
      <c r="N617" t="str">
        <f>IF(ISNA(complete_data[[#This Row],[Cabin]]),"Unknown",IF(complete_data[[#This Row],[Cabin]]="","Unknown",TRIM(LEFT(complete_data[[#This Row],[Cabin]],1))))</f>
        <v>Unknown</v>
      </c>
    </row>
    <row r="618" spans="1:14" x14ac:dyDescent="0.2">
      <c r="A618" s="5">
        <v>284</v>
      </c>
      <c r="B618" s="7">
        <v>1</v>
      </c>
      <c r="C618" s="7">
        <v>3</v>
      </c>
      <c r="D618" s="5" t="s">
        <v>923</v>
      </c>
      <c r="E618" s="5" t="s">
        <v>29</v>
      </c>
      <c r="F618" s="4">
        <v>19</v>
      </c>
      <c r="G618" s="3" t="s">
        <v>924</v>
      </c>
      <c r="H618" s="7">
        <f>_xlfn.XLOOKUP(complete_data[[#This Row],[PassengerId]],family_info[PassengerId],family_info[SibSp])</f>
        <v>0</v>
      </c>
      <c r="I618" s="7">
        <f>_xlfn.XLOOKUP(complete_data[[#This Row],[PassengerId]],family_info[PassengerId],family_info[Parch])</f>
        <v>0</v>
      </c>
      <c r="J618" s="18">
        <f>IF(ISBLANK(_xlfn.XLOOKUP(complete_data[[#This Row],[Ticket]],tickets[Ticket],tickets[Fare])),"",_xlfn.XLOOKUP(complete_data[[#This Row],[Ticket]],tickets[Ticket],tickets[Fare]))</f>
        <v>8.0500000000000007</v>
      </c>
      <c r="K618" s="18" t="str">
        <f>IF(ISBLANK(_xlfn.XLOOKUP(complete_data[[#This Row],[Ticket]],tickets[Ticket],tickets[Cabin])),"",_xlfn.XLOOKUP(complete_data[[#This Row],[Ticket]],tickets[Ticket],tickets[Cabin]))</f>
        <v/>
      </c>
      <c r="L618" t="str">
        <f>IF(ISBLANK(_xlfn.XLOOKUP(complete_data[[#This Row],[Ticket]],tickets[Ticket],tickets[Embarked])),"",_xlfn.XLOOKUP(complete_data[[#This Row],[Ticket]],tickets[Ticket],tickets[Embarked]))</f>
        <v>S</v>
      </c>
      <c r="M618" t="str">
        <f>IF(ISNA(complete_data[[#This Row],[Embarked]]),"S",IF(complete_data[[#This Row],[Embarked]]="","S",complete_data[[#This Row],[Embarked]]))</f>
        <v>S</v>
      </c>
      <c r="N618" t="str">
        <f>IF(ISNA(complete_data[[#This Row],[Cabin]]),"Unknown",IF(complete_data[[#This Row],[Cabin]]="","Unknown",TRIM(LEFT(complete_data[[#This Row],[Cabin]],1))))</f>
        <v>Unknown</v>
      </c>
    </row>
    <row r="619" spans="1:14" x14ac:dyDescent="0.2">
      <c r="A619" s="5">
        <v>236</v>
      </c>
      <c r="B619" s="7">
        <v>0</v>
      </c>
      <c r="C619" s="7">
        <v>3</v>
      </c>
      <c r="D619" s="5" t="s">
        <v>925</v>
      </c>
      <c r="E619" s="5" t="s">
        <v>32</v>
      </c>
      <c r="G619" s="3" t="s">
        <v>926</v>
      </c>
      <c r="H619" s="7">
        <f>_xlfn.XLOOKUP(complete_data[[#This Row],[PassengerId]],family_info[PassengerId],family_info[SibSp])</f>
        <v>0</v>
      </c>
      <c r="I619" s="7">
        <f>_xlfn.XLOOKUP(complete_data[[#This Row],[PassengerId]],family_info[PassengerId],family_info[Parch])</f>
        <v>0</v>
      </c>
      <c r="J619" s="18">
        <f>IF(ISBLANK(_xlfn.XLOOKUP(complete_data[[#This Row],[Ticket]],tickets[Ticket],tickets[Fare])),"",_xlfn.XLOOKUP(complete_data[[#This Row],[Ticket]],tickets[Ticket],tickets[Fare]))</f>
        <v>7.55</v>
      </c>
      <c r="K619" s="18" t="str">
        <f>IF(ISBLANK(_xlfn.XLOOKUP(complete_data[[#This Row],[Ticket]],tickets[Ticket],tickets[Cabin])),"",_xlfn.XLOOKUP(complete_data[[#This Row],[Ticket]],tickets[Ticket],tickets[Cabin]))</f>
        <v/>
      </c>
      <c r="L619" t="str">
        <f>IF(ISBLANK(_xlfn.XLOOKUP(complete_data[[#This Row],[Ticket]],tickets[Ticket],tickets[Embarked])),"",_xlfn.XLOOKUP(complete_data[[#This Row],[Ticket]],tickets[Ticket],tickets[Embarked]))</f>
        <v>S</v>
      </c>
      <c r="M619" t="str">
        <f>IF(ISNA(complete_data[[#This Row],[Embarked]]),"S",IF(complete_data[[#This Row],[Embarked]]="","S",complete_data[[#This Row],[Embarked]]))</f>
        <v>S</v>
      </c>
      <c r="N619" t="str">
        <f>IF(ISNA(complete_data[[#This Row],[Cabin]]),"Unknown",IF(complete_data[[#This Row],[Cabin]]="","Unknown",TRIM(LEFT(complete_data[[#This Row],[Cabin]],1))))</f>
        <v>Unknown</v>
      </c>
    </row>
    <row r="620" spans="1:14" x14ac:dyDescent="0.2">
      <c r="A620" s="5">
        <v>701</v>
      </c>
      <c r="B620" s="7">
        <v>1</v>
      </c>
      <c r="C620" s="7">
        <v>1</v>
      </c>
      <c r="D620" s="5" t="s">
        <v>927</v>
      </c>
      <c r="E620" s="5" t="s">
        <v>32</v>
      </c>
      <c r="F620" s="4">
        <v>18</v>
      </c>
      <c r="G620" s="3" t="s">
        <v>347</v>
      </c>
      <c r="H620" s="7">
        <f>_xlfn.XLOOKUP(complete_data[[#This Row],[PassengerId]],family_info[PassengerId],family_info[SibSp])</f>
        <v>1</v>
      </c>
      <c r="I620" s="7">
        <f>_xlfn.XLOOKUP(complete_data[[#This Row],[PassengerId]],family_info[PassengerId],family_info[Parch])</f>
        <v>0</v>
      </c>
      <c r="J620" s="18">
        <f>IF(ISBLANK(_xlfn.XLOOKUP(complete_data[[#This Row],[Ticket]],tickets[Ticket],tickets[Fare])),"",_xlfn.XLOOKUP(complete_data[[#This Row],[Ticket]],tickets[Ticket],tickets[Fare]))</f>
        <v>227.52500000000001</v>
      </c>
      <c r="K620" s="18" t="str">
        <f>IF(ISBLANK(_xlfn.XLOOKUP(complete_data[[#This Row],[Ticket]],tickets[Ticket],tickets[Cabin])),"",_xlfn.XLOOKUP(complete_data[[#This Row],[Ticket]],tickets[Ticket],tickets[Cabin]))</f>
        <v>C62 C64</v>
      </c>
      <c r="L620" t="str">
        <f>IF(ISBLANK(_xlfn.XLOOKUP(complete_data[[#This Row],[Ticket]],tickets[Ticket],tickets[Embarked])),"",_xlfn.XLOOKUP(complete_data[[#This Row],[Ticket]],tickets[Ticket],tickets[Embarked]))</f>
        <v>C</v>
      </c>
      <c r="M620" t="str">
        <f>IF(ISNA(complete_data[[#This Row],[Embarked]]),"S",IF(complete_data[[#This Row],[Embarked]]="","S",complete_data[[#This Row],[Embarked]]))</f>
        <v>C</v>
      </c>
      <c r="N620" t="str">
        <f>IF(ISNA(complete_data[[#This Row],[Cabin]]),"Unknown",IF(complete_data[[#This Row],[Cabin]]="","Unknown",TRIM(LEFT(complete_data[[#This Row],[Cabin]],1))))</f>
        <v>C</v>
      </c>
    </row>
    <row r="621" spans="1:14" x14ac:dyDescent="0.2">
      <c r="A621" s="5">
        <v>391</v>
      </c>
      <c r="B621" s="7">
        <v>1</v>
      </c>
      <c r="C621" s="7">
        <v>1</v>
      </c>
      <c r="D621" s="5" t="s">
        <v>928</v>
      </c>
      <c r="E621" s="5" t="s">
        <v>29</v>
      </c>
      <c r="F621" s="4">
        <v>36</v>
      </c>
      <c r="G621" s="3">
        <v>113760</v>
      </c>
      <c r="H621" s="7">
        <f>_xlfn.XLOOKUP(complete_data[[#This Row],[PassengerId]],family_info[PassengerId],family_info[SibSp])</f>
        <v>1</v>
      </c>
      <c r="I621" s="7">
        <f>_xlfn.XLOOKUP(complete_data[[#This Row],[PassengerId]],family_info[PassengerId],family_info[Parch])</f>
        <v>2</v>
      </c>
      <c r="J621" s="18">
        <f>IF(ISBLANK(_xlfn.XLOOKUP(complete_data[[#This Row],[Ticket]],tickets[Ticket],tickets[Fare])),"",_xlfn.XLOOKUP(complete_data[[#This Row],[Ticket]],tickets[Ticket],tickets[Fare]))</f>
        <v>120</v>
      </c>
      <c r="K621" s="18" t="str">
        <f>IF(ISBLANK(_xlfn.XLOOKUP(complete_data[[#This Row],[Ticket]],tickets[Ticket],tickets[Cabin])),"",_xlfn.XLOOKUP(complete_data[[#This Row],[Ticket]],tickets[Ticket],tickets[Cabin]))</f>
        <v>B96 B98</v>
      </c>
      <c r="L621" t="str">
        <f>IF(ISBLANK(_xlfn.XLOOKUP(complete_data[[#This Row],[Ticket]],tickets[Ticket],tickets[Embarked])),"",_xlfn.XLOOKUP(complete_data[[#This Row],[Ticket]],tickets[Ticket],tickets[Embarked]))</f>
        <v>S</v>
      </c>
      <c r="M621" t="str">
        <f>IF(ISNA(complete_data[[#This Row],[Embarked]]),"S",IF(complete_data[[#This Row],[Embarked]]="","S",complete_data[[#This Row],[Embarked]]))</f>
        <v>S</v>
      </c>
      <c r="N621" t="str">
        <f>IF(ISNA(complete_data[[#This Row],[Cabin]]),"Unknown",IF(complete_data[[#This Row],[Cabin]]="","Unknown",TRIM(LEFT(complete_data[[#This Row],[Cabin]],1))))</f>
        <v>B</v>
      </c>
    </row>
    <row r="622" spans="1:14" x14ac:dyDescent="0.2">
      <c r="A622" s="5">
        <v>198</v>
      </c>
      <c r="B622" s="7">
        <v>0</v>
      </c>
      <c r="C622" s="7">
        <v>3</v>
      </c>
      <c r="D622" s="5" t="s">
        <v>929</v>
      </c>
      <c r="E622" s="5" t="s">
        <v>29</v>
      </c>
      <c r="F622" s="4">
        <v>42</v>
      </c>
      <c r="G622" s="3">
        <v>4579</v>
      </c>
      <c r="H622" s="7">
        <f>_xlfn.XLOOKUP(complete_data[[#This Row],[PassengerId]],family_info[PassengerId],family_info[SibSp])</f>
        <v>0</v>
      </c>
      <c r="I622" s="7">
        <f>_xlfn.XLOOKUP(complete_data[[#This Row],[PassengerId]],family_info[PassengerId],family_info[Parch])</f>
        <v>1</v>
      </c>
      <c r="J622" s="18">
        <f>IF(ISBLANK(_xlfn.XLOOKUP(complete_data[[#This Row],[Ticket]],tickets[Ticket],tickets[Fare])),"",_xlfn.XLOOKUP(complete_data[[#This Row],[Ticket]],tickets[Ticket],tickets[Fare]))</f>
        <v>8.4041999999999994</v>
      </c>
      <c r="K622" s="18" t="str">
        <f>IF(ISBLANK(_xlfn.XLOOKUP(complete_data[[#This Row],[Ticket]],tickets[Ticket],tickets[Cabin])),"",_xlfn.XLOOKUP(complete_data[[#This Row],[Ticket]],tickets[Ticket],tickets[Cabin]))</f>
        <v/>
      </c>
      <c r="L622" t="str">
        <f>IF(ISBLANK(_xlfn.XLOOKUP(complete_data[[#This Row],[Ticket]],tickets[Ticket],tickets[Embarked])),"",_xlfn.XLOOKUP(complete_data[[#This Row],[Ticket]],tickets[Ticket],tickets[Embarked]))</f>
        <v>S</v>
      </c>
      <c r="M622" t="str">
        <f>IF(ISNA(complete_data[[#This Row],[Embarked]]),"S",IF(complete_data[[#This Row],[Embarked]]="","S",complete_data[[#This Row],[Embarked]]))</f>
        <v>S</v>
      </c>
      <c r="N622" t="str">
        <f>IF(ISNA(complete_data[[#This Row],[Cabin]]),"Unknown",IF(complete_data[[#This Row],[Cabin]]="","Unknown",TRIM(LEFT(complete_data[[#This Row],[Cabin]],1))))</f>
        <v>Unknown</v>
      </c>
    </row>
    <row r="623" spans="1:14" x14ac:dyDescent="0.2">
      <c r="A623" s="5">
        <v>504</v>
      </c>
      <c r="B623" s="7">
        <v>0</v>
      </c>
      <c r="C623" s="7">
        <v>3</v>
      </c>
      <c r="D623" s="5" t="s">
        <v>930</v>
      </c>
      <c r="E623" s="5" t="s">
        <v>32</v>
      </c>
      <c r="F623" s="4">
        <v>37</v>
      </c>
      <c r="G623" s="3">
        <v>4135</v>
      </c>
      <c r="H623" s="7">
        <f>_xlfn.XLOOKUP(complete_data[[#This Row],[PassengerId]],family_info[PassengerId],family_info[SibSp])</f>
        <v>0</v>
      </c>
      <c r="I623" s="7">
        <f>_xlfn.XLOOKUP(complete_data[[#This Row],[PassengerId]],family_info[PassengerId],family_info[Parch])</f>
        <v>0</v>
      </c>
      <c r="J623" s="18">
        <f>IF(ISBLANK(_xlfn.XLOOKUP(complete_data[[#This Row],[Ticket]],tickets[Ticket],tickets[Fare])),"",_xlfn.XLOOKUP(complete_data[[#This Row],[Ticket]],tickets[Ticket],tickets[Fare]))</f>
        <v>9.5875000000000004</v>
      </c>
      <c r="K623" s="18" t="str">
        <f>IF(ISBLANK(_xlfn.XLOOKUP(complete_data[[#This Row],[Ticket]],tickets[Ticket],tickets[Cabin])),"",_xlfn.XLOOKUP(complete_data[[#This Row],[Ticket]],tickets[Ticket],tickets[Cabin]))</f>
        <v/>
      </c>
      <c r="L623" t="str">
        <f>IF(ISBLANK(_xlfn.XLOOKUP(complete_data[[#This Row],[Ticket]],tickets[Ticket],tickets[Embarked])),"",_xlfn.XLOOKUP(complete_data[[#This Row],[Ticket]],tickets[Ticket],tickets[Embarked]))</f>
        <v>S</v>
      </c>
      <c r="M623" t="str">
        <f>IF(ISNA(complete_data[[#This Row],[Embarked]]),"S",IF(complete_data[[#This Row],[Embarked]]="","S",complete_data[[#This Row],[Embarked]]))</f>
        <v>S</v>
      </c>
      <c r="N623" t="str">
        <f>IF(ISNA(complete_data[[#This Row],[Cabin]]),"Unknown",IF(complete_data[[#This Row],[Cabin]]="","Unknown",TRIM(LEFT(complete_data[[#This Row],[Cabin]],1))))</f>
        <v>Unknown</v>
      </c>
    </row>
    <row r="624" spans="1:14" x14ac:dyDescent="0.2">
      <c r="A624" s="5">
        <v>293</v>
      </c>
      <c r="B624" s="7">
        <v>0</v>
      </c>
      <c r="C624" s="7">
        <v>2</v>
      </c>
      <c r="D624" s="5" t="s">
        <v>931</v>
      </c>
      <c r="E624" s="5" t="s">
        <v>29</v>
      </c>
      <c r="F624" s="4">
        <v>36</v>
      </c>
      <c r="G624" s="3" t="s">
        <v>932</v>
      </c>
      <c r="H624" s="7">
        <f>_xlfn.XLOOKUP(complete_data[[#This Row],[PassengerId]],family_info[PassengerId],family_info[SibSp])</f>
        <v>0</v>
      </c>
      <c r="I624" s="7">
        <f>_xlfn.XLOOKUP(complete_data[[#This Row],[PassengerId]],family_info[PassengerId],family_info[Parch])</f>
        <v>0</v>
      </c>
      <c r="J624" s="18">
        <f>IF(ISBLANK(_xlfn.XLOOKUP(complete_data[[#This Row],[Ticket]],tickets[Ticket],tickets[Fare])),"",_xlfn.XLOOKUP(complete_data[[#This Row],[Ticket]],tickets[Ticket],tickets[Fare]))</f>
        <v>12.875</v>
      </c>
      <c r="K624" s="18" t="str">
        <f>IF(ISBLANK(_xlfn.XLOOKUP(complete_data[[#This Row],[Ticket]],tickets[Ticket],tickets[Cabin])),"",_xlfn.XLOOKUP(complete_data[[#This Row],[Ticket]],tickets[Ticket],tickets[Cabin]))</f>
        <v>D</v>
      </c>
      <c r="L624" t="str">
        <f>IF(ISBLANK(_xlfn.XLOOKUP(complete_data[[#This Row],[Ticket]],tickets[Ticket],tickets[Embarked])),"",_xlfn.XLOOKUP(complete_data[[#This Row],[Ticket]],tickets[Ticket],tickets[Embarked]))</f>
        <v>C</v>
      </c>
      <c r="M624" t="str">
        <f>IF(ISNA(complete_data[[#This Row],[Embarked]]),"S",IF(complete_data[[#This Row],[Embarked]]="","S",complete_data[[#This Row],[Embarked]]))</f>
        <v>C</v>
      </c>
      <c r="N624" t="str">
        <f>IF(ISNA(complete_data[[#This Row],[Cabin]]),"Unknown",IF(complete_data[[#This Row],[Cabin]]="","Unknown",TRIM(LEFT(complete_data[[#This Row],[Cabin]],1))))</f>
        <v>D</v>
      </c>
    </row>
    <row r="625" spans="1:14" x14ac:dyDescent="0.2">
      <c r="A625" s="5">
        <v>863</v>
      </c>
      <c r="B625" s="7">
        <v>1</v>
      </c>
      <c r="C625" s="7">
        <v>1</v>
      </c>
      <c r="D625" s="5" t="s">
        <v>933</v>
      </c>
      <c r="E625" s="5" t="s">
        <v>32</v>
      </c>
      <c r="F625" s="4">
        <v>48</v>
      </c>
      <c r="G625" s="3">
        <v>17466</v>
      </c>
      <c r="H625" s="7">
        <f>_xlfn.XLOOKUP(complete_data[[#This Row],[PassengerId]],family_info[PassengerId],family_info[SibSp])</f>
        <v>0</v>
      </c>
      <c r="I625" s="7">
        <f>_xlfn.XLOOKUP(complete_data[[#This Row],[PassengerId]],family_info[PassengerId],family_info[Parch])</f>
        <v>0</v>
      </c>
      <c r="J625" s="18">
        <f>IF(ISBLANK(_xlfn.XLOOKUP(complete_data[[#This Row],[Ticket]],tickets[Ticket],tickets[Fare])),"",_xlfn.XLOOKUP(complete_data[[#This Row],[Ticket]],tickets[Ticket],tickets[Fare]))</f>
        <v>25.929200000000002</v>
      </c>
      <c r="K625" s="18" t="str">
        <f>IF(ISBLANK(_xlfn.XLOOKUP(complete_data[[#This Row],[Ticket]],tickets[Ticket],tickets[Cabin])),"",_xlfn.XLOOKUP(complete_data[[#This Row],[Ticket]],tickets[Ticket],tickets[Cabin]))</f>
        <v>D17</v>
      </c>
      <c r="L625" t="str">
        <f>IF(ISBLANK(_xlfn.XLOOKUP(complete_data[[#This Row],[Ticket]],tickets[Ticket],tickets[Embarked])),"",_xlfn.XLOOKUP(complete_data[[#This Row],[Ticket]],tickets[Ticket],tickets[Embarked]))</f>
        <v>S</v>
      </c>
      <c r="M625" t="str">
        <f>IF(ISNA(complete_data[[#This Row],[Embarked]]),"S",IF(complete_data[[#This Row],[Embarked]]="","S",complete_data[[#This Row],[Embarked]]))</f>
        <v>S</v>
      </c>
      <c r="N625" t="str">
        <f>IF(ISNA(complete_data[[#This Row],[Cabin]]),"Unknown",IF(complete_data[[#This Row],[Cabin]]="","Unknown",TRIM(LEFT(complete_data[[#This Row],[Cabin]],1))))</f>
        <v>D</v>
      </c>
    </row>
    <row r="626" spans="1:14" x14ac:dyDescent="0.2">
      <c r="A626" s="5">
        <v>628</v>
      </c>
      <c r="B626" s="7">
        <v>1</v>
      </c>
      <c r="C626" s="7">
        <v>1</v>
      </c>
      <c r="D626" s="5" t="s">
        <v>934</v>
      </c>
      <c r="E626" s="5" t="s">
        <v>32</v>
      </c>
      <c r="F626" s="4">
        <v>21</v>
      </c>
      <c r="G626" s="3">
        <v>13502</v>
      </c>
      <c r="H626" s="7">
        <f>_xlfn.XLOOKUP(complete_data[[#This Row],[PassengerId]],family_info[PassengerId],family_info[SibSp])</f>
        <v>0</v>
      </c>
      <c r="I626" s="7">
        <f>_xlfn.XLOOKUP(complete_data[[#This Row],[PassengerId]],family_info[PassengerId],family_info[Parch])</f>
        <v>0</v>
      </c>
      <c r="J626" s="18">
        <f>IF(ISBLANK(_xlfn.XLOOKUP(complete_data[[#This Row],[Ticket]],tickets[Ticket],tickets[Fare])),"",_xlfn.XLOOKUP(complete_data[[#This Row],[Ticket]],tickets[Ticket],tickets[Fare]))</f>
        <v>77.958299999999994</v>
      </c>
      <c r="K626" s="18" t="str">
        <f>IF(ISBLANK(_xlfn.XLOOKUP(complete_data[[#This Row],[Ticket]],tickets[Ticket],tickets[Cabin])),"",_xlfn.XLOOKUP(complete_data[[#This Row],[Ticket]],tickets[Ticket],tickets[Cabin]))</f>
        <v>D7 D9 D11</v>
      </c>
      <c r="L626" t="str">
        <f>IF(ISBLANK(_xlfn.XLOOKUP(complete_data[[#This Row],[Ticket]],tickets[Ticket],tickets[Embarked])),"",_xlfn.XLOOKUP(complete_data[[#This Row],[Ticket]],tickets[Ticket],tickets[Embarked]))</f>
        <v>S</v>
      </c>
      <c r="M626" t="str">
        <f>IF(ISNA(complete_data[[#This Row],[Embarked]]),"S",IF(complete_data[[#This Row],[Embarked]]="","S",complete_data[[#This Row],[Embarked]]))</f>
        <v>S</v>
      </c>
      <c r="N626" t="str">
        <f>IF(ISNA(complete_data[[#This Row],[Cabin]]),"Unknown",IF(complete_data[[#This Row],[Cabin]]="","Unknown",TRIM(LEFT(complete_data[[#This Row],[Cabin]],1))))</f>
        <v>D</v>
      </c>
    </row>
    <row r="627" spans="1:14" x14ac:dyDescent="0.2">
      <c r="A627" s="5">
        <v>655</v>
      </c>
      <c r="B627" s="7">
        <v>0</v>
      </c>
      <c r="C627" s="7">
        <v>3</v>
      </c>
      <c r="D627" s="5" t="s">
        <v>935</v>
      </c>
      <c r="E627" s="5" t="s">
        <v>32</v>
      </c>
      <c r="F627" s="4">
        <v>18</v>
      </c>
      <c r="G627" s="3">
        <v>365226</v>
      </c>
      <c r="H627" s="7">
        <f>_xlfn.XLOOKUP(complete_data[[#This Row],[PassengerId]],family_info[PassengerId],family_info[SibSp])</f>
        <v>0</v>
      </c>
      <c r="I627" s="7">
        <f>_xlfn.XLOOKUP(complete_data[[#This Row],[PassengerId]],family_info[PassengerId],family_info[Parch])</f>
        <v>0</v>
      </c>
      <c r="J627" s="18" t="e">
        <f>IF(ISBLANK(_xlfn.XLOOKUP(complete_data[[#This Row],[Ticket]],tickets[Ticket],tickets[Fare])),"",_xlfn.XLOOKUP(complete_data[[#This Row],[Ticket]],tickets[Ticket],tickets[Fare]))</f>
        <v>#N/A</v>
      </c>
      <c r="K627" s="18" t="e">
        <f>IF(ISBLANK(_xlfn.XLOOKUP(complete_data[[#This Row],[Ticket]],tickets[Ticket],tickets[Cabin])),"",_xlfn.XLOOKUP(complete_data[[#This Row],[Ticket]],tickets[Ticket],tickets[Cabin]))</f>
        <v>#N/A</v>
      </c>
      <c r="L627" t="e">
        <f>IF(ISBLANK(_xlfn.XLOOKUP(complete_data[[#This Row],[Ticket]],tickets[Ticket],tickets[Embarked])),"",_xlfn.XLOOKUP(complete_data[[#This Row],[Ticket]],tickets[Ticket],tickets[Embarked]))</f>
        <v>#N/A</v>
      </c>
      <c r="M627" t="str">
        <f>IF(ISNA(complete_data[[#This Row],[Embarked]]),"S",IF(complete_data[[#This Row],[Embarked]]="","S",complete_data[[#This Row],[Embarked]]))</f>
        <v>S</v>
      </c>
      <c r="N627" t="str">
        <f>IF(ISNA(complete_data[[#This Row],[Cabin]]),"Unknown",IF(complete_data[[#This Row],[Cabin]]="","Unknown",TRIM(LEFT(complete_data[[#This Row],[Cabin]],1))))</f>
        <v>Unknown</v>
      </c>
    </row>
    <row r="628" spans="1:14" x14ac:dyDescent="0.2">
      <c r="A628" s="5">
        <v>346</v>
      </c>
      <c r="B628" s="7">
        <v>1</v>
      </c>
      <c r="C628" s="7">
        <v>2</v>
      </c>
      <c r="D628" s="5" t="s">
        <v>936</v>
      </c>
      <c r="E628" s="5" t="s">
        <v>32</v>
      </c>
      <c r="F628" s="4">
        <v>24</v>
      </c>
      <c r="G628" s="3">
        <v>248733</v>
      </c>
      <c r="H628" s="7">
        <f>_xlfn.XLOOKUP(complete_data[[#This Row],[PassengerId]],family_info[PassengerId],family_info[SibSp])</f>
        <v>0</v>
      </c>
      <c r="I628" s="7">
        <f>_xlfn.XLOOKUP(complete_data[[#This Row],[PassengerId]],family_info[PassengerId],family_info[Parch])</f>
        <v>0</v>
      </c>
      <c r="J628" s="18">
        <f>IF(ISBLANK(_xlfn.XLOOKUP(complete_data[[#This Row],[Ticket]],tickets[Ticket],tickets[Fare])),"",_xlfn.XLOOKUP(complete_data[[#This Row],[Ticket]],tickets[Ticket],tickets[Fare]))</f>
        <v>13</v>
      </c>
      <c r="K628" s="18" t="str">
        <f>IF(ISBLANK(_xlfn.XLOOKUP(complete_data[[#This Row],[Ticket]],tickets[Ticket],tickets[Cabin])),"",_xlfn.XLOOKUP(complete_data[[#This Row],[Ticket]],tickets[Ticket],tickets[Cabin]))</f>
        <v>F33</v>
      </c>
      <c r="L628" t="str">
        <f>IF(ISBLANK(_xlfn.XLOOKUP(complete_data[[#This Row],[Ticket]],tickets[Ticket],tickets[Embarked])),"",_xlfn.XLOOKUP(complete_data[[#This Row],[Ticket]],tickets[Ticket],tickets[Embarked]))</f>
        <v>S</v>
      </c>
      <c r="M628" t="str">
        <f>IF(ISNA(complete_data[[#This Row],[Embarked]]),"S",IF(complete_data[[#This Row],[Embarked]]="","S",complete_data[[#This Row],[Embarked]]))</f>
        <v>S</v>
      </c>
      <c r="N628" t="str">
        <f>IF(ISNA(complete_data[[#This Row],[Cabin]]),"Unknown",IF(complete_data[[#This Row],[Cabin]]="","Unknown",TRIM(LEFT(complete_data[[#This Row],[Cabin]],1))))</f>
        <v>F</v>
      </c>
    </row>
    <row r="629" spans="1:14" x14ac:dyDescent="0.2">
      <c r="A629" s="5">
        <v>237</v>
      </c>
      <c r="B629" s="7">
        <v>0</v>
      </c>
      <c r="C629" s="7">
        <v>2</v>
      </c>
      <c r="D629" s="5" t="s">
        <v>937</v>
      </c>
      <c r="E629" s="5" t="s">
        <v>29</v>
      </c>
      <c r="F629" s="4">
        <v>44</v>
      </c>
      <c r="G629" s="3">
        <v>26707</v>
      </c>
      <c r="H629" s="7">
        <f>_xlfn.XLOOKUP(complete_data[[#This Row],[PassengerId]],family_info[PassengerId],family_info[SibSp])</f>
        <v>1</v>
      </c>
      <c r="I629" s="7">
        <f>_xlfn.XLOOKUP(complete_data[[#This Row],[PassengerId]],family_info[PassengerId],family_info[Parch])</f>
        <v>0</v>
      </c>
      <c r="J629" s="18">
        <f>IF(ISBLANK(_xlfn.XLOOKUP(complete_data[[#This Row],[Ticket]],tickets[Ticket],tickets[Fare])),"",_xlfn.XLOOKUP(complete_data[[#This Row],[Ticket]],tickets[Ticket],tickets[Fare]))</f>
        <v>26</v>
      </c>
      <c r="K629" s="18" t="str">
        <f>IF(ISBLANK(_xlfn.XLOOKUP(complete_data[[#This Row],[Ticket]],tickets[Ticket],tickets[Cabin])),"",_xlfn.XLOOKUP(complete_data[[#This Row],[Ticket]],tickets[Ticket],tickets[Cabin]))</f>
        <v/>
      </c>
      <c r="L629" t="str">
        <f>IF(ISBLANK(_xlfn.XLOOKUP(complete_data[[#This Row],[Ticket]],tickets[Ticket],tickets[Embarked])),"",_xlfn.XLOOKUP(complete_data[[#This Row],[Ticket]],tickets[Ticket],tickets[Embarked]))</f>
        <v>S</v>
      </c>
      <c r="M629" t="str">
        <f>IF(ISNA(complete_data[[#This Row],[Embarked]]),"S",IF(complete_data[[#This Row],[Embarked]]="","S",complete_data[[#This Row],[Embarked]]))</f>
        <v>S</v>
      </c>
      <c r="N629" t="str">
        <f>IF(ISNA(complete_data[[#This Row],[Cabin]]),"Unknown",IF(complete_data[[#This Row],[Cabin]]="","Unknown",TRIM(LEFT(complete_data[[#This Row],[Cabin]],1))))</f>
        <v>Unknown</v>
      </c>
    </row>
    <row r="630" spans="1:14" x14ac:dyDescent="0.2">
      <c r="A630" s="5">
        <v>830</v>
      </c>
      <c r="B630" s="7">
        <v>1</v>
      </c>
      <c r="C630" s="7">
        <v>1</v>
      </c>
      <c r="D630" s="5" t="s">
        <v>938</v>
      </c>
      <c r="E630" s="5" t="s">
        <v>32</v>
      </c>
      <c r="F630" s="4">
        <v>62</v>
      </c>
      <c r="G630" s="3">
        <v>113572</v>
      </c>
      <c r="H630" s="7">
        <f>_xlfn.XLOOKUP(complete_data[[#This Row],[PassengerId]],family_info[PassengerId],family_info[SibSp])</f>
        <v>0</v>
      </c>
      <c r="I630" s="7">
        <f>_xlfn.XLOOKUP(complete_data[[#This Row],[PassengerId]],family_info[PassengerId],family_info[Parch])</f>
        <v>0</v>
      </c>
      <c r="J630" s="18">
        <f>IF(ISBLANK(_xlfn.XLOOKUP(complete_data[[#This Row],[Ticket]],tickets[Ticket],tickets[Fare])),"",_xlfn.XLOOKUP(complete_data[[#This Row],[Ticket]],tickets[Ticket],tickets[Fare]))</f>
        <v>80</v>
      </c>
      <c r="K630" s="18" t="str">
        <f>IF(ISBLANK(_xlfn.XLOOKUP(complete_data[[#This Row],[Ticket]],tickets[Ticket],tickets[Cabin])),"",_xlfn.XLOOKUP(complete_data[[#This Row],[Ticket]],tickets[Ticket],tickets[Cabin]))</f>
        <v>B28</v>
      </c>
      <c r="L630" t="str">
        <f>IF(ISBLANK(_xlfn.XLOOKUP(complete_data[[#This Row],[Ticket]],tickets[Ticket],tickets[Embarked])),"",_xlfn.XLOOKUP(complete_data[[#This Row],[Ticket]],tickets[Ticket],tickets[Embarked]))</f>
        <v/>
      </c>
      <c r="M630" t="str">
        <f>IF(ISNA(complete_data[[#This Row],[Embarked]]),"S",IF(complete_data[[#This Row],[Embarked]]="","S",complete_data[[#This Row],[Embarked]]))</f>
        <v>S</v>
      </c>
      <c r="N630" t="str">
        <f>IF(ISNA(complete_data[[#This Row],[Cabin]]),"Unknown",IF(complete_data[[#This Row],[Cabin]]="","Unknown",TRIM(LEFT(complete_data[[#This Row],[Cabin]],1))))</f>
        <v>B</v>
      </c>
    </row>
    <row r="631" spans="1:14" x14ac:dyDescent="0.2">
      <c r="A631" s="5">
        <v>11</v>
      </c>
      <c r="B631" s="7">
        <v>1</v>
      </c>
      <c r="C631" s="7">
        <v>3</v>
      </c>
      <c r="D631" s="5" t="s">
        <v>939</v>
      </c>
      <c r="E631" s="5" t="s">
        <v>32</v>
      </c>
      <c r="F631" s="4">
        <v>4</v>
      </c>
      <c r="G631" s="3" t="s">
        <v>897</v>
      </c>
      <c r="H631" s="7">
        <f>_xlfn.XLOOKUP(complete_data[[#This Row],[PassengerId]],family_info[PassengerId],family_info[SibSp])</f>
        <v>1</v>
      </c>
      <c r="I631" s="7">
        <f>_xlfn.XLOOKUP(complete_data[[#This Row],[PassengerId]],family_info[PassengerId],family_info[Parch])</f>
        <v>1</v>
      </c>
      <c r="J631" s="18">
        <f>IF(ISBLANK(_xlfn.XLOOKUP(complete_data[[#This Row],[Ticket]],tickets[Ticket],tickets[Fare])),"",_xlfn.XLOOKUP(complete_data[[#This Row],[Ticket]],tickets[Ticket],tickets[Fare]))</f>
        <v>16.7</v>
      </c>
      <c r="K631" s="18" t="str">
        <f>IF(ISBLANK(_xlfn.XLOOKUP(complete_data[[#This Row],[Ticket]],tickets[Ticket],tickets[Cabin])),"",_xlfn.XLOOKUP(complete_data[[#This Row],[Ticket]],tickets[Ticket],tickets[Cabin]))</f>
        <v>G6</v>
      </c>
      <c r="L631" t="str">
        <f>IF(ISBLANK(_xlfn.XLOOKUP(complete_data[[#This Row],[Ticket]],tickets[Ticket],tickets[Embarked])),"",_xlfn.XLOOKUP(complete_data[[#This Row],[Ticket]],tickets[Ticket],tickets[Embarked]))</f>
        <v>S</v>
      </c>
      <c r="M631" t="str">
        <f>IF(ISNA(complete_data[[#This Row],[Embarked]]),"S",IF(complete_data[[#This Row],[Embarked]]="","S",complete_data[[#This Row],[Embarked]]))</f>
        <v>S</v>
      </c>
      <c r="N631" t="str">
        <f>IF(ISNA(complete_data[[#This Row],[Cabin]]),"Unknown",IF(complete_data[[#This Row],[Cabin]]="","Unknown",TRIM(LEFT(complete_data[[#This Row],[Cabin]],1))))</f>
        <v>G</v>
      </c>
    </row>
    <row r="632" spans="1:14" x14ac:dyDescent="0.2">
      <c r="A632" s="5">
        <v>886</v>
      </c>
      <c r="B632" s="7">
        <v>0</v>
      </c>
      <c r="C632" s="7">
        <v>3</v>
      </c>
      <c r="D632" s="5" t="s">
        <v>940</v>
      </c>
      <c r="E632" s="5" t="s">
        <v>32</v>
      </c>
      <c r="F632" s="4">
        <v>39</v>
      </c>
      <c r="G632" s="3">
        <v>382652</v>
      </c>
      <c r="H632" s="7">
        <f>_xlfn.XLOOKUP(complete_data[[#This Row],[PassengerId]],family_info[PassengerId],family_info[SibSp])</f>
        <v>0</v>
      </c>
      <c r="I632" s="7">
        <f>_xlfn.XLOOKUP(complete_data[[#This Row],[PassengerId]],family_info[PassengerId],family_info[Parch])</f>
        <v>5</v>
      </c>
      <c r="J632" s="18">
        <f>IF(ISBLANK(_xlfn.XLOOKUP(complete_data[[#This Row],[Ticket]],tickets[Ticket],tickets[Fare])),"",_xlfn.XLOOKUP(complete_data[[#This Row],[Ticket]],tickets[Ticket],tickets[Fare]))</f>
        <v>29.125</v>
      </c>
      <c r="K632" s="18" t="str">
        <f>IF(ISBLANK(_xlfn.XLOOKUP(complete_data[[#This Row],[Ticket]],tickets[Ticket],tickets[Cabin])),"",_xlfn.XLOOKUP(complete_data[[#This Row],[Ticket]],tickets[Ticket],tickets[Cabin]))</f>
        <v/>
      </c>
      <c r="L632" t="str">
        <f>IF(ISBLANK(_xlfn.XLOOKUP(complete_data[[#This Row],[Ticket]],tickets[Ticket],tickets[Embarked])),"",_xlfn.XLOOKUP(complete_data[[#This Row],[Ticket]],tickets[Ticket],tickets[Embarked]))</f>
        <v>Q</v>
      </c>
      <c r="M632" t="str">
        <f>IF(ISNA(complete_data[[#This Row],[Embarked]]),"S",IF(complete_data[[#This Row],[Embarked]]="","S",complete_data[[#This Row],[Embarked]]))</f>
        <v>Q</v>
      </c>
      <c r="N632" t="str">
        <f>IF(ISNA(complete_data[[#This Row],[Cabin]]),"Unknown",IF(complete_data[[#This Row],[Cabin]]="","Unknown",TRIM(LEFT(complete_data[[#This Row],[Cabin]],1))))</f>
        <v>Unknown</v>
      </c>
    </row>
    <row r="633" spans="1:14" x14ac:dyDescent="0.2">
      <c r="A633" s="5">
        <v>134</v>
      </c>
      <c r="B633" s="7">
        <v>1</v>
      </c>
      <c r="C633" s="7">
        <v>2</v>
      </c>
      <c r="D633" s="5" t="s">
        <v>941</v>
      </c>
      <c r="E633" s="5" t="s">
        <v>32</v>
      </c>
      <c r="F633" s="4">
        <v>29</v>
      </c>
      <c r="G633" s="3">
        <v>228414</v>
      </c>
      <c r="H633" s="7">
        <f>_xlfn.XLOOKUP(complete_data[[#This Row],[PassengerId]],family_info[PassengerId],family_info[SibSp])</f>
        <v>1</v>
      </c>
      <c r="I633" s="7">
        <f>_xlfn.XLOOKUP(complete_data[[#This Row],[PassengerId]],family_info[PassengerId],family_info[Parch])</f>
        <v>0</v>
      </c>
      <c r="J633" s="18">
        <f>IF(ISBLANK(_xlfn.XLOOKUP(complete_data[[#This Row],[Ticket]],tickets[Ticket],tickets[Fare])),"",_xlfn.XLOOKUP(complete_data[[#This Row],[Ticket]],tickets[Ticket],tickets[Fare]))</f>
        <v>26</v>
      </c>
      <c r="K633" s="18" t="str">
        <f>IF(ISBLANK(_xlfn.XLOOKUP(complete_data[[#This Row],[Ticket]],tickets[Ticket],tickets[Cabin])),"",_xlfn.XLOOKUP(complete_data[[#This Row],[Ticket]],tickets[Ticket],tickets[Cabin]))</f>
        <v/>
      </c>
      <c r="L633" t="str">
        <f>IF(ISBLANK(_xlfn.XLOOKUP(complete_data[[#This Row],[Ticket]],tickets[Ticket],tickets[Embarked])),"",_xlfn.XLOOKUP(complete_data[[#This Row],[Ticket]],tickets[Ticket],tickets[Embarked]))</f>
        <v>S</v>
      </c>
      <c r="M633" t="str">
        <f>IF(ISNA(complete_data[[#This Row],[Embarked]]),"S",IF(complete_data[[#This Row],[Embarked]]="","S",complete_data[[#This Row],[Embarked]]))</f>
        <v>S</v>
      </c>
      <c r="N633" t="str">
        <f>IF(ISNA(complete_data[[#This Row],[Cabin]]),"Unknown",IF(complete_data[[#This Row],[Cabin]]="","Unknown",TRIM(LEFT(complete_data[[#This Row],[Cabin]],1))))</f>
        <v>Unknown</v>
      </c>
    </row>
    <row r="634" spans="1:14" x14ac:dyDescent="0.2">
      <c r="A634" s="5">
        <v>544</v>
      </c>
      <c r="B634" s="7">
        <v>1</v>
      </c>
      <c r="C634" s="7">
        <v>2</v>
      </c>
      <c r="D634" s="5" t="s">
        <v>942</v>
      </c>
      <c r="E634" s="5" t="s">
        <v>29</v>
      </c>
      <c r="F634" s="4">
        <v>32</v>
      </c>
      <c r="G634" s="3">
        <v>2908</v>
      </c>
      <c r="H634" s="7">
        <f>_xlfn.XLOOKUP(complete_data[[#This Row],[PassengerId]],family_info[PassengerId],family_info[SibSp])</f>
        <v>1</v>
      </c>
      <c r="I634" s="7">
        <f>_xlfn.XLOOKUP(complete_data[[#This Row],[PassengerId]],family_info[PassengerId],family_info[Parch])</f>
        <v>0</v>
      </c>
      <c r="J634" s="18">
        <f>IF(ISBLANK(_xlfn.XLOOKUP(complete_data[[#This Row],[Ticket]],tickets[Ticket],tickets[Fare])),"",_xlfn.XLOOKUP(complete_data[[#This Row],[Ticket]],tickets[Ticket],tickets[Fare]))</f>
        <v>26</v>
      </c>
      <c r="K634" s="18" t="str">
        <f>IF(ISBLANK(_xlfn.XLOOKUP(complete_data[[#This Row],[Ticket]],tickets[Ticket],tickets[Cabin])),"",_xlfn.XLOOKUP(complete_data[[#This Row],[Ticket]],tickets[Ticket],tickets[Cabin]))</f>
        <v/>
      </c>
      <c r="L634" t="str">
        <f>IF(ISBLANK(_xlfn.XLOOKUP(complete_data[[#This Row],[Ticket]],tickets[Ticket],tickets[Embarked])),"",_xlfn.XLOOKUP(complete_data[[#This Row],[Ticket]],tickets[Ticket],tickets[Embarked]))</f>
        <v>S</v>
      </c>
      <c r="M634" t="str">
        <f>IF(ISNA(complete_data[[#This Row],[Embarked]]),"S",IF(complete_data[[#This Row],[Embarked]]="","S",complete_data[[#This Row],[Embarked]]))</f>
        <v>S</v>
      </c>
      <c r="N634" t="str">
        <f>IF(ISNA(complete_data[[#This Row],[Cabin]]),"Unknown",IF(complete_data[[#This Row],[Cabin]]="","Unknown",TRIM(LEFT(complete_data[[#This Row],[Cabin]],1))))</f>
        <v>Unknown</v>
      </c>
    </row>
    <row r="635" spans="1:14" x14ac:dyDescent="0.2">
      <c r="A635" s="5">
        <v>230</v>
      </c>
      <c r="B635" s="7">
        <v>0</v>
      </c>
      <c r="C635" s="7">
        <v>3</v>
      </c>
      <c r="D635" s="5" t="s">
        <v>943</v>
      </c>
      <c r="E635" s="5" t="s">
        <v>32</v>
      </c>
      <c r="G635" s="3">
        <v>4133</v>
      </c>
      <c r="H635" s="7">
        <f>_xlfn.XLOOKUP(complete_data[[#This Row],[PassengerId]],family_info[PassengerId],family_info[SibSp])</f>
        <v>3</v>
      </c>
      <c r="I635" s="7">
        <f>_xlfn.XLOOKUP(complete_data[[#This Row],[PassengerId]],family_info[PassengerId],family_info[Parch])</f>
        <v>1</v>
      </c>
      <c r="J635" s="18">
        <f>IF(ISBLANK(_xlfn.XLOOKUP(complete_data[[#This Row],[Ticket]],tickets[Ticket],tickets[Fare])),"",_xlfn.XLOOKUP(complete_data[[#This Row],[Ticket]],tickets[Ticket],tickets[Fare]))</f>
        <v>25.466699999999999</v>
      </c>
      <c r="K635" s="18" t="str">
        <f>IF(ISBLANK(_xlfn.XLOOKUP(complete_data[[#This Row],[Ticket]],tickets[Ticket],tickets[Cabin])),"",_xlfn.XLOOKUP(complete_data[[#This Row],[Ticket]],tickets[Ticket],tickets[Cabin]))</f>
        <v/>
      </c>
      <c r="L635" t="str">
        <f>IF(ISBLANK(_xlfn.XLOOKUP(complete_data[[#This Row],[Ticket]],tickets[Ticket],tickets[Embarked])),"",_xlfn.XLOOKUP(complete_data[[#This Row],[Ticket]],tickets[Ticket],tickets[Embarked]))</f>
        <v>S</v>
      </c>
      <c r="M635" t="str">
        <f>IF(ISNA(complete_data[[#This Row],[Embarked]]),"S",IF(complete_data[[#This Row],[Embarked]]="","S",complete_data[[#This Row],[Embarked]]))</f>
        <v>S</v>
      </c>
      <c r="N635" t="str">
        <f>IF(ISNA(complete_data[[#This Row],[Cabin]]),"Unknown",IF(complete_data[[#This Row],[Cabin]]="","Unknown",TRIM(LEFT(complete_data[[#This Row],[Cabin]],1))))</f>
        <v>Unknown</v>
      </c>
    </row>
    <row r="636" spans="1:14" x14ac:dyDescent="0.2">
      <c r="A636" s="5">
        <v>768</v>
      </c>
      <c r="B636" s="7">
        <v>0</v>
      </c>
      <c r="C636" s="7">
        <v>3</v>
      </c>
      <c r="D636" s="5" t="s">
        <v>944</v>
      </c>
      <c r="E636" s="5" t="s">
        <v>32</v>
      </c>
      <c r="F636" s="4">
        <v>30.5</v>
      </c>
      <c r="G636" s="3">
        <v>364850</v>
      </c>
      <c r="H636" s="7">
        <f>_xlfn.XLOOKUP(complete_data[[#This Row],[PassengerId]],family_info[PassengerId],family_info[SibSp])</f>
        <v>0</v>
      </c>
      <c r="I636" s="7">
        <f>_xlfn.XLOOKUP(complete_data[[#This Row],[PassengerId]],family_info[PassengerId],family_info[Parch])</f>
        <v>0</v>
      </c>
      <c r="J636" s="18" t="e">
        <f>IF(ISBLANK(_xlfn.XLOOKUP(complete_data[[#This Row],[Ticket]],tickets[Ticket],tickets[Fare])),"",_xlfn.XLOOKUP(complete_data[[#This Row],[Ticket]],tickets[Ticket],tickets[Fare]))</f>
        <v>#N/A</v>
      </c>
      <c r="K636" s="18" t="e">
        <f>IF(ISBLANK(_xlfn.XLOOKUP(complete_data[[#This Row],[Ticket]],tickets[Ticket],tickets[Cabin])),"",_xlfn.XLOOKUP(complete_data[[#This Row],[Ticket]],tickets[Ticket],tickets[Cabin]))</f>
        <v>#N/A</v>
      </c>
      <c r="L636" t="e">
        <f>IF(ISBLANK(_xlfn.XLOOKUP(complete_data[[#This Row],[Ticket]],tickets[Ticket],tickets[Embarked])),"",_xlfn.XLOOKUP(complete_data[[#This Row],[Ticket]],tickets[Ticket],tickets[Embarked]))</f>
        <v>#N/A</v>
      </c>
      <c r="M636" t="str">
        <f>IF(ISNA(complete_data[[#This Row],[Embarked]]),"S",IF(complete_data[[#This Row],[Embarked]]="","S",complete_data[[#This Row],[Embarked]]))</f>
        <v>S</v>
      </c>
      <c r="N636" t="str">
        <f>IF(ISNA(complete_data[[#This Row],[Cabin]]),"Unknown",IF(complete_data[[#This Row],[Cabin]]="","Unknown",TRIM(LEFT(complete_data[[#This Row],[Cabin]],1))))</f>
        <v>Unknown</v>
      </c>
    </row>
    <row r="637" spans="1:14" x14ac:dyDescent="0.2">
      <c r="A637" s="5">
        <v>23</v>
      </c>
      <c r="B637" s="7">
        <v>1</v>
      </c>
      <c r="C637" s="7">
        <v>3</v>
      </c>
      <c r="D637" s="5" t="s">
        <v>945</v>
      </c>
      <c r="E637" s="5" t="s">
        <v>32</v>
      </c>
      <c r="F637" s="4">
        <v>15</v>
      </c>
      <c r="G637" s="3">
        <v>330923</v>
      </c>
      <c r="H637" s="7">
        <f>_xlfn.XLOOKUP(complete_data[[#This Row],[PassengerId]],family_info[PassengerId],family_info[SibSp])</f>
        <v>0</v>
      </c>
      <c r="I637" s="7">
        <f>_xlfn.XLOOKUP(complete_data[[#This Row],[PassengerId]],family_info[PassengerId],family_info[Parch])</f>
        <v>0</v>
      </c>
      <c r="J637" s="18">
        <f>IF(ISBLANK(_xlfn.XLOOKUP(complete_data[[#This Row],[Ticket]],tickets[Ticket],tickets[Fare])),"",_xlfn.XLOOKUP(complete_data[[#This Row],[Ticket]],tickets[Ticket],tickets[Fare]))</f>
        <v>8.0291999999999994</v>
      </c>
      <c r="K637" s="18" t="str">
        <f>IF(ISBLANK(_xlfn.XLOOKUP(complete_data[[#This Row],[Ticket]],tickets[Ticket],tickets[Cabin])),"",_xlfn.XLOOKUP(complete_data[[#This Row],[Ticket]],tickets[Ticket],tickets[Cabin]))</f>
        <v/>
      </c>
      <c r="L637" t="str">
        <f>IF(ISBLANK(_xlfn.XLOOKUP(complete_data[[#This Row],[Ticket]],tickets[Ticket],tickets[Embarked])),"",_xlfn.XLOOKUP(complete_data[[#This Row],[Ticket]],tickets[Ticket],tickets[Embarked]))</f>
        <v>Q</v>
      </c>
      <c r="M637" t="str">
        <f>IF(ISNA(complete_data[[#This Row],[Embarked]]),"S",IF(complete_data[[#This Row],[Embarked]]="","S",complete_data[[#This Row],[Embarked]]))</f>
        <v>Q</v>
      </c>
      <c r="N637" t="str">
        <f>IF(ISNA(complete_data[[#This Row],[Cabin]]),"Unknown",IF(complete_data[[#This Row],[Cabin]]="","Unknown",TRIM(LEFT(complete_data[[#This Row],[Cabin]],1))))</f>
        <v>Unknown</v>
      </c>
    </row>
    <row r="638" spans="1:14" x14ac:dyDescent="0.2">
      <c r="A638" s="5">
        <v>315</v>
      </c>
      <c r="B638" s="7">
        <v>0</v>
      </c>
      <c r="C638" s="7">
        <v>2</v>
      </c>
      <c r="D638" s="5" t="s">
        <v>946</v>
      </c>
      <c r="E638" s="5" t="s">
        <v>29</v>
      </c>
      <c r="F638" s="4">
        <v>43</v>
      </c>
      <c r="G638" s="3" t="s">
        <v>621</v>
      </c>
      <c r="H638" s="7">
        <f>_xlfn.XLOOKUP(complete_data[[#This Row],[PassengerId]],family_info[PassengerId],family_info[SibSp])</f>
        <v>1</v>
      </c>
      <c r="I638" s="7">
        <f>_xlfn.XLOOKUP(complete_data[[#This Row],[PassengerId]],family_info[PassengerId],family_info[Parch])</f>
        <v>1</v>
      </c>
      <c r="J638" s="18">
        <f>IF(ISBLANK(_xlfn.XLOOKUP(complete_data[[#This Row],[Ticket]],tickets[Ticket],tickets[Fare])),"",_xlfn.XLOOKUP(complete_data[[#This Row],[Ticket]],tickets[Ticket],tickets[Fare]))</f>
        <v>26.25</v>
      </c>
      <c r="K638" s="18" t="str">
        <f>IF(ISBLANK(_xlfn.XLOOKUP(complete_data[[#This Row],[Ticket]],tickets[Ticket],tickets[Cabin])),"",_xlfn.XLOOKUP(complete_data[[#This Row],[Ticket]],tickets[Ticket],tickets[Cabin]))</f>
        <v/>
      </c>
      <c r="L638" t="str">
        <f>IF(ISBLANK(_xlfn.XLOOKUP(complete_data[[#This Row],[Ticket]],tickets[Ticket],tickets[Embarked])),"",_xlfn.XLOOKUP(complete_data[[#This Row],[Ticket]],tickets[Ticket],tickets[Embarked]))</f>
        <v>S</v>
      </c>
      <c r="M638" t="str">
        <f>IF(ISNA(complete_data[[#This Row],[Embarked]]),"S",IF(complete_data[[#This Row],[Embarked]]="","S",complete_data[[#This Row],[Embarked]]))</f>
        <v>S</v>
      </c>
      <c r="N638" t="str">
        <f>IF(ISNA(complete_data[[#This Row],[Cabin]]),"Unknown",IF(complete_data[[#This Row],[Cabin]]="","Unknown",TRIM(LEFT(complete_data[[#This Row],[Cabin]],1))))</f>
        <v>Unknown</v>
      </c>
    </row>
    <row r="639" spans="1:14" x14ac:dyDescent="0.2">
      <c r="A639" s="5">
        <v>233</v>
      </c>
      <c r="B639" s="7">
        <v>0</v>
      </c>
      <c r="C639" s="7">
        <v>2</v>
      </c>
      <c r="D639" s="5" t="s">
        <v>947</v>
      </c>
      <c r="E639" s="5" t="s">
        <v>29</v>
      </c>
      <c r="F639" s="4">
        <v>59</v>
      </c>
      <c r="G639" s="3">
        <v>237442</v>
      </c>
      <c r="H639" s="7">
        <f>_xlfn.XLOOKUP(complete_data[[#This Row],[PassengerId]],family_info[PassengerId],family_info[SibSp])</f>
        <v>0</v>
      </c>
      <c r="I639" s="7">
        <f>_xlfn.XLOOKUP(complete_data[[#This Row],[PassengerId]],family_info[PassengerId],family_info[Parch])</f>
        <v>0</v>
      </c>
      <c r="J639" s="18">
        <f>IF(ISBLANK(_xlfn.XLOOKUP(complete_data[[#This Row],[Ticket]],tickets[Ticket],tickets[Fare])),"",_xlfn.XLOOKUP(complete_data[[#This Row],[Ticket]],tickets[Ticket],tickets[Fare]))</f>
        <v>13.5</v>
      </c>
      <c r="K639" s="18" t="str">
        <f>IF(ISBLANK(_xlfn.XLOOKUP(complete_data[[#This Row],[Ticket]],tickets[Ticket],tickets[Cabin])),"",_xlfn.XLOOKUP(complete_data[[#This Row],[Ticket]],tickets[Ticket],tickets[Cabin]))</f>
        <v/>
      </c>
      <c r="L639" t="str">
        <f>IF(ISBLANK(_xlfn.XLOOKUP(complete_data[[#This Row],[Ticket]],tickets[Ticket],tickets[Embarked])),"",_xlfn.XLOOKUP(complete_data[[#This Row],[Ticket]],tickets[Ticket],tickets[Embarked]))</f>
        <v>S</v>
      </c>
      <c r="M639" t="str">
        <f>IF(ISNA(complete_data[[#This Row],[Embarked]]),"S",IF(complete_data[[#This Row],[Embarked]]="","S",complete_data[[#This Row],[Embarked]]))</f>
        <v>S</v>
      </c>
      <c r="N639" t="str">
        <f>IF(ISNA(complete_data[[#This Row],[Cabin]]),"Unknown",IF(complete_data[[#This Row],[Cabin]]="","Unknown",TRIM(LEFT(complete_data[[#This Row],[Cabin]],1))))</f>
        <v>Unknown</v>
      </c>
    </row>
    <row r="640" spans="1:14" x14ac:dyDescent="0.2">
      <c r="A640" s="5">
        <v>369</v>
      </c>
      <c r="B640" s="7">
        <v>1</v>
      </c>
      <c r="C640" s="7">
        <v>3</v>
      </c>
      <c r="D640" s="5" t="s">
        <v>948</v>
      </c>
      <c r="E640" s="5" t="s">
        <v>32</v>
      </c>
      <c r="G640" s="3">
        <v>14313</v>
      </c>
      <c r="H640" s="7">
        <f>_xlfn.XLOOKUP(complete_data[[#This Row],[PassengerId]],family_info[PassengerId],family_info[SibSp])</f>
        <v>0</v>
      </c>
      <c r="I640" s="7">
        <f>_xlfn.XLOOKUP(complete_data[[#This Row],[PassengerId]],family_info[PassengerId],family_info[Parch])</f>
        <v>0</v>
      </c>
      <c r="J640" s="18">
        <f>IF(ISBLANK(_xlfn.XLOOKUP(complete_data[[#This Row],[Ticket]],tickets[Ticket],tickets[Fare])),"",_xlfn.XLOOKUP(complete_data[[#This Row],[Ticket]],tickets[Ticket],tickets[Fare]))</f>
        <v>7.75</v>
      </c>
      <c r="K640" s="18" t="str">
        <f>IF(ISBLANK(_xlfn.XLOOKUP(complete_data[[#This Row],[Ticket]],tickets[Ticket],tickets[Cabin])),"",_xlfn.XLOOKUP(complete_data[[#This Row],[Ticket]],tickets[Ticket],tickets[Cabin]))</f>
        <v/>
      </c>
      <c r="L640" t="str">
        <f>IF(ISBLANK(_xlfn.XLOOKUP(complete_data[[#This Row],[Ticket]],tickets[Ticket],tickets[Embarked])),"",_xlfn.XLOOKUP(complete_data[[#This Row],[Ticket]],tickets[Ticket],tickets[Embarked]))</f>
        <v>Q</v>
      </c>
      <c r="M640" t="str">
        <f>IF(ISNA(complete_data[[#This Row],[Embarked]]),"S",IF(complete_data[[#This Row],[Embarked]]="","S",complete_data[[#This Row],[Embarked]]))</f>
        <v>Q</v>
      </c>
      <c r="N640" t="str">
        <f>IF(ISNA(complete_data[[#This Row],[Cabin]]),"Unknown",IF(complete_data[[#This Row],[Cabin]]="","Unknown",TRIM(LEFT(complete_data[[#This Row],[Cabin]],1))))</f>
        <v>Unknown</v>
      </c>
    </row>
    <row r="641" spans="1:14" x14ac:dyDescent="0.2">
      <c r="A641" s="5">
        <v>540</v>
      </c>
      <c r="B641" s="7">
        <v>1</v>
      </c>
      <c r="C641" s="7">
        <v>1</v>
      </c>
      <c r="D641" s="5" t="s">
        <v>949</v>
      </c>
      <c r="E641" s="5" t="s">
        <v>32</v>
      </c>
      <c r="F641" s="4">
        <v>22</v>
      </c>
      <c r="G641" s="3">
        <v>13568</v>
      </c>
      <c r="H641" s="7">
        <f>_xlfn.XLOOKUP(complete_data[[#This Row],[PassengerId]],family_info[PassengerId],family_info[SibSp])</f>
        <v>0</v>
      </c>
      <c r="I641" s="7">
        <f>_xlfn.XLOOKUP(complete_data[[#This Row],[PassengerId]],family_info[PassengerId],family_info[Parch])</f>
        <v>2</v>
      </c>
      <c r="J641" s="18">
        <f>IF(ISBLANK(_xlfn.XLOOKUP(complete_data[[#This Row],[Ticket]],tickets[Ticket],tickets[Fare])),"",_xlfn.XLOOKUP(complete_data[[#This Row],[Ticket]],tickets[Ticket],tickets[Fare]))</f>
        <v>49.5</v>
      </c>
      <c r="K641" s="18" t="str">
        <f>IF(ISBLANK(_xlfn.XLOOKUP(complete_data[[#This Row],[Ticket]],tickets[Ticket],tickets[Cabin])),"",_xlfn.XLOOKUP(complete_data[[#This Row],[Ticket]],tickets[Ticket],tickets[Cabin]))</f>
        <v>B39</v>
      </c>
      <c r="L641" t="str">
        <f>IF(ISBLANK(_xlfn.XLOOKUP(complete_data[[#This Row],[Ticket]],tickets[Ticket],tickets[Embarked])),"",_xlfn.XLOOKUP(complete_data[[#This Row],[Ticket]],tickets[Ticket],tickets[Embarked]))</f>
        <v>C</v>
      </c>
      <c r="M641" t="str">
        <f>IF(ISNA(complete_data[[#This Row],[Embarked]]),"S",IF(complete_data[[#This Row],[Embarked]]="","S",complete_data[[#This Row],[Embarked]]))</f>
        <v>C</v>
      </c>
      <c r="N641" t="str">
        <f>IF(ISNA(complete_data[[#This Row],[Cabin]]),"Unknown",IF(complete_data[[#This Row],[Cabin]]="","Unknown",TRIM(LEFT(complete_data[[#This Row],[Cabin]],1))))</f>
        <v>B</v>
      </c>
    </row>
    <row r="642" spans="1:14" x14ac:dyDescent="0.2">
      <c r="A642" s="5">
        <v>547</v>
      </c>
      <c r="B642" s="7">
        <v>1</v>
      </c>
      <c r="C642" s="7">
        <v>2</v>
      </c>
      <c r="D642" s="5" t="s">
        <v>950</v>
      </c>
      <c r="E642" s="5" t="s">
        <v>32</v>
      </c>
      <c r="F642" s="4">
        <v>19</v>
      </c>
      <c r="G642" s="3">
        <v>2908</v>
      </c>
      <c r="H642" s="7">
        <f>_xlfn.XLOOKUP(complete_data[[#This Row],[PassengerId]],family_info[PassengerId],family_info[SibSp])</f>
        <v>1</v>
      </c>
      <c r="I642" s="7">
        <f>_xlfn.XLOOKUP(complete_data[[#This Row],[PassengerId]],family_info[PassengerId],family_info[Parch])</f>
        <v>0</v>
      </c>
      <c r="J642" s="18">
        <f>IF(ISBLANK(_xlfn.XLOOKUP(complete_data[[#This Row],[Ticket]],tickets[Ticket],tickets[Fare])),"",_xlfn.XLOOKUP(complete_data[[#This Row],[Ticket]],tickets[Ticket],tickets[Fare]))</f>
        <v>26</v>
      </c>
      <c r="K642" s="18" t="str">
        <f>IF(ISBLANK(_xlfn.XLOOKUP(complete_data[[#This Row],[Ticket]],tickets[Ticket],tickets[Cabin])),"",_xlfn.XLOOKUP(complete_data[[#This Row],[Ticket]],tickets[Ticket],tickets[Cabin]))</f>
        <v/>
      </c>
      <c r="L642" t="str">
        <f>IF(ISBLANK(_xlfn.XLOOKUP(complete_data[[#This Row],[Ticket]],tickets[Ticket],tickets[Embarked])),"",_xlfn.XLOOKUP(complete_data[[#This Row],[Ticket]],tickets[Ticket],tickets[Embarked]))</f>
        <v>S</v>
      </c>
      <c r="M642" t="str">
        <f>IF(ISNA(complete_data[[#This Row],[Embarked]]),"S",IF(complete_data[[#This Row],[Embarked]]="","S",complete_data[[#This Row],[Embarked]]))</f>
        <v>S</v>
      </c>
      <c r="N642" t="str">
        <f>IF(ISNA(complete_data[[#This Row],[Cabin]]),"Unknown",IF(complete_data[[#This Row],[Cabin]]="","Unknown",TRIM(LEFT(complete_data[[#This Row],[Cabin]],1))))</f>
        <v>Unknown</v>
      </c>
    </row>
    <row r="643" spans="1:14" x14ac:dyDescent="0.2">
      <c r="A643" s="5">
        <v>116</v>
      </c>
      <c r="B643" s="7">
        <v>0</v>
      </c>
      <c r="C643" s="7">
        <v>3</v>
      </c>
      <c r="D643" s="5" t="s">
        <v>951</v>
      </c>
      <c r="E643" s="5" t="s">
        <v>29</v>
      </c>
      <c r="F643" s="4">
        <v>21</v>
      </c>
      <c r="G643" s="3" t="s">
        <v>952</v>
      </c>
      <c r="H643" s="7">
        <f>_xlfn.XLOOKUP(complete_data[[#This Row],[PassengerId]],family_info[PassengerId],family_info[SibSp])</f>
        <v>0</v>
      </c>
      <c r="I643" s="7">
        <f>_xlfn.XLOOKUP(complete_data[[#This Row],[PassengerId]],family_info[PassengerId],family_info[Parch])</f>
        <v>0</v>
      </c>
      <c r="J643" s="18">
        <f>IF(ISBLANK(_xlfn.XLOOKUP(complete_data[[#This Row],[Ticket]],tickets[Ticket],tickets[Fare])),"",_xlfn.XLOOKUP(complete_data[[#This Row],[Ticket]],tickets[Ticket],tickets[Fare]))</f>
        <v>7.9249999999999998</v>
      </c>
      <c r="K643" s="18" t="str">
        <f>IF(ISBLANK(_xlfn.XLOOKUP(complete_data[[#This Row],[Ticket]],tickets[Ticket],tickets[Cabin])),"",_xlfn.XLOOKUP(complete_data[[#This Row],[Ticket]],tickets[Ticket],tickets[Cabin]))</f>
        <v/>
      </c>
      <c r="L643" t="str">
        <f>IF(ISBLANK(_xlfn.XLOOKUP(complete_data[[#This Row],[Ticket]],tickets[Ticket],tickets[Embarked])),"",_xlfn.XLOOKUP(complete_data[[#This Row],[Ticket]],tickets[Ticket],tickets[Embarked]))</f>
        <v>S</v>
      </c>
      <c r="M643" t="str">
        <f>IF(ISNA(complete_data[[#This Row],[Embarked]]),"S",IF(complete_data[[#This Row],[Embarked]]="","S",complete_data[[#This Row],[Embarked]]))</f>
        <v>S</v>
      </c>
      <c r="N643" t="str">
        <f>IF(ISNA(complete_data[[#This Row],[Cabin]]),"Unknown",IF(complete_data[[#This Row],[Cabin]]="","Unknown",TRIM(LEFT(complete_data[[#This Row],[Cabin]],1))))</f>
        <v>Unknown</v>
      </c>
    </row>
    <row r="644" spans="1:14" x14ac:dyDescent="0.2">
      <c r="A644" s="5">
        <v>357</v>
      </c>
      <c r="B644" s="7">
        <v>1</v>
      </c>
      <c r="C644" s="7">
        <v>1</v>
      </c>
      <c r="D644" s="5" t="s">
        <v>953</v>
      </c>
      <c r="E644" s="5" t="s">
        <v>32</v>
      </c>
      <c r="F644" s="4">
        <v>22</v>
      </c>
      <c r="G644" s="3">
        <v>113505</v>
      </c>
      <c r="H644" s="7">
        <f>_xlfn.XLOOKUP(complete_data[[#This Row],[PassengerId]],family_info[PassengerId],family_info[SibSp])</f>
        <v>0</v>
      </c>
      <c r="I644" s="7">
        <f>_xlfn.XLOOKUP(complete_data[[#This Row],[PassengerId]],family_info[PassengerId],family_info[Parch])</f>
        <v>1</v>
      </c>
      <c r="J644" s="18">
        <f>IF(ISBLANK(_xlfn.XLOOKUP(complete_data[[#This Row],[Ticket]],tickets[Ticket],tickets[Fare])),"",_xlfn.XLOOKUP(complete_data[[#This Row],[Ticket]],tickets[Ticket],tickets[Fare]))</f>
        <v>55</v>
      </c>
      <c r="K644" s="18" t="str">
        <f>IF(ISBLANK(_xlfn.XLOOKUP(complete_data[[#This Row],[Ticket]],tickets[Ticket],tickets[Cabin])),"",_xlfn.XLOOKUP(complete_data[[#This Row],[Ticket]],tickets[Ticket],tickets[Cabin]))</f>
        <v>E33</v>
      </c>
      <c r="L644" t="str">
        <f>IF(ISBLANK(_xlfn.XLOOKUP(complete_data[[#This Row],[Ticket]],tickets[Ticket],tickets[Embarked])),"",_xlfn.XLOOKUP(complete_data[[#This Row],[Ticket]],tickets[Ticket],tickets[Embarked]))</f>
        <v>S</v>
      </c>
      <c r="M644" t="str">
        <f>IF(ISNA(complete_data[[#This Row],[Embarked]]),"S",IF(complete_data[[#This Row],[Embarked]]="","S",complete_data[[#This Row],[Embarked]]))</f>
        <v>S</v>
      </c>
      <c r="N644" t="str">
        <f>IF(ISNA(complete_data[[#This Row],[Cabin]]),"Unknown",IF(complete_data[[#This Row],[Cabin]]="","Unknown",TRIM(LEFT(complete_data[[#This Row],[Cabin]],1))))</f>
        <v>E</v>
      </c>
    </row>
    <row r="645" spans="1:14" x14ac:dyDescent="0.2">
      <c r="A645" s="5">
        <v>888</v>
      </c>
      <c r="B645" s="7">
        <v>1</v>
      </c>
      <c r="C645" s="7">
        <v>1</v>
      </c>
      <c r="D645" s="5" t="s">
        <v>954</v>
      </c>
      <c r="E645" s="5" t="s">
        <v>32</v>
      </c>
      <c r="F645" s="4">
        <v>19</v>
      </c>
      <c r="G645" s="3">
        <v>112053</v>
      </c>
      <c r="H645" s="7">
        <f>_xlfn.XLOOKUP(complete_data[[#This Row],[PassengerId]],family_info[PassengerId],family_info[SibSp])</f>
        <v>0</v>
      </c>
      <c r="I645" s="7">
        <f>_xlfn.XLOOKUP(complete_data[[#This Row],[PassengerId]],family_info[PassengerId],family_info[Parch])</f>
        <v>0</v>
      </c>
      <c r="J645" s="18">
        <f>IF(ISBLANK(_xlfn.XLOOKUP(complete_data[[#This Row],[Ticket]],tickets[Ticket],tickets[Fare])),"",_xlfn.XLOOKUP(complete_data[[#This Row],[Ticket]],tickets[Ticket],tickets[Fare]))</f>
        <v>30</v>
      </c>
      <c r="K645" s="18" t="str">
        <f>IF(ISBLANK(_xlfn.XLOOKUP(complete_data[[#This Row],[Ticket]],tickets[Ticket],tickets[Cabin])),"",_xlfn.XLOOKUP(complete_data[[#This Row],[Ticket]],tickets[Ticket],tickets[Cabin]))</f>
        <v>B42</v>
      </c>
      <c r="L645" t="str">
        <f>IF(ISBLANK(_xlfn.XLOOKUP(complete_data[[#This Row],[Ticket]],tickets[Ticket],tickets[Embarked])),"",_xlfn.XLOOKUP(complete_data[[#This Row],[Ticket]],tickets[Ticket],tickets[Embarked]))</f>
        <v>S</v>
      </c>
      <c r="M645" t="str">
        <f>IF(ISNA(complete_data[[#This Row],[Embarked]]),"S",IF(complete_data[[#This Row],[Embarked]]="","S",complete_data[[#This Row],[Embarked]]))</f>
        <v>S</v>
      </c>
      <c r="N645" t="str">
        <f>IF(ISNA(complete_data[[#This Row],[Cabin]]),"Unknown",IF(complete_data[[#This Row],[Cabin]]="","Unknown",TRIM(LEFT(complete_data[[#This Row],[Cabin]],1))))</f>
        <v>B</v>
      </c>
    </row>
    <row r="646" spans="1:14" x14ac:dyDescent="0.2">
      <c r="A646" s="5">
        <v>306</v>
      </c>
      <c r="B646" s="7">
        <v>1</v>
      </c>
      <c r="C646" s="7">
        <v>1</v>
      </c>
      <c r="D646" s="5" t="s">
        <v>955</v>
      </c>
      <c r="E646" s="5" t="s">
        <v>29</v>
      </c>
      <c r="F646" s="4">
        <v>0.92</v>
      </c>
      <c r="G646" s="3">
        <v>113781</v>
      </c>
      <c r="H646" s="7">
        <f>_xlfn.XLOOKUP(complete_data[[#This Row],[PassengerId]],family_info[PassengerId],family_info[SibSp])</f>
        <v>1</v>
      </c>
      <c r="I646" s="7">
        <f>_xlfn.XLOOKUP(complete_data[[#This Row],[PassengerId]],family_info[PassengerId],family_info[Parch])</f>
        <v>2</v>
      </c>
      <c r="J646" s="18">
        <f>IF(ISBLANK(_xlfn.XLOOKUP(complete_data[[#This Row],[Ticket]],tickets[Ticket],tickets[Fare])),"",_xlfn.XLOOKUP(complete_data[[#This Row],[Ticket]],tickets[Ticket],tickets[Fare]))</f>
        <v>151.55000000000001</v>
      </c>
      <c r="K646" s="18" t="str">
        <f>IF(ISBLANK(_xlfn.XLOOKUP(complete_data[[#This Row],[Ticket]],tickets[Ticket],tickets[Cabin])),"",_xlfn.XLOOKUP(complete_data[[#This Row],[Ticket]],tickets[Ticket],tickets[Cabin]))</f>
        <v>C22 C26</v>
      </c>
      <c r="L646" t="str">
        <f>IF(ISBLANK(_xlfn.XLOOKUP(complete_data[[#This Row],[Ticket]],tickets[Ticket],tickets[Embarked])),"",_xlfn.XLOOKUP(complete_data[[#This Row],[Ticket]],tickets[Ticket],tickets[Embarked]))</f>
        <v>S</v>
      </c>
      <c r="M646" t="str">
        <f>IF(ISNA(complete_data[[#This Row],[Embarked]]),"S",IF(complete_data[[#This Row],[Embarked]]="","S",complete_data[[#This Row],[Embarked]]))</f>
        <v>S</v>
      </c>
      <c r="N646" t="str">
        <f>IF(ISNA(complete_data[[#This Row],[Cabin]]),"Unknown",IF(complete_data[[#This Row],[Cabin]]="","Unknown",TRIM(LEFT(complete_data[[#This Row],[Cabin]],1))))</f>
        <v>C</v>
      </c>
    </row>
    <row r="647" spans="1:14" x14ac:dyDescent="0.2">
      <c r="A647" s="5">
        <v>417</v>
      </c>
      <c r="B647" s="7">
        <v>1</v>
      </c>
      <c r="C647" s="7">
        <v>2</v>
      </c>
      <c r="D647" s="5" t="s">
        <v>956</v>
      </c>
      <c r="E647" s="5" t="s">
        <v>32</v>
      </c>
      <c r="F647" s="4">
        <v>34</v>
      </c>
      <c r="G647" s="3">
        <v>28220</v>
      </c>
      <c r="H647" s="7">
        <f>_xlfn.XLOOKUP(complete_data[[#This Row],[PassengerId]],family_info[PassengerId],family_info[SibSp])</f>
        <v>1</v>
      </c>
      <c r="I647" s="7">
        <f>_xlfn.XLOOKUP(complete_data[[#This Row],[PassengerId]],family_info[PassengerId],family_info[Parch])</f>
        <v>1</v>
      </c>
      <c r="J647" s="18">
        <f>IF(ISBLANK(_xlfn.XLOOKUP(complete_data[[#This Row],[Ticket]],tickets[Ticket],tickets[Fare])),"",_xlfn.XLOOKUP(complete_data[[#This Row],[Ticket]],tickets[Ticket],tickets[Fare]))</f>
        <v>32.5</v>
      </c>
      <c r="K647" s="18" t="str">
        <f>IF(ISBLANK(_xlfn.XLOOKUP(complete_data[[#This Row],[Ticket]],tickets[Ticket],tickets[Cabin])),"",_xlfn.XLOOKUP(complete_data[[#This Row],[Ticket]],tickets[Ticket],tickets[Cabin]))</f>
        <v/>
      </c>
      <c r="L647" t="str">
        <f>IF(ISBLANK(_xlfn.XLOOKUP(complete_data[[#This Row],[Ticket]],tickets[Ticket],tickets[Embarked])),"",_xlfn.XLOOKUP(complete_data[[#This Row],[Ticket]],tickets[Ticket],tickets[Embarked]))</f>
        <v>S</v>
      </c>
      <c r="M647" t="str">
        <f>IF(ISNA(complete_data[[#This Row],[Embarked]]),"S",IF(complete_data[[#This Row],[Embarked]]="","S",complete_data[[#This Row],[Embarked]]))</f>
        <v>S</v>
      </c>
      <c r="N647" t="str">
        <f>IF(ISNA(complete_data[[#This Row],[Cabin]]),"Unknown",IF(complete_data[[#This Row],[Cabin]]="","Unknown",TRIM(LEFT(complete_data[[#This Row],[Cabin]],1))))</f>
        <v>Unknown</v>
      </c>
    </row>
    <row r="648" spans="1:14" x14ac:dyDescent="0.2">
      <c r="A648" s="5">
        <v>595</v>
      </c>
      <c r="B648" s="7">
        <v>0</v>
      </c>
      <c r="C648" s="7">
        <v>2</v>
      </c>
      <c r="D648" s="5" t="s">
        <v>957</v>
      </c>
      <c r="E648" s="5" t="s">
        <v>29</v>
      </c>
      <c r="F648" s="4">
        <v>37</v>
      </c>
      <c r="G648" s="3" t="s">
        <v>958</v>
      </c>
      <c r="H648" s="7">
        <f>_xlfn.XLOOKUP(complete_data[[#This Row],[PassengerId]],family_info[PassengerId],family_info[SibSp])</f>
        <v>1</v>
      </c>
      <c r="I648" s="7">
        <f>_xlfn.XLOOKUP(complete_data[[#This Row],[PassengerId]],family_info[PassengerId],family_info[Parch])</f>
        <v>0</v>
      </c>
      <c r="J648" s="18">
        <f>IF(ISBLANK(_xlfn.XLOOKUP(complete_data[[#This Row],[Ticket]],tickets[Ticket],tickets[Fare])),"",_xlfn.XLOOKUP(complete_data[[#This Row],[Ticket]],tickets[Ticket],tickets[Fare]))</f>
        <v>26</v>
      </c>
      <c r="K648" s="18" t="str">
        <f>IF(ISBLANK(_xlfn.XLOOKUP(complete_data[[#This Row],[Ticket]],tickets[Ticket],tickets[Cabin])),"",_xlfn.XLOOKUP(complete_data[[#This Row],[Ticket]],tickets[Ticket],tickets[Cabin]))</f>
        <v/>
      </c>
      <c r="L648" t="str">
        <f>IF(ISBLANK(_xlfn.XLOOKUP(complete_data[[#This Row],[Ticket]],tickets[Ticket],tickets[Embarked])),"",_xlfn.XLOOKUP(complete_data[[#This Row],[Ticket]],tickets[Ticket],tickets[Embarked]))</f>
        <v>S</v>
      </c>
      <c r="M648" t="str">
        <f>IF(ISNA(complete_data[[#This Row],[Embarked]]),"S",IF(complete_data[[#This Row],[Embarked]]="","S",complete_data[[#This Row],[Embarked]]))</f>
        <v>S</v>
      </c>
      <c r="N648" t="str">
        <f>IF(ISNA(complete_data[[#This Row],[Cabin]]),"Unknown",IF(complete_data[[#This Row],[Cabin]]="","Unknown",TRIM(LEFT(complete_data[[#This Row],[Cabin]],1))))</f>
        <v>Unknown</v>
      </c>
    </row>
    <row r="649" spans="1:14" x14ac:dyDescent="0.2">
      <c r="A649" s="5">
        <v>864</v>
      </c>
      <c r="B649" s="7">
        <v>0</v>
      </c>
      <c r="C649" s="7">
        <v>3</v>
      </c>
      <c r="D649" s="5" t="s">
        <v>959</v>
      </c>
      <c r="E649" s="5" t="s">
        <v>32</v>
      </c>
      <c r="G649" s="3" t="s">
        <v>216</v>
      </c>
      <c r="H649" s="7">
        <f>_xlfn.XLOOKUP(complete_data[[#This Row],[PassengerId]],family_info[PassengerId],family_info[SibSp])</f>
        <v>8</v>
      </c>
      <c r="I649" s="7">
        <f>_xlfn.XLOOKUP(complete_data[[#This Row],[PassengerId]],family_info[PassengerId],family_info[Parch])</f>
        <v>2</v>
      </c>
      <c r="J649" s="18">
        <f>IF(ISBLANK(_xlfn.XLOOKUP(complete_data[[#This Row],[Ticket]],tickets[Ticket],tickets[Fare])),"",_xlfn.XLOOKUP(complete_data[[#This Row],[Ticket]],tickets[Ticket],tickets[Fare]))</f>
        <v>69.55</v>
      </c>
      <c r="K649" s="18" t="str">
        <f>IF(ISBLANK(_xlfn.XLOOKUP(complete_data[[#This Row],[Ticket]],tickets[Ticket],tickets[Cabin])),"",_xlfn.XLOOKUP(complete_data[[#This Row],[Ticket]],tickets[Ticket],tickets[Cabin]))</f>
        <v/>
      </c>
      <c r="L649" t="str">
        <f>IF(ISBLANK(_xlfn.XLOOKUP(complete_data[[#This Row],[Ticket]],tickets[Ticket],tickets[Embarked])),"",_xlfn.XLOOKUP(complete_data[[#This Row],[Ticket]],tickets[Ticket],tickets[Embarked]))</f>
        <v>S</v>
      </c>
      <c r="M649" t="str">
        <f>IF(ISNA(complete_data[[#This Row],[Embarked]]),"S",IF(complete_data[[#This Row],[Embarked]]="","S",complete_data[[#This Row],[Embarked]]))</f>
        <v>S</v>
      </c>
      <c r="N649" t="str">
        <f>IF(ISNA(complete_data[[#This Row],[Cabin]]),"Unknown",IF(complete_data[[#This Row],[Cabin]]="","Unknown",TRIM(LEFT(complete_data[[#This Row],[Cabin]],1))))</f>
        <v>Unknown</v>
      </c>
    </row>
    <row r="650" spans="1:14" x14ac:dyDescent="0.2">
      <c r="A650" s="5">
        <v>250</v>
      </c>
      <c r="B650" s="7">
        <v>0</v>
      </c>
      <c r="C650" s="7">
        <v>2</v>
      </c>
      <c r="D650" s="5" t="s">
        <v>960</v>
      </c>
      <c r="E650" s="5" t="s">
        <v>29</v>
      </c>
      <c r="F650" s="4">
        <v>54</v>
      </c>
      <c r="G650" s="3">
        <v>244252</v>
      </c>
      <c r="H650" s="7">
        <f>_xlfn.XLOOKUP(complete_data[[#This Row],[PassengerId]],family_info[PassengerId],family_info[SibSp])</f>
        <v>1</v>
      </c>
      <c r="I650" s="7">
        <f>_xlfn.XLOOKUP(complete_data[[#This Row],[PassengerId]],family_info[PassengerId],family_info[Parch])</f>
        <v>0</v>
      </c>
      <c r="J650" s="18">
        <f>IF(ISBLANK(_xlfn.XLOOKUP(complete_data[[#This Row],[Ticket]],tickets[Ticket],tickets[Fare])),"",_xlfn.XLOOKUP(complete_data[[#This Row],[Ticket]],tickets[Ticket],tickets[Fare]))</f>
        <v>26</v>
      </c>
      <c r="K650" s="18" t="str">
        <f>IF(ISBLANK(_xlfn.XLOOKUP(complete_data[[#This Row],[Ticket]],tickets[Ticket],tickets[Cabin])),"",_xlfn.XLOOKUP(complete_data[[#This Row],[Ticket]],tickets[Ticket],tickets[Cabin]))</f>
        <v/>
      </c>
      <c r="L650" t="str">
        <f>IF(ISBLANK(_xlfn.XLOOKUP(complete_data[[#This Row],[Ticket]],tickets[Ticket],tickets[Embarked])),"",_xlfn.XLOOKUP(complete_data[[#This Row],[Ticket]],tickets[Ticket],tickets[Embarked]))</f>
        <v>S</v>
      </c>
      <c r="M650" t="str">
        <f>IF(ISNA(complete_data[[#This Row],[Embarked]]),"S",IF(complete_data[[#This Row],[Embarked]]="","S",complete_data[[#This Row],[Embarked]]))</f>
        <v>S</v>
      </c>
      <c r="N650" t="str">
        <f>IF(ISNA(complete_data[[#This Row],[Cabin]]),"Unknown",IF(complete_data[[#This Row],[Cabin]]="","Unknown",TRIM(LEFT(complete_data[[#This Row],[Cabin]],1))))</f>
        <v>Unknown</v>
      </c>
    </row>
    <row r="651" spans="1:14" x14ac:dyDescent="0.2">
      <c r="A651" s="5">
        <v>475</v>
      </c>
      <c r="B651" s="7">
        <v>0</v>
      </c>
      <c r="C651" s="7">
        <v>3</v>
      </c>
      <c r="D651" s="5" t="s">
        <v>961</v>
      </c>
      <c r="E651" s="5" t="s">
        <v>32</v>
      </c>
      <c r="F651" s="4">
        <v>22</v>
      </c>
      <c r="G651" s="3">
        <v>7553</v>
      </c>
      <c r="H651" s="7">
        <f>_xlfn.XLOOKUP(complete_data[[#This Row],[PassengerId]],family_info[PassengerId],family_info[SibSp])</f>
        <v>0</v>
      </c>
      <c r="I651" s="7">
        <f>_xlfn.XLOOKUP(complete_data[[#This Row],[PassengerId]],family_info[PassengerId],family_info[Parch])</f>
        <v>0</v>
      </c>
      <c r="J651" s="18">
        <f>IF(ISBLANK(_xlfn.XLOOKUP(complete_data[[#This Row],[Ticket]],tickets[Ticket],tickets[Fare])),"",_xlfn.XLOOKUP(complete_data[[#This Row],[Ticket]],tickets[Ticket],tickets[Fare]))</f>
        <v>9.8375000000000004</v>
      </c>
      <c r="K651" s="18" t="str">
        <f>IF(ISBLANK(_xlfn.XLOOKUP(complete_data[[#This Row],[Ticket]],tickets[Ticket],tickets[Cabin])),"",_xlfn.XLOOKUP(complete_data[[#This Row],[Ticket]],tickets[Ticket],tickets[Cabin]))</f>
        <v/>
      </c>
      <c r="L651" t="str">
        <f>IF(ISBLANK(_xlfn.XLOOKUP(complete_data[[#This Row],[Ticket]],tickets[Ticket],tickets[Embarked])),"",_xlfn.XLOOKUP(complete_data[[#This Row],[Ticket]],tickets[Ticket],tickets[Embarked]))</f>
        <v>S</v>
      </c>
      <c r="M651" t="str">
        <f>IF(ISNA(complete_data[[#This Row],[Embarked]]),"S",IF(complete_data[[#This Row],[Embarked]]="","S",complete_data[[#This Row],[Embarked]]))</f>
        <v>S</v>
      </c>
      <c r="N651" t="str">
        <f>IF(ISNA(complete_data[[#This Row],[Cabin]]),"Unknown",IF(complete_data[[#This Row],[Cabin]]="","Unknown",TRIM(LEFT(complete_data[[#This Row],[Cabin]],1))))</f>
        <v>Unknown</v>
      </c>
    </row>
    <row r="652" spans="1:14" x14ac:dyDescent="0.2">
      <c r="A652" s="5">
        <v>291</v>
      </c>
      <c r="B652" s="7">
        <v>1</v>
      </c>
      <c r="C652" s="7">
        <v>1</v>
      </c>
      <c r="D652" s="5" t="s">
        <v>962</v>
      </c>
      <c r="E652" s="5" t="s">
        <v>32</v>
      </c>
      <c r="F652" s="4">
        <v>26</v>
      </c>
      <c r="G652" s="3">
        <v>19877</v>
      </c>
      <c r="H652" s="7">
        <f>_xlfn.XLOOKUP(complete_data[[#This Row],[PassengerId]],family_info[PassengerId],family_info[SibSp])</f>
        <v>0</v>
      </c>
      <c r="I652" s="7">
        <f>_xlfn.XLOOKUP(complete_data[[#This Row],[PassengerId]],family_info[PassengerId],family_info[Parch])</f>
        <v>0</v>
      </c>
      <c r="J652" s="18">
        <f>IF(ISBLANK(_xlfn.XLOOKUP(complete_data[[#This Row],[Ticket]],tickets[Ticket],tickets[Fare])),"",_xlfn.XLOOKUP(complete_data[[#This Row],[Ticket]],tickets[Ticket],tickets[Fare]))</f>
        <v>78.849999999999994</v>
      </c>
      <c r="K652" s="18" t="str">
        <f>IF(ISBLANK(_xlfn.XLOOKUP(complete_data[[#This Row],[Ticket]],tickets[Ticket],tickets[Cabin])),"",_xlfn.XLOOKUP(complete_data[[#This Row],[Ticket]],tickets[Ticket],tickets[Cabin]))</f>
        <v>C46</v>
      </c>
      <c r="L652" t="str">
        <f>IF(ISBLANK(_xlfn.XLOOKUP(complete_data[[#This Row],[Ticket]],tickets[Ticket],tickets[Embarked])),"",_xlfn.XLOOKUP(complete_data[[#This Row],[Ticket]],tickets[Ticket],tickets[Embarked]))</f>
        <v>S</v>
      </c>
      <c r="M652" t="str">
        <f>IF(ISNA(complete_data[[#This Row],[Embarked]]),"S",IF(complete_data[[#This Row],[Embarked]]="","S",complete_data[[#This Row],[Embarked]]))</f>
        <v>S</v>
      </c>
      <c r="N652" t="str">
        <f>IF(ISNA(complete_data[[#This Row],[Cabin]]),"Unknown",IF(complete_data[[#This Row],[Cabin]]="","Unknown",TRIM(LEFT(complete_data[[#This Row],[Cabin]],1))))</f>
        <v>C</v>
      </c>
    </row>
    <row r="653" spans="1:14" x14ac:dyDescent="0.2">
      <c r="A653" s="5">
        <v>594</v>
      </c>
      <c r="B653" s="7">
        <v>0</v>
      </c>
      <c r="C653" s="7">
        <v>3</v>
      </c>
      <c r="D653" s="5" t="s">
        <v>963</v>
      </c>
      <c r="E653" s="5" t="s">
        <v>32</v>
      </c>
      <c r="G653" s="3">
        <v>364848</v>
      </c>
      <c r="H653" s="7">
        <f>_xlfn.XLOOKUP(complete_data[[#This Row],[PassengerId]],family_info[PassengerId],family_info[SibSp])</f>
        <v>0</v>
      </c>
      <c r="I653" s="7">
        <f>_xlfn.XLOOKUP(complete_data[[#This Row],[PassengerId]],family_info[PassengerId],family_info[Parch])</f>
        <v>2</v>
      </c>
      <c r="J653" s="18">
        <f>IF(ISBLANK(_xlfn.XLOOKUP(complete_data[[#This Row],[Ticket]],tickets[Ticket],tickets[Fare])),"",_xlfn.XLOOKUP(complete_data[[#This Row],[Ticket]],tickets[Ticket],tickets[Fare]))</f>
        <v>7.75</v>
      </c>
      <c r="K653" s="18" t="str">
        <f>IF(ISBLANK(_xlfn.XLOOKUP(complete_data[[#This Row],[Ticket]],tickets[Ticket],tickets[Cabin])),"",_xlfn.XLOOKUP(complete_data[[#This Row],[Ticket]],tickets[Ticket],tickets[Cabin]))</f>
        <v/>
      </c>
      <c r="L653" t="str">
        <f>IF(ISBLANK(_xlfn.XLOOKUP(complete_data[[#This Row],[Ticket]],tickets[Ticket],tickets[Embarked])),"",_xlfn.XLOOKUP(complete_data[[#This Row],[Ticket]],tickets[Ticket],tickets[Embarked]))</f>
        <v>Q</v>
      </c>
      <c r="M653" t="str">
        <f>IF(ISNA(complete_data[[#This Row],[Embarked]]),"S",IF(complete_data[[#This Row],[Embarked]]="","S",complete_data[[#This Row],[Embarked]]))</f>
        <v>Q</v>
      </c>
      <c r="N653" t="str">
        <f>IF(ISNA(complete_data[[#This Row],[Cabin]]),"Unknown",IF(complete_data[[#This Row],[Cabin]]="","Unknown",TRIM(LEFT(complete_data[[#This Row],[Cabin]],1))))</f>
        <v>Unknown</v>
      </c>
    </row>
    <row r="654" spans="1:14" x14ac:dyDescent="0.2">
      <c r="A654" s="5">
        <v>840</v>
      </c>
      <c r="B654" s="7">
        <v>1</v>
      </c>
      <c r="C654" s="7">
        <v>1</v>
      </c>
      <c r="D654" s="5" t="s">
        <v>964</v>
      </c>
      <c r="E654" s="5" t="s">
        <v>29</v>
      </c>
      <c r="G654" s="3">
        <v>11774</v>
      </c>
      <c r="H654" s="7">
        <f>_xlfn.XLOOKUP(complete_data[[#This Row],[PassengerId]],family_info[PassengerId],family_info[SibSp])</f>
        <v>0</v>
      </c>
      <c r="I654" s="7">
        <f>_xlfn.XLOOKUP(complete_data[[#This Row],[PassengerId]],family_info[PassengerId],family_info[Parch])</f>
        <v>0</v>
      </c>
      <c r="J654" s="18">
        <f>IF(ISBLANK(_xlfn.XLOOKUP(complete_data[[#This Row],[Ticket]],tickets[Ticket],tickets[Fare])),"",_xlfn.XLOOKUP(complete_data[[#This Row],[Ticket]],tickets[Ticket],tickets[Fare]))</f>
        <v>29.7</v>
      </c>
      <c r="K654" s="18" t="str">
        <f>IF(ISBLANK(_xlfn.XLOOKUP(complete_data[[#This Row],[Ticket]],tickets[Ticket],tickets[Cabin])),"",_xlfn.XLOOKUP(complete_data[[#This Row],[Ticket]],tickets[Ticket],tickets[Cabin]))</f>
        <v>C47</v>
      </c>
      <c r="L654" t="str">
        <f>IF(ISBLANK(_xlfn.XLOOKUP(complete_data[[#This Row],[Ticket]],tickets[Ticket],tickets[Embarked])),"",_xlfn.XLOOKUP(complete_data[[#This Row],[Ticket]],tickets[Ticket],tickets[Embarked]))</f>
        <v>C</v>
      </c>
      <c r="M654" t="str">
        <f>IF(ISNA(complete_data[[#This Row],[Embarked]]),"S",IF(complete_data[[#This Row],[Embarked]]="","S",complete_data[[#This Row],[Embarked]]))</f>
        <v>C</v>
      </c>
      <c r="N654" t="str">
        <f>IF(ISNA(complete_data[[#This Row],[Cabin]]),"Unknown",IF(complete_data[[#This Row],[Cabin]]="","Unknown",TRIM(LEFT(complete_data[[#This Row],[Cabin]],1))))</f>
        <v>C</v>
      </c>
    </row>
    <row r="655" spans="1:14" x14ac:dyDescent="0.2">
      <c r="A655" s="5">
        <v>786</v>
      </c>
      <c r="B655" s="7">
        <v>0</v>
      </c>
      <c r="C655" s="7">
        <v>3</v>
      </c>
      <c r="D655" s="5" t="s">
        <v>965</v>
      </c>
      <c r="E655" s="5" t="s">
        <v>29</v>
      </c>
      <c r="F655" s="4">
        <v>25</v>
      </c>
      <c r="G655" s="3">
        <v>374887</v>
      </c>
      <c r="H655" s="7">
        <f>_xlfn.XLOOKUP(complete_data[[#This Row],[PassengerId]],family_info[PassengerId],family_info[SibSp])</f>
        <v>0</v>
      </c>
      <c r="I655" s="7">
        <f>_xlfn.XLOOKUP(complete_data[[#This Row],[PassengerId]],family_info[PassengerId],family_info[Parch])</f>
        <v>0</v>
      </c>
      <c r="J655" s="18">
        <f>IF(ISBLANK(_xlfn.XLOOKUP(complete_data[[#This Row],[Ticket]],tickets[Ticket],tickets[Fare])),"",_xlfn.XLOOKUP(complete_data[[#This Row],[Ticket]],tickets[Ticket],tickets[Fare]))</f>
        <v>7.25</v>
      </c>
      <c r="K655" s="18" t="str">
        <f>IF(ISBLANK(_xlfn.XLOOKUP(complete_data[[#This Row],[Ticket]],tickets[Ticket],tickets[Cabin])),"",_xlfn.XLOOKUP(complete_data[[#This Row],[Ticket]],tickets[Ticket],tickets[Cabin]))</f>
        <v/>
      </c>
      <c r="L655" t="str">
        <f>IF(ISBLANK(_xlfn.XLOOKUP(complete_data[[#This Row],[Ticket]],tickets[Ticket],tickets[Embarked])),"",_xlfn.XLOOKUP(complete_data[[#This Row],[Ticket]],tickets[Ticket],tickets[Embarked]))</f>
        <v>S</v>
      </c>
      <c r="M655" t="str">
        <f>IF(ISNA(complete_data[[#This Row],[Embarked]]),"S",IF(complete_data[[#This Row],[Embarked]]="","S",complete_data[[#This Row],[Embarked]]))</f>
        <v>S</v>
      </c>
      <c r="N655" t="str">
        <f>IF(ISNA(complete_data[[#This Row],[Cabin]]),"Unknown",IF(complete_data[[#This Row],[Cabin]]="","Unknown",TRIM(LEFT(complete_data[[#This Row],[Cabin]],1))))</f>
        <v>Unknown</v>
      </c>
    </row>
    <row r="656" spans="1:14" x14ac:dyDescent="0.2">
      <c r="A656" s="5">
        <v>781</v>
      </c>
      <c r="B656" s="7">
        <v>1</v>
      </c>
      <c r="C656" s="7">
        <v>3</v>
      </c>
      <c r="D656" s="5" t="s">
        <v>966</v>
      </c>
      <c r="E656" s="5" t="s">
        <v>32</v>
      </c>
      <c r="F656" s="4">
        <v>13</v>
      </c>
      <c r="G656" s="3">
        <v>2687</v>
      </c>
      <c r="H656" s="7">
        <f>_xlfn.XLOOKUP(complete_data[[#This Row],[PassengerId]],family_info[PassengerId],family_info[SibSp])</f>
        <v>0</v>
      </c>
      <c r="I656" s="7">
        <f>_xlfn.XLOOKUP(complete_data[[#This Row],[PassengerId]],family_info[PassengerId],family_info[Parch])</f>
        <v>0</v>
      </c>
      <c r="J656" s="18">
        <f>IF(ISBLANK(_xlfn.XLOOKUP(complete_data[[#This Row],[Ticket]],tickets[Ticket],tickets[Fare])),"",_xlfn.XLOOKUP(complete_data[[#This Row],[Ticket]],tickets[Ticket],tickets[Fare]))</f>
        <v>7.2291999999999996</v>
      </c>
      <c r="K656" s="18" t="str">
        <f>IF(ISBLANK(_xlfn.XLOOKUP(complete_data[[#This Row],[Ticket]],tickets[Ticket],tickets[Cabin])),"",_xlfn.XLOOKUP(complete_data[[#This Row],[Ticket]],tickets[Ticket],tickets[Cabin]))</f>
        <v/>
      </c>
      <c r="L656" t="str">
        <f>IF(ISBLANK(_xlfn.XLOOKUP(complete_data[[#This Row],[Ticket]],tickets[Ticket],tickets[Embarked])),"",_xlfn.XLOOKUP(complete_data[[#This Row],[Ticket]],tickets[Ticket],tickets[Embarked]))</f>
        <v>C</v>
      </c>
      <c r="M656" t="str">
        <f>IF(ISNA(complete_data[[#This Row],[Embarked]]),"S",IF(complete_data[[#This Row],[Embarked]]="","S",complete_data[[#This Row],[Embarked]]))</f>
        <v>C</v>
      </c>
      <c r="N656" t="str">
        <f>IF(ISNA(complete_data[[#This Row],[Cabin]]),"Unknown",IF(complete_data[[#This Row],[Cabin]]="","Unknown",TRIM(LEFT(complete_data[[#This Row],[Cabin]],1))))</f>
        <v>Unknown</v>
      </c>
    </row>
    <row r="657" spans="1:14" x14ac:dyDescent="0.2">
      <c r="A657" s="5">
        <v>175</v>
      </c>
      <c r="B657" s="7">
        <v>0</v>
      </c>
      <c r="C657" s="7">
        <v>1</v>
      </c>
      <c r="D657" s="5" t="s">
        <v>967</v>
      </c>
      <c r="E657" s="5" t="s">
        <v>29</v>
      </c>
      <c r="F657" s="4">
        <v>56</v>
      </c>
      <c r="G657" s="3">
        <v>17764</v>
      </c>
      <c r="H657" s="7">
        <f>_xlfn.XLOOKUP(complete_data[[#This Row],[PassengerId]],family_info[PassengerId],family_info[SibSp])</f>
        <v>0</v>
      </c>
      <c r="I657" s="7">
        <f>_xlfn.XLOOKUP(complete_data[[#This Row],[PassengerId]],family_info[PassengerId],family_info[Parch])</f>
        <v>0</v>
      </c>
      <c r="J657" s="18">
        <f>IF(ISBLANK(_xlfn.XLOOKUP(complete_data[[#This Row],[Ticket]],tickets[Ticket],tickets[Fare])),"",_xlfn.XLOOKUP(complete_data[[#This Row],[Ticket]],tickets[Ticket],tickets[Fare]))</f>
        <v>30.695799999999998</v>
      </c>
      <c r="K657" s="18" t="str">
        <f>IF(ISBLANK(_xlfn.XLOOKUP(complete_data[[#This Row],[Ticket]],tickets[Ticket],tickets[Cabin])),"",_xlfn.XLOOKUP(complete_data[[#This Row],[Ticket]],tickets[Ticket],tickets[Cabin]))</f>
        <v>A7</v>
      </c>
      <c r="L657" t="str">
        <f>IF(ISBLANK(_xlfn.XLOOKUP(complete_data[[#This Row],[Ticket]],tickets[Ticket],tickets[Embarked])),"",_xlfn.XLOOKUP(complete_data[[#This Row],[Ticket]],tickets[Ticket],tickets[Embarked]))</f>
        <v>C</v>
      </c>
      <c r="M657" t="str">
        <f>IF(ISNA(complete_data[[#This Row],[Embarked]]),"S",IF(complete_data[[#This Row],[Embarked]]="","S",complete_data[[#This Row],[Embarked]]))</f>
        <v>C</v>
      </c>
      <c r="N657" t="str">
        <f>IF(ISNA(complete_data[[#This Row],[Cabin]]),"Unknown",IF(complete_data[[#This Row],[Cabin]]="","Unknown",TRIM(LEFT(complete_data[[#This Row],[Cabin]],1))))</f>
        <v>A</v>
      </c>
    </row>
    <row r="658" spans="1:14" x14ac:dyDescent="0.2">
      <c r="A658" s="5">
        <v>271</v>
      </c>
      <c r="B658" s="7">
        <v>0</v>
      </c>
      <c r="C658" s="7">
        <v>1</v>
      </c>
      <c r="D658" s="5" t="s">
        <v>968</v>
      </c>
      <c r="E658" s="5" t="s">
        <v>29</v>
      </c>
      <c r="G658" s="3">
        <v>113798</v>
      </c>
      <c r="H658" s="7">
        <f>_xlfn.XLOOKUP(complete_data[[#This Row],[PassengerId]],family_info[PassengerId],family_info[SibSp])</f>
        <v>0</v>
      </c>
      <c r="I658" s="7">
        <f>_xlfn.XLOOKUP(complete_data[[#This Row],[PassengerId]],family_info[PassengerId],family_info[Parch])</f>
        <v>0</v>
      </c>
      <c r="J658" s="18">
        <f>IF(ISBLANK(_xlfn.XLOOKUP(complete_data[[#This Row],[Ticket]],tickets[Ticket],tickets[Fare])),"",_xlfn.XLOOKUP(complete_data[[#This Row],[Ticket]],tickets[Ticket],tickets[Fare]))</f>
        <v>31</v>
      </c>
      <c r="K658" s="18" t="str">
        <f>IF(ISBLANK(_xlfn.XLOOKUP(complete_data[[#This Row],[Ticket]],tickets[Ticket],tickets[Cabin])),"",_xlfn.XLOOKUP(complete_data[[#This Row],[Ticket]],tickets[Ticket],tickets[Cabin]))</f>
        <v/>
      </c>
      <c r="L658" t="str">
        <f>IF(ISBLANK(_xlfn.XLOOKUP(complete_data[[#This Row],[Ticket]],tickets[Ticket],tickets[Embarked])),"",_xlfn.XLOOKUP(complete_data[[#This Row],[Ticket]],tickets[Ticket],tickets[Embarked]))</f>
        <v>S</v>
      </c>
      <c r="M658" t="str">
        <f>IF(ISNA(complete_data[[#This Row],[Embarked]]),"S",IF(complete_data[[#This Row],[Embarked]]="","S",complete_data[[#This Row],[Embarked]]))</f>
        <v>S</v>
      </c>
      <c r="N658" t="str">
        <f>IF(ISNA(complete_data[[#This Row],[Cabin]]),"Unknown",IF(complete_data[[#This Row],[Cabin]]="","Unknown",TRIM(LEFT(complete_data[[#This Row],[Cabin]],1))))</f>
        <v>Unknown</v>
      </c>
    </row>
    <row r="659" spans="1:14" x14ac:dyDescent="0.2">
      <c r="A659" s="5">
        <v>157</v>
      </c>
      <c r="B659" s="7">
        <v>1</v>
      </c>
      <c r="C659" s="7">
        <v>3</v>
      </c>
      <c r="D659" s="5" t="s">
        <v>969</v>
      </c>
      <c r="E659" s="5" t="s">
        <v>32</v>
      </c>
      <c r="F659" s="4">
        <v>16</v>
      </c>
      <c r="G659" s="3">
        <v>35851</v>
      </c>
      <c r="H659" s="7">
        <f>_xlfn.XLOOKUP(complete_data[[#This Row],[PassengerId]],family_info[PassengerId],family_info[SibSp])</f>
        <v>0</v>
      </c>
      <c r="I659" s="7">
        <f>_xlfn.XLOOKUP(complete_data[[#This Row],[PassengerId]],family_info[PassengerId],family_info[Parch])</f>
        <v>0</v>
      </c>
      <c r="J659" s="18">
        <f>IF(ISBLANK(_xlfn.XLOOKUP(complete_data[[#This Row],[Ticket]],tickets[Ticket],tickets[Fare])),"",_xlfn.XLOOKUP(complete_data[[#This Row],[Ticket]],tickets[Ticket],tickets[Fare]))</f>
        <v>7.7332999999999998</v>
      </c>
      <c r="K659" s="18" t="str">
        <f>IF(ISBLANK(_xlfn.XLOOKUP(complete_data[[#This Row],[Ticket]],tickets[Ticket],tickets[Cabin])),"",_xlfn.XLOOKUP(complete_data[[#This Row],[Ticket]],tickets[Ticket],tickets[Cabin]))</f>
        <v/>
      </c>
      <c r="L659" t="str">
        <f>IF(ISBLANK(_xlfn.XLOOKUP(complete_data[[#This Row],[Ticket]],tickets[Ticket],tickets[Embarked])),"",_xlfn.XLOOKUP(complete_data[[#This Row],[Ticket]],tickets[Ticket],tickets[Embarked]))</f>
        <v>Q</v>
      </c>
      <c r="M659" t="str">
        <f>IF(ISNA(complete_data[[#This Row],[Embarked]]),"S",IF(complete_data[[#This Row],[Embarked]]="","S",complete_data[[#This Row],[Embarked]]))</f>
        <v>Q</v>
      </c>
      <c r="N659" t="str">
        <f>IF(ISNA(complete_data[[#This Row],[Cabin]]),"Unknown",IF(complete_data[[#This Row],[Cabin]]="","Unknown",TRIM(LEFT(complete_data[[#This Row],[Cabin]],1))))</f>
        <v>Unknown</v>
      </c>
    </row>
    <row r="660" spans="1:14" x14ac:dyDescent="0.2">
      <c r="A660" s="5">
        <v>312</v>
      </c>
      <c r="B660" s="7">
        <v>1</v>
      </c>
      <c r="C660" s="7">
        <v>1</v>
      </c>
      <c r="D660" s="5" t="s">
        <v>970</v>
      </c>
      <c r="E660" s="5" t="s">
        <v>32</v>
      </c>
      <c r="F660" s="4">
        <v>18</v>
      </c>
      <c r="G660" s="3" t="s">
        <v>337</v>
      </c>
      <c r="H660" s="7">
        <f>_xlfn.XLOOKUP(complete_data[[#This Row],[PassengerId]],family_info[PassengerId],family_info[SibSp])</f>
        <v>2</v>
      </c>
      <c r="I660" s="7">
        <f>_xlfn.XLOOKUP(complete_data[[#This Row],[PassengerId]],family_info[PassengerId],family_info[Parch])</f>
        <v>2</v>
      </c>
      <c r="J660" s="18">
        <f>IF(ISBLANK(_xlfn.XLOOKUP(complete_data[[#This Row],[Ticket]],tickets[Ticket],tickets[Fare])),"",_xlfn.XLOOKUP(complete_data[[#This Row],[Ticket]],tickets[Ticket],tickets[Fare]))</f>
        <v>262.375</v>
      </c>
      <c r="K660" s="18" t="str">
        <f>IF(ISBLANK(_xlfn.XLOOKUP(complete_data[[#This Row],[Ticket]],tickets[Ticket],tickets[Cabin])),"",_xlfn.XLOOKUP(complete_data[[#This Row],[Ticket]],tickets[Ticket],tickets[Cabin]))</f>
        <v>B57 B59 B63 B66</v>
      </c>
      <c r="L660" t="str">
        <f>IF(ISBLANK(_xlfn.XLOOKUP(complete_data[[#This Row],[Ticket]],tickets[Ticket],tickets[Embarked])),"",_xlfn.XLOOKUP(complete_data[[#This Row],[Ticket]],tickets[Ticket],tickets[Embarked]))</f>
        <v>C</v>
      </c>
      <c r="M660" t="str">
        <f>IF(ISNA(complete_data[[#This Row],[Embarked]]),"S",IF(complete_data[[#This Row],[Embarked]]="","S",complete_data[[#This Row],[Embarked]]))</f>
        <v>C</v>
      </c>
      <c r="N660" t="str">
        <f>IF(ISNA(complete_data[[#This Row],[Cabin]]),"Unknown",IF(complete_data[[#This Row],[Cabin]]="","Unknown",TRIM(LEFT(complete_data[[#This Row],[Cabin]],1))))</f>
        <v>B</v>
      </c>
    </row>
    <row r="661" spans="1:14" x14ac:dyDescent="0.2">
      <c r="A661" s="5">
        <v>470</v>
      </c>
      <c r="B661" s="7">
        <v>1</v>
      </c>
      <c r="C661" s="7">
        <v>3</v>
      </c>
      <c r="D661" s="5" t="s">
        <v>971</v>
      </c>
      <c r="E661" s="5" t="s">
        <v>32</v>
      </c>
      <c r="F661" s="4">
        <v>0.75</v>
      </c>
      <c r="G661" s="3">
        <v>2666</v>
      </c>
      <c r="H661" s="7">
        <f>_xlfn.XLOOKUP(complete_data[[#This Row],[PassengerId]],family_info[PassengerId],family_info[SibSp])</f>
        <v>2</v>
      </c>
      <c r="I661" s="7">
        <f>_xlfn.XLOOKUP(complete_data[[#This Row],[PassengerId]],family_info[PassengerId],family_info[Parch])</f>
        <v>1</v>
      </c>
      <c r="J661" s="18">
        <f>IF(ISBLANK(_xlfn.XLOOKUP(complete_data[[#This Row],[Ticket]],tickets[Ticket],tickets[Fare])),"",_xlfn.XLOOKUP(complete_data[[#This Row],[Ticket]],tickets[Ticket],tickets[Fare]))</f>
        <v>19.258299999999998</v>
      </c>
      <c r="K661" s="18" t="str">
        <f>IF(ISBLANK(_xlfn.XLOOKUP(complete_data[[#This Row],[Ticket]],tickets[Ticket],tickets[Cabin])),"",_xlfn.XLOOKUP(complete_data[[#This Row],[Ticket]],tickets[Ticket],tickets[Cabin]))</f>
        <v/>
      </c>
      <c r="L661" t="str">
        <f>IF(ISBLANK(_xlfn.XLOOKUP(complete_data[[#This Row],[Ticket]],tickets[Ticket],tickets[Embarked])),"",_xlfn.XLOOKUP(complete_data[[#This Row],[Ticket]],tickets[Ticket],tickets[Embarked]))</f>
        <v>C</v>
      </c>
      <c r="M661" t="str">
        <f>IF(ISNA(complete_data[[#This Row],[Embarked]]),"S",IF(complete_data[[#This Row],[Embarked]]="","S",complete_data[[#This Row],[Embarked]]))</f>
        <v>C</v>
      </c>
      <c r="N661" t="str">
        <f>IF(ISNA(complete_data[[#This Row],[Cabin]]),"Unknown",IF(complete_data[[#This Row],[Cabin]]="","Unknown",TRIM(LEFT(complete_data[[#This Row],[Cabin]],1))))</f>
        <v>Unknown</v>
      </c>
    </row>
    <row r="662" spans="1:14" x14ac:dyDescent="0.2">
      <c r="A662" s="5">
        <v>751</v>
      </c>
      <c r="B662" s="7">
        <v>1</v>
      </c>
      <c r="C662" s="7">
        <v>2</v>
      </c>
      <c r="D662" s="5" t="s">
        <v>972</v>
      </c>
      <c r="E662" s="5" t="s">
        <v>32</v>
      </c>
      <c r="F662" s="4">
        <v>4</v>
      </c>
      <c r="G662" s="3">
        <v>29103</v>
      </c>
      <c r="H662" s="7">
        <f>_xlfn.XLOOKUP(complete_data[[#This Row],[PassengerId]],family_info[PassengerId],family_info[SibSp])</f>
        <v>1</v>
      </c>
      <c r="I662" s="7">
        <f>_xlfn.XLOOKUP(complete_data[[#This Row],[PassengerId]],family_info[PassengerId],family_info[Parch])</f>
        <v>1</v>
      </c>
      <c r="J662" s="18">
        <f>IF(ISBLANK(_xlfn.XLOOKUP(complete_data[[#This Row],[Ticket]],tickets[Ticket],tickets[Fare])),"",_xlfn.XLOOKUP(complete_data[[#This Row],[Ticket]],tickets[Ticket],tickets[Fare]))</f>
        <v>23</v>
      </c>
      <c r="K662" s="18" t="str">
        <f>IF(ISBLANK(_xlfn.XLOOKUP(complete_data[[#This Row],[Ticket]],tickets[Ticket],tickets[Cabin])),"",_xlfn.XLOOKUP(complete_data[[#This Row],[Ticket]],tickets[Ticket],tickets[Cabin]))</f>
        <v/>
      </c>
      <c r="L662" t="str">
        <f>IF(ISBLANK(_xlfn.XLOOKUP(complete_data[[#This Row],[Ticket]],tickets[Ticket],tickets[Embarked])),"",_xlfn.XLOOKUP(complete_data[[#This Row],[Ticket]],tickets[Ticket],tickets[Embarked]))</f>
        <v>S</v>
      </c>
      <c r="M662" t="str">
        <f>IF(ISNA(complete_data[[#This Row],[Embarked]]),"S",IF(complete_data[[#This Row],[Embarked]]="","S",complete_data[[#This Row],[Embarked]]))</f>
        <v>S</v>
      </c>
      <c r="N662" t="str">
        <f>IF(ISNA(complete_data[[#This Row],[Cabin]]),"Unknown",IF(complete_data[[#This Row],[Cabin]]="","Unknown",TRIM(LEFT(complete_data[[#This Row],[Cabin]],1))))</f>
        <v>Unknown</v>
      </c>
    </row>
    <row r="663" spans="1:14" x14ac:dyDescent="0.2">
      <c r="A663" s="5">
        <v>643</v>
      </c>
      <c r="B663" s="7">
        <v>0</v>
      </c>
      <c r="C663" s="7">
        <v>3</v>
      </c>
      <c r="D663" s="5" t="s">
        <v>973</v>
      </c>
      <c r="E663" s="5" t="s">
        <v>32</v>
      </c>
      <c r="F663" s="4">
        <v>2</v>
      </c>
      <c r="G663" s="3">
        <v>347088</v>
      </c>
      <c r="H663" s="7">
        <f>_xlfn.XLOOKUP(complete_data[[#This Row],[PassengerId]],family_info[PassengerId],family_info[SibSp])</f>
        <v>3</v>
      </c>
      <c r="I663" s="7">
        <f>_xlfn.XLOOKUP(complete_data[[#This Row],[PassengerId]],family_info[PassengerId],family_info[Parch])</f>
        <v>2</v>
      </c>
      <c r="J663" s="18">
        <f>IF(ISBLANK(_xlfn.XLOOKUP(complete_data[[#This Row],[Ticket]],tickets[Ticket],tickets[Fare])),"",_xlfn.XLOOKUP(complete_data[[#This Row],[Ticket]],tickets[Ticket],tickets[Fare]))</f>
        <v>27.9</v>
      </c>
      <c r="K663" s="18" t="str">
        <f>IF(ISBLANK(_xlfn.XLOOKUP(complete_data[[#This Row],[Ticket]],tickets[Ticket],tickets[Cabin])),"",_xlfn.XLOOKUP(complete_data[[#This Row],[Ticket]],tickets[Ticket],tickets[Cabin]))</f>
        <v/>
      </c>
      <c r="L663" t="str">
        <f>IF(ISBLANK(_xlfn.XLOOKUP(complete_data[[#This Row],[Ticket]],tickets[Ticket],tickets[Embarked])),"",_xlfn.XLOOKUP(complete_data[[#This Row],[Ticket]],tickets[Ticket],tickets[Embarked]))</f>
        <v>S</v>
      </c>
      <c r="M663" t="str">
        <f>IF(ISNA(complete_data[[#This Row],[Embarked]]),"S",IF(complete_data[[#This Row],[Embarked]]="","S",complete_data[[#This Row],[Embarked]]))</f>
        <v>S</v>
      </c>
      <c r="N663" t="str">
        <f>IF(ISNA(complete_data[[#This Row],[Cabin]]),"Unknown",IF(complete_data[[#This Row],[Cabin]]="","Unknown",TRIM(LEFT(complete_data[[#This Row],[Cabin]],1))))</f>
        <v>Unknown</v>
      </c>
    </row>
    <row r="664" spans="1:14" x14ac:dyDescent="0.2">
      <c r="A664" s="5">
        <v>294</v>
      </c>
      <c r="B664" s="7">
        <v>0</v>
      </c>
      <c r="C664" s="7">
        <v>3</v>
      </c>
      <c r="D664" s="5" t="s">
        <v>974</v>
      </c>
      <c r="E664" s="5" t="s">
        <v>32</v>
      </c>
      <c r="F664" s="4">
        <v>24</v>
      </c>
      <c r="G664" s="3">
        <v>349236</v>
      </c>
      <c r="H664" s="7">
        <f>_xlfn.XLOOKUP(complete_data[[#This Row],[PassengerId]],family_info[PassengerId],family_info[SibSp])</f>
        <v>0</v>
      </c>
      <c r="I664" s="7">
        <f>_xlfn.XLOOKUP(complete_data[[#This Row],[PassengerId]],family_info[PassengerId],family_info[Parch])</f>
        <v>0</v>
      </c>
      <c r="J664" s="18">
        <f>IF(ISBLANK(_xlfn.XLOOKUP(complete_data[[#This Row],[Ticket]],tickets[Ticket],tickets[Fare])),"",_xlfn.XLOOKUP(complete_data[[#This Row],[Ticket]],tickets[Ticket],tickets[Fare]))</f>
        <v>8.85</v>
      </c>
      <c r="K664" s="18" t="str">
        <f>IF(ISBLANK(_xlfn.XLOOKUP(complete_data[[#This Row],[Ticket]],tickets[Ticket],tickets[Cabin])),"",_xlfn.XLOOKUP(complete_data[[#This Row],[Ticket]],tickets[Ticket],tickets[Cabin]))</f>
        <v/>
      </c>
      <c r="L664" t="str">
        <f>IF(ISBLANK(_xlfn.XLOOKUP(complete_data[[#This Row],[Ticket]],tickets[Ticket],tickets[Embarked])),"",_xlfn.XLOOKUP(complete_data[[#This Row],[Ticket]],tickets[Ticket],tickets[Embarked]))</f>
        <v>S</v>
      </c>
      <c r="M664" t="str">
        <f>IF(ISNA(complete_data[[#This Row],[Embarked]]),"S",IF(complete_data[[#This Row],[Embarked]]="","S",complete_data[[#This Row],[Embarked]]))</f>
        <v>S</v>
      </c>
      <c r="N664" t="str">
        <f>IF(ISNA(complete_data[[#This Row],[Cabin]]),"Unknown",IF(complete_data[[#This Row],[Cabin]]="","Unknown",TRIM(LEFT(complete_data[[#This Row],[Cabin]],1))))</f>
        <v>Unknown</v>
      </c>
    </row>
    <row r="665" spans="1:14" x14ac:dyDescent="0.2">
      <c r="A665" s="5">
        <v>666</v>
      </c>
      <c r="B665" s="7">
        <v>0</v>
      </c>
      <c r="C665" s="7">
        <v>2</v>
      </c>
      <c r="D665" s="5" t="s">
        <v>975</v>
      </c>
      <c r="E665" s="5" t="s">
        <v>29</v>
      </c>
      <c r="F665" s="4">
        <v>32</v>
      </c>
      <c r="G665" s="3" t="s">
        <v>289</v>
      </c>
      <c r="H665" s="7">
        <f>_xlfn.XLOOKUP(complete_data[[#This Row],[PassengerId]],family_info[PassengerId],family_info[SibSp])</f>
        <v>2</v>
      </c>
      <c r="I665" s="7">
        <f>_xlfn.XLOOKUP(complete_data[[#This Row],[PassengerId]],family_info[PassengerId],family_info[Parch])</f>
        <v>0</v>
      </c>
      <c r="J665" s="18">
        <f>IF(ISBLANK(_xlfn.XLOOKUP(complete_data[[#This Row],[Ticket]],tickets[Ticket],tickets[Fare])),"",_xlfn.XLOOKUP(complete_data[[#This Row],[Ticket]],tickets[Ticket],tickets[Fare]))</f>
        <v>73.5</v>
      </c>
      <c r="K665" s="18" t="str">
        <f>IF(ISBLANK(_xlfn.XLOOKUP(complete_data[[#This Row],[Ticket]],tickets[Ticket],tickets[Cabin])),"",_xlfn.XLOOKUP(complete_data[[#This Row],[Ticket]],tickets[Ticket],tickets[Cabin]))</f>
        <v/>
      </c>
      <c r="L665" t="str">
        <f>IF(ISBLANK(_xlfn.XLOOKUP(complete_data[[#This Row],[Ticket]],tickets[Ticket],tickets[Embarked])),"",_xlfn.XLOOKUP(complete_data[[#This Row],[Ticket]],tickets[Ticket],tickets[Embarked]))</f>
        <v>S</v>
      </c>
      <c r="M665" t="str">
        <f>IF(ISNA(complete_data[[#This Row],[Embarked]]),"S",IF(complete_data[[#This Row],[Embarked]]="","S",complete_data[[#This Row],[Embarked]]))</f>
        <v>S</v>
      </c>
      <c r="N665" t="str">
        <f>IF(ISNA(complete_data[[#This Row],[Cabin]]),"Unknown",IF(complete_data[[#This Row],[Cabin]]="","Unknown",TRIM(LEFT(complete_data[[#This Row],[Cabin]],1))))</f>
        <v>Unknown</v>
      </c>
    </row>
    <row r="666" spans="1:14" x14ac:dyDescent="0.2">
      <c r="A666" s="5">
        <v>422</v>
      </c>
      <c r="B666" s="7">
        <v>0</v>
      </c>
      <c r="C666" s="7">
        <v>3</v>
      </c>
      <c r="D666" s="5" t="s">
        <v>976</v>
      </c>
      <c r="E666" s="5" t="s">
        <v>29</v>
      </c>
      <c r="F666" s="4">
        <v>21</v>
      </c>
      <c r="G666" s="3" t="s">
        <v>977</v>
      </c>
      <c r="H666" s="7">
        <f>_xlfn.XLOOKUP(complete_data[[#This Row],[PassengerId]],family_info[PassengerId],family_info[SibSp])</f>
        <v>0</v>
      </c>
      <c r="I666" s="7">
        <f>_xlfn.XLOOKUP(complete_data[[#This Row],[PassengerId]],family_info[PassengerId],family_info[Parch])</f>
        <v>0</v>
      </c>
      <c r="J666" s="18">
        <f>IF(ISBLANK(_xlfn.XLOOKUP(complete_data[[#This Row],[Ticket]],tickets[Ticket],tickets[Fare])),"",_xlfn.XLOOKUP(complete_data[[#This Row],[Ticket]],tickets[Ticket],tickets[Fare]))</f>
        <v>7.7332999999999998</v>
      </c>
      <c r="K666" s="18" t="str">
        <f>IF(ISBLANK(_xlfn.XLOOKUP(complete_data[[#This Row],[Ticket]],tickets[Ticket],tickets[Cabin])),"",_xlfn.XLOOKUP(complete_data[[#This Row],[Ticket]],tickets[Ticket],tickets[Cabin]))</f>
        <v/>
      </c>
      <c r="L666" t="str">
        <f>IF(ISBLANK(_xlfn.XLOOKUP(complete_data[[#This Row],[Ticket]],tickets[Ticket],tickets[Embarked])),"",_xlfn.XLOOKUP(complete_data[[#This Row],[Ticket]],tickets[Ticket],tickets[Embarked]))</f>
        <v>Q</v>
      </c>
      <c r="M666" t="str">
        <f>IF(ISNA(complete_data[[#This Row],[Embarked]]),"S",IF(complete_data[[#This Row],[Embarked]]="","S",complete_data[[#This Row],[Embarked]]))</f>
        <v>Q</v>
      </c>
      <c r="N666" t="str">
        <f>IF(ISNA(complete_data[[#This Row],[Cabin]]),"Unknown",IF(complete_data[[#This Row],[Cabin]]="","Unknown",TRIM(LEFT(complete_data[[#This Row],[Cabin]],1))))</f>
        <v>Unknown</v>
      </c>
    </row>
    <row r="667" spans="1:14" x14ac:dyDescent="0.2">
      <c r="A667" s="5">
        <v>494</v>
      </c>
      <c r="B667" s="7">
        <v>0</v>
      </c>
      <c r="C667" s="7">
        <v>1</v>
      </c>
      <c r="D667" s="5" t="s">
        <v>978</v>
      </c>
      <c r="E667" s="5" t="s">
        <v>29</v>
      </c>
      <c r="F667" s="4">
        <v>71</v>
      </c>
      <c r="G667" s="3" t="s">
        <v>979</v>
      </c>
      <c r="H667" s="7">
        <f>_xlfn.XLOOKUP(complete_data[[#This Row],[PassengerId]],family_info[PassengerId],family_info[SibSp])</f>
        <v>0</v>
      </c>
      <c r="I667" s="7">
        <f>_xlfn.XLOOKUP(complete_data[[#This Row],[PassengerId]],family_info[PassengerId],family_info[Parch])</f>
        <v>0</v>
      </c>
      <c r="J667" s="18">
        <f>IF(ISBLANK(_xlfn.XLOOKUP(complete_data[[#This Row],[Ticket]],tickets[Ticket],tickets[Fare])),"",_xlfn.XLOOKUP(complete_data[[#This Row],[Ticket]],tickets[Ticket],tickets[Fare]))</f>
        <v>49.504199999999997</v>
      </c>
      <c r="K667" s="18" t="str">
        <f>IF(ISBLANK(_xlfn.XLOOKUP(complete_data[[#This Row],[Ticket]],tickets[Ticket],tickets[Cabin])),"",_xlfn.XLOOKUP(complete_data[[#This Row],[Ticket]],tickets[Ticket],tickets[Cabin]))</f>
        <v/>
      </c>
      <c r="L667" t="str">
        <f>IF(ISBLANK(_xlfn.XLOOKUP(complete_data[[#This Row],[Ticket]],tickets[Ticket],tickets[Embarked])),"",_xlfn.XLOOKUP(complete_data[[#This Row],[Ticket]],tickets[Ticket],tickets[Embarked]))</f>
        <v>C</v>
      </c>
      <c r="M667" t="str">
        <f>IF(ISNA(complete_data[[#This Row],[Embarked]]),"S",IF(complete_data[[#This Row],[Embarked]]="","S",complete_data[[#This Row],[Embarked]]))</f>
        <v>C</v>
      </c>
      <c r="N667" t="str">
        <f>IF(ISNA(complete_data[[#This Row],[Cabin]]),"Unknown",IF(complete_data[[#This Row],[Cabin]]="","Unknown",TRIM(LEFT(complete_data[[#This Row],[Cabin]],1))))</f>
        <v>Unknown</v>
      </c>
    </row>
    <row r="668" spans="1:14" x14ac:dyDescent="0.2">
      <c r="A668" s="5">
        <v>182</v>
      </c>
      <c r="B668" s="7">
        <v>0</v>
      </c>
      <c r="C668" s="7">
        <v>2</v>
      </c>
      <c r="D668" s="5" t="s">
        <v>980</v>
      </c>
      <c r="E668" s="5" t="s">
        <v>29</v>
      </c>
      <c r="G668" s="3" t="s">
        <v>981</v>
      </c>
      <c r="H668" s="7">
        <f>_xlfn.XLOOKUP(complete_data[[#This Row],[PassengerId]],family_info[PassengerId],family_info[SibSp])</f>
        <v>0</v>
      </c>
      <c r="I668" s="7">
        <f>_xlfn.XLOOKUP(complete_data[[#This Row],[PassengerId]],family_info[PassengerId],family_info[Parch])</f>
        <v>0</v>
      </c>
      <c r="J668" s="18">
        <f>IF(ISBLANK(_xlfn.XLOOKUP(complete_data[[#This Row],[Ticket]],tickets[Ticket],tickets[Fare])),"",_xlfn.XLOOKUP(complete_data[[#This Row],[Ticket]],tickets[Ticket],tickets[Fare]))</f>
        <v>15.05</v>
      </c>
      <c r="K668" s="18" t="str">
        <f>IF(ISBLANK(_xlfn.XLOOKUP(complete_data[[#This Row],[Ticket]],tickets[Ticket],tickets[Cabin])),"",_xlfn.XLOOKUP(complete_data[[#This Row],[Ticket]],tickets[Ticket],tickets[Cabin]))</f>
        <v/>
      </c>
      <c r="L668" t="str">
        <f>IF(ISBLANK(_xlfn.XLOOKUP(complete_data[[#This Row],[Ticket]],tickets[Ticket],tickets[Embarked])),"",_xlfn.XLOOKUP(complete_data[[#This Row],[Ticket]],tickets[Ticket],tickets[Embarked]))</f>
        <v>C</v>
      </c>
      <c r="M668" t="str">
        <f>IF(ISNA(complete_data[[#This Row],[Embarked]]),"S",IF(complete_data[[#This Row],[Embarked]]="","S",complete_data[[#This Row],[Embarked]]))</f>
        <v>C</v>
      </c>
      <c r="N668" t="str">
        <f>IF(ISNA(complete_data[[#This Row],[Cabin]]),"Unknown",IF(complete_data[[#This Row],[Cabin]]="","Unknown",TRIM(LEFT(complete_data[[#This Row],[Cabin]],1))))</f>
        <v>Unknown</v>
      </c>
    </row>
    <row r="669" spans="1:14" x14ac:dyDescent="0.2">
      <c r="A669" s="5">
        <v>383</v>
      </c>
      <c r="B669" s="7">
        <v>0</v>
      </c>
      <c r="C669" s="7">
        <v>3</v>
      </c>
      <c r="D669" s="5" t="s">
        <v>982</v>
      </c>
      <c r="E669" s="5" t="s">
        <v>29</v>
      </c>
      <c r="F669" s="4">
        <v>32</v>
      </c>
      <c r="G669" s="3" t="s">
        <v>983</v>
      </c>
      <c r="H669" s="7">
        <f>_xlfn.XLOOKUP(complete_data[[#This Row],[PassengerId]],family_info[PassengerId],family_info[SibSp])</f>
        <v>0</v>
      </c>
      <c r="I669" s="7">
        <f>_xlfn.XLOOKUP(complete_data[[#This Row],[PassengerId]],family_info[PassengerId],family_info[Parch])</f>
        <v>0</v>
      </c>
      <c r="J669" s="18">
        <f>IF(ISBLANK(_xlfn.XLOOKUP(complete_data[[#This Row],[Ticket]],tickets[Ticket],tickets[Fare])),"",_xlfn.XLOOKUP(complete_data[[#This Row],[Ticket]],tickets[Ticket],tickets[Fare]))</f>
        <v>7.9249999999999998</v>
      </c>
      <c r="K669" s="18" t="str">
        <f>IF(ISBLANK(_xlfn.XLOOKUP(complete_data[[#This Row],[Ticket]],tickets[Ticket],tickets[Cabin])),"",_xlfn.XLOOKUP(complete_data[[#This Row],[Ticket]],tickets[Ticket],tickets[Cabin]))</f>
        <v/>
      </c>
      <c r="L669" t="str">
        <f>IF(ISBLANK(_xlfn.XLOOKUP(complete_data[[#This Row],[Ticket]],tickets[Ticket],tickets[Embarked])),"",_xlfn.XLOOKUP(complete_data[[#This Row],[Ticket]],tickets[Ticket],tickets[Embarked]))</f>
        <v>S</v>
      </c>
      <c r="M669" t="str">
        <f>IF(ISNA(complete_data[[#This Row],[Embarked]]),"S",IF(complete_data[[#This Row],[Embarked]]="","S",complete_data[[#This Row],[Embarked]]))</f>
        <v>S</v>
      </c>
      <c r="N669" t="str">
        <f>IF(ISNA(complete_data[[#This Row],[Cabin]]),"Unknown",IF(complete_data[[#This Row],[Cabin]]="","Unknown",TRIM(LEFT(complete_data[[#This Row],[Cabin]],1))))</f>
        <v>Unknown</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E7014-DE43-2F45-8869-5789893F9CE5}">
  <dimension ref="A1:G224"/>
  <sheetViews>
    <sheetView workbookViewId="0">
      <selection activeCell="I59" sqref="I59"/>
    </sheetView>
  </sheetViews>
  <sheetFormatPr baseColWidth="10" defaultColWidth="11" defaultRowHeight="16" x14ac:dyDescent="0.2"/>
  <cols>
    <col min="1" max="1" width="13.5" style="5" bestFit="1" customWidth="1"/>
    <col min="2" max="2" width="8.6640625" style="7" bestFit="1" customWidth="1"/>
    <col min="3" max="3" width="56" style="5" bestFit="1" customWidth="1"/>
    <col min="4" max="4" width="7" style="5" bestFit="1" customWidth="1"/>
    <col min="5" max="5" width="10.83203125" style="4"/>
    <col min="6" max="6" width="19.33203125" style="3" bestFit="1" customWidth="1"/>
    <col min="7" max="7" width="11.83203125" bestFit="1" customWidth="1"/>
  </cols>
  <sheetData>
    <row r="1" spans="1:7" x14ac:dyDescent="0.2">
      <c r="A1" s="5" t="s">
        <v>12</v>
      </c>
      <c r="B1" s="7" t="s">
        <v>16</v>
      </c>
      <c r="C1" s="5" t="s">
        <v>18</v>
      </c>
      <c r="D1" s="5" t="s">
        <v>20</v>
      </c>
      <c r="E1" s="4" t="s">
        <v>22</v>
      </c>
      <c r="F1" s="3" t="s">
        <v>24</v>
      </c>
      <c r="G1" t="s">
        <v>1083</v>
      </c>
    </row>
    <row r="2" spans="1:7" x14ac:dyDescent="0.2">
      <c r="A2" s="5">
        <v>9</v>
      </c>
      <c r="B2" s="7">
        <v>3</v>
      </c>
      <c r="C2" s="5" t="s">
        <v>1084</v>
      </c>
      <c r="D2" s="5" t="s">
        <v>32</v>
      </c>
      <c r="E2" s="4">
        <v>27</v>
      </c>
      <c r="F2" s="3">
        <v>347742</v>
      </c>
      <c r="G2">
        <f>ROUND(1/(1+EXP(-1*(((1/test_passengers[[#This Row],[Pclass]])-m)/s))),0)</f>
        <v>1</v>
      </c>
    </row>
    <row r="3" spans="1:7" x14ac:dyDescent="0.2">
      <c r="A3" s="5">
        <v>15</v>
      </c>
      <c r="B3" s="7">
        <v>3</v>
      </c>
      <c r="C3" s="5" t="s">
        <v>1085</v>
      </c>
      <c r="D3" s="5" t="s">
        <v>32</v>
      </c>
      <c r="E3" s="4">
        <v>14</v>
      </c>
      <c r="F3" s="3">
        <v>350406</v>
      </c>
      <c r="G3">
        <f>ROUND(1/(1+EXP(-1*(((1/test_passengers[[#This Row],[Pclass]])-m)/s))),0)</f>
        <v>1</v>
      </c>
    </row>
    <row r="4" spans="1:7" x14ac:dyDescent="0.2">
      <c r="A4" s="5">
        <v>16</v>
      </c>
      <c r="B4" s="7">
        <v>2</v>
      </c>
      <c r="C4" s="5" t="s">
        <v>1086</v>
      </c>
      <c r="D4" s="5" t="s">
        <v>32</v>
      </c>
      <c r="E4" s="4">
        <v>55</v>
      </c>
      <c r="F4" s="3">
        <v>248706</v>
      </c>
      <c r="G4">
        <f>ROUND(1/(1+EXP(-1*(((1/test_passengers[[#This Row],[Pclass]])-m)/s))),0)</f>
        <v>1</v>
      </c>
    </row>
    <row r="5" spans="1:7" x14ac:dyDescent="0.2">
      <c r="A5" s="5">
        <v>18</v>
      </c>
      <c r="B5" s="7">
        <v>2</v>
      </c>
      <c r="C5" s="5" t="s">
        <v>1087</v>
      </c>
      <c r="D5" s="5" t="s">
        <v>29</v>
      </c>
      <c r="F5" s="3">
        <v>244373</v>
      </c>
      <c r="G5">
        <f>ROUND(1/(1+EXP(-1*(((1/test_passengers[[#This Row],[Pclass]])-m)/s))),0)</f>
        <v>1</v>
      </c>
    </row>
    <row r="6" spans="1:7" x14ac:dyDescent="0.2">
      <c r="A6" s="5">
        <v>19</v>
      </c>
      <c r="B6" s="7">
        <v>3</v>
      </c>
      <c r="C6" s="5" t="s">
        <v>1088</v>
      </c>
      <c r="D6" s="5" t="s">
        <v>32</v>
      </c>
      <c r="E6" s="4">
        <v>31</v>
      </c>
      <c r="F6" s="3">
        <v>345763</v>
      </c>
      <c r="G6">
        <f>ROUND(1/(1+EXP(-1*(((1/test_passengers[[#This Row],[Pclass]])-m)/s))),0)</f>
        <v>1</v>
      </c>
    </row>
    <row r="7" spans="1:7" x14ac:dyDescent="0.2">
      <c r="A7" s="5">
        <v>24</v>
      </c>
      <c r="B7" s="7">
        <v>1</v>
      </c>
      <c r="C7" s="5" t="s">
        <v>1089</v>
      </c>
      <c r="D7" s="5" t="s">
        <v>29</v>
      </c>
      <c r="E7" s="4">
        <v>28</v>
      </c>
      <c r="F7" s="3">
        <v>113788</v>
      </c>
      <c r="G7">
        <f>ROUND(1/(1+EXP(-1*(((1/test_passengers[[#This Row],[Pclass]])-m)/s))),0)</f>
        <v>1</v>
      </c>
    </row>
    <row r="8" spans="1:7" x14ac:dyDescent="0.2">
      <c r="A8" s="5">
        <v>25</v>
      </c>
      <c r="B8" s="7">
        <v>3</v>
      </c>
      <c r="C8" s="5" t="s">
        <v>1090</v>
      </c>
      <c r="D8" s="5" t="s">
        <v>32</v>
      </c>
      <c r="E8" s="4">
        <v>8</v>
      </c>
      <c r="F8" s="3">
        <v>349909</v>
      </c>
      <c r="G8">
        <f>ROUND(1/(1+EXP(-1*(((1/test_passengers[[#This Row],[Pclass]])-m)/s))),0)</f>
        <v>1</v>
      </c>
    </row>
    <row r="9" spans="1:7" x14ac:dyDescent="0.2">
      <c r="A9" s="5">
        <v>30</v>
      </c>
      <c r="B9" s="7">
        <v>3</v>
      </c>
      <c r="C9" s="5" t="s">
        <v>1091</v>
      </c>
      <c r="D9" s="5" t="s">
        <v>29</v>
      </c>
      <c r="F9" s="3">
        <v>349216</v>
      </c>
      <c r="G9">
        <f>ROUND(1/(1+EXP(-1*(((1/test_passengers[[#This Row],[Pclass]])-m)/s))),0)</f>
        <v>1</v>
      </c>
    </row>
    <row r="10" spans="1:7" x14ac:dyDescent="0.2">
      <c r="A10" s="5">
        <v>36</v>
      </c>
      <c r="B10" s="7">
        <v>1</v>
      </c>
      <c r="C10" s="5" t="s">
        <v>1092</v>
      </c>
      <c r="D10" s="5" t="s">
        <v>29</v>
      </c>
      <c r="E10" s="4">
        <v>42</v>
      </c>
      <c r="F10" s="3">
        <v>113789</v>
      </c>
      <c r="G10">
        <f>ROUND(1/(1+EXP(-1*(((1/test_passengers[[#This Row],[Pclass]])-m)/s))),0)</f>
        <v>1</v>
      </c>
    </row>
    <row r="11" spans="1:7" x14ac:dyDescent="0.2">
      <c r="A11" s="5">
        <v>41</v>
      </c>
      <c r="B11" s="7">
        <v>3</v>
      </c>
      <c r="C11" s="5" t="s">
        <v>1093</v>
      </c>
      <c r="D11" s="5" t="s">
        <v>32</v>
      </c>
      <c r="E11" s="4">
        <v>40</v>
      </c>
      <c r="F11" s="3">
        <v>7546</v>
      </c>
      <c r="G11">
        <f>ROUND(1/(1+EXP(-1*(((1/test_passengers[[#This Row],[Pclass]])-m)/s))),0)</f>
        <v>1</v>
      </c>
    </row>
    <row r="12" spans="1:7" x14ac:dyDescent="0.2">
      <c r="A12" s="5">
        <v>46</v>
      </c>
      <c r="B12" s="7">
        <v>3</v>
      </c>
      <c r="C12" s="5" t="s">
        <v>1094</v>
      </c>
      <c r="D12" s="5" t="s">
        <v>29</v>
      </c>
      <c r="F12" s="3" t="s">
        <v>1095</v>
      </c>
      <c r="G12">
        <f>ROUND(1/(1+EXP(-1*(((1/test_passengers[[#This Row],[Pclass]])-m)/s))),0)</f>
        <v>1</v>
      </c>
    </row>
    <row r="13" spans="1:7" x14ac:dyDescent="0.2">
      <c r="A13" s="5">
        <v>49</v>
      </c>
      <c r="B13" s="7">
        <v>3</v>
      </c>
      <c r="C13" s="5" t="s">
        <v>1096</v>
      </c>
      <c r="D13" s="5" t="s">
        <v>29</v>
      </c>
      <c r="F13" s="3">
        <v>2662</v>
      </c>
      <c r="G13">
        <f>ROUND(1/(1+EXP(-1*(((1/test_passengers[[#This Row],[Pclass]])-m)/s))),0)</f>
        <v>1</v>
      </c>
    </row>
    <row r="14" spans="1:7" x14ac:dyDescent="0.2">
      <c r="A14" s="5">
        <v>51</v>
      </c>
      <c r="B14" s="7">
        <v>3</v>
      </c>
      <c r="C14" s="5" t="s">
        <v>1097</v>
      </c>
      <c r="D14" s="5" t="s">
        <v>29</v>
      </c>
      <c r="E14" s="4">
        <v>7</v>
      </c>
      <c r="F14" s="3">
        <v>3101295</v>
      </c>
      <c r="G14">
        <f>ROUND(1/(1+EXP(-1*(((1/test_passengers[[#This Row],[Pclass]])-m)/s))),0)</f>
        <v>1</v>
      </c>
    </row>
    <row r="15" spans="1:7" x14ac:dyDescent="0.2">
      <c r="A15" s="5">
        <v>53</v>
      </c>
      <c r="B15" s="7">
        <v>1</v>
      </c>
      <c r="C15" s="5" t="s">
        <v>1098</v>
      </c>
      <c r="D15" s="5" t="s">
        <v>32</v>
      </c>
      <c r="E15" s="4">
        <v>49</v>
      </c>
      <c r="F15" s="3" t="s">
        <v>882</v>
      </c>
      <c r="G15">
        <f>ROUND(1/(1+EXP(-1*(((1/test_passengers[[#This Row],[Pclass]])-m)/s))),0)</f>
        <v>1</v>
      </c>
    </row>
    <row r="16" spans="1:7" x14ac:dyDescent="0.2">
      <c r="A16" s="5">
        <v>56</v>
      </c>
      <c r="B16" s="7">
        <v>1</v>
      </c>
      <c r="C16" s="5" t="s">
        <v>1099</v>
      </c>
      <c r="D16" s="5" t="s">
        <v>29</v>
      </c>
      <c r="F16" s="3">
        <v>19947</v>
      </c>
      <c r="G16">
        <f>ROUND(1/(1+EXP(-1*(((1/test_passengers[[#This Row],[Pclass]])-m)/s))),0)</f>
        <v>1</v>
      </c>
    </row>
    <row r="17" spans="1:7" x14ac:dyDescent="0.2">
      <c r="A17" s="5">
        <v>57</v>
      </c>
      <c r="B17" s="7">
        <v>2</v>
      </c>
      <c r="C17" s="5" t="s">
        <v>1100</v>
      </c>
      <c r="D17" s="5" t="s">
        <v>32</v>
      </c>
      <c r="E17" s="4">
        <v>21</v>
      </c>
      <c r="F17" s="3" t="s">
        <v>1101</v>
      </c>
      <c r="G17">
        <f>ROUND(1/(1+EXP(-1*(((1/test_passengers[[#This Row],[Pclass]])-m)/s))),0)</f>
        <v>1</v>
      </c>
    </row>
    <row r="18" spans="1:7" x14ac:dyDescent="0.2">
      <c r="A18" s="5">
        <v>61</v>
      </c>
      <c r="B18" s="7">
        <v>3</v>
      </c>
      <c r="C18" s="5" t="s">
        <v>1102</v>
      </c>
      <c r="D18" s="5" t="s">
        <v>29</v>
      </c>
      <c r="E18" s="4">
        <v>22</v>
      </c>
      <c r="F18" s="3">
        <v>2669</v>
      </c>
      <c r="G18">
        <f>ROUND(1/(1+EXP(-1*(((1/test_passengers[[#This Row],[Pclass]])-m)/s))),0)</f>
        <v>1</v>
      </c>
    </row>
    <row r="19" spans="1:7" x14ac:dyDescent="0.2">
      <c r="A19" s="5">
        <v>64</v>
      </c>
      <c r="B19" s="7">
        <v>3</v>
      </c>
      <c r="C19" s="5" t="s">
        <v>1103</v>
      </c>
      <c r="D19" s="5" t="s">
        <v>29</v>
      </c>
      <c r="E19" s="4">
        <v>4</v>
      </c>
      <c r="F19" s="3">
        <v>347088</v>
      </c>
      <c r="G19">
        <f>ROUND(1/(1+EXP(-1*(((1/test_passengers[[#This Row],[Pclass]])-m)/s))),0)</f>
        <v>1</v>
      </c>
    </row>
    <row r="20" spans="1:7" x14ac:dyDescent="0.2">
      <c r="A20" s="5">
        <v>66</v>
      </c>
      <c r="B20" s="7">
        <v>3</v>
      </c>
      <c r="C20" s="5" t="s">
        <v>1104</v>
      </c>
      <c r="D20" s="5" t="s">
        <v>29</v>
      </c>
      <c r="F20" s="3">
        <v>2661</v>
      </c>
      <c r="G20">
        <f>ROUND(1/(1+EXP(-1*(((1/test_passengers[[#This Row],[Pclass]])-m)/s))),0)</f>
        <v>1</v>
      </c>
    </row>
    <row r="21" spans="1:7" x14ac:dyDescent="0.2">
      <c r="A21" s="5">
        <v>68</v>
      </c>
      <c r="B21" s="7">
        <v>3</v>
      </c>
      <c r="C21" s="5" t="s">
        <v>1105</v>
      </c>
      <c r="D21" s="5" t="s">
        <v>29</v>
      </c>
      <c r="E21" s="4">
        <v>19</v>
      </c>
      <c r="F21" s="3" t="s">
        <v>1106</v>
      </c>
      <c r="G21">
        <f>ROUND(1/(1+EXP(-1*(((1/test_passengers[[#This Row],[Pclass]])-m)/s))),0)</f>
        <v>1</v>
      </c>
    </row>
    <row r="22" spans="1:7" x14ac:dyDescent="0.2">
      <c r="A22" s="5">
        <v>69</v>
      </c>
      <c r="B22" s="7">
        <v>3</v>
      </c>
      <c r="C22" s="5" t="s">
        <v>1107</v>
      </c>
      <c r="D22" s="5" t="s">
        <v>32</v>
      </c>
      <c r="E22" s="4">
        <v>17</v>
      </c>
      <c r="F22" s="3">
        <v>3101281</v>
      </c>
      <c r="G22">
        <f>ROUND(1/(1+EXP(-1*(((1/test_passengers[[#This Row],[Pclass]])-m)/s))),0)</f>
        <v>1</v>
      </c>
    </row>
    <row r="23" spans="1:7" x14ac:dyDescent="0.2">
      <c r="A23" s="5">
        <v>79</v>
      </c>
      <c r="B23" s="7">
        <v>2</v>
      </c>
      <c r="C23" s="5" t="s">
        <v>1108</v>
      </c>
      <c r="D23" s="5" t="s">
        <v>29</v>
      </c>
      <c r="E23" s="4">
        <v>0.83</v>
      </c>
      <c r="F23" s="3">
        <v>248738</v>
      </c>
      <c r="G23">
        <f>ROUND(1/(1+EXP(-1*(((1/test_passengers[[#This Row],[Pclass]])-m)/s))),0)</f>
        <v>1</v>
      </c>
    </row>
    <row r="24" spans="1:7" x14ac:dyDescent="0.2">
      <c r="A24" s="5">
        <v>82</v>
      </c>
      <c r="B24" s="7">
        <v>3</v>
      </c>
      <c r="C24" s="5" t="s">
        <v>1109</v>
      </c>
      <c r="D24" s="5" t="s">
        <v>29</v>
      </c>
      <c r="E24" s="4">
        <v>29</v>
      </c>
      <c r="F24" s="3">
        <v>345779</v>
      </c>
      <c r="G24">
        <f>ROUND(1/(1+EXP(-1*(((1/test_passengers[[#This Row],[Pclass]])-m)/s))),0)</f>
        <v>1</v>
      </c>
    </row>
    <row r="25" spans="1:7" x14ac:dyDescent="0.2">
      <c r="A25" s="5">
        <v>86</v>
      </c>
      <c r="B25" s="7">
        <v>3</v>
      </c>
      <c r="C25" s="5" t="s">
        <v>1110</v>
      </c>
      <c r="D25" s="5" t="s">
        <v>32</v>
      </c>
      <c r="E25" s="4">
        <v>33</v>
      </c>
      <c r="F25" s="3">
        <v>3101278</v>
      </c>
      <c r="G25">
        <f>ROUND(1/(1+EXP(-1*(((1/test_passengers[[#This Row],[Pclass]])-m)/s))),0)</f>
        <v>1</v>
      </c>
    </row>
    <row r="26" spans="1:7" x14ac:dyDescent="0.2">
      <c r="A26" s="5">
        <v>90</v>
      </c>
      <c r="B26" s="7">
        <v>3</v>
      </c>
      <c r="C26" s="5" t="s">
        <v>1111</v>
      </c>
      <c r="D26" s="5" t="s">
        <v>29</v>
      </c>
      <c r="E26" s="4">
        <v>24</v>
      </c>
      <c r="F26" s="3">
        <v>343275</v>
      </c>
      <c r="G26">
        <f>ROUND(1/(1+EXP(-1*(((1/test_passengers[[#This Row],[Pclass]])-m)/s))),0)</f>
        <v>1</v>
      </c>
    </row>
    <row r="27" spans="1:7" x14ac:dyDescent="0.2">
      <c r="A27" s="5">
        <v>92</v>
      </c>
      <c r="B27" s="7">
        <v>3</v>
      </c>
      <c r="C27" s="5" t="s">
        <v>1112</v>
      </c>
      <c r="D27" s="5" t="s">
        <v>29</v>
      </c>
      <c r="E27" s="4">
        <v>20</v>
      </c>
      <c r="F27" s="3">
        <v>347466</v>
      </c>
      <c r="G27">
        <f>ROUND(1/(1+EXP(-1*(((1/test_passengers[[#This Row],[Pclass]])-m)/s))),0)</f>
        <v>1</v>
      </c>
    </row>
    <row r="28" spans="1:7" x14ac:dyDescent="0.2">
      <c r="A28" s="5">
        <v>93</v>
      </c>
      <c r="B28" s="7">
        <v>1</v>
      </c>
      <c r="C28" s="5" t="s">
        <v>1113</v>
      </c>
      <c r="D28" s="5" t="s">
        <v>29</v>
      </c>
      <c r="E28" s="4">
        <v>46</v>
      </c>
      <c r="F28" s="3" t="s">
        <v>1114</v>
      </c>
      <c r="G28">
        <f>ROUND(1/(1+EXP(-1*(((1/test_passengers[[#This Row],[Pclass]])-m)/s))),0)</f>
        <v>1</v>
      </c>
    </row>
    <row r="29" spans="1:7" x14ac:dyDescent="0.2">
      <c r="A29" s="5">
        <v>99</v>
      </c>
      <c r="B29" s="7">
        <v>2</v>
      </c>
      <c r="C29" s="5" t="s">
        <v>1115</v>
      </c>
      <c r="D29" s="5" t="s">
        <v>32</v>
      </c>
      <c r="E29" s="4">
        <v>34</v>
      </c>
      <c r="F29" s="3">
        <v>231919</v>
      </c>
      <c r="G29">
        <f>ROUND(1/(1+EXP(-1*(((1/test_passengers[[#This Row],[Pclass]])-m)/s))),0)</f>
        <v>1</v>
      </c>
    </row>
    <row r="30" spans="1:7" x14ac:dyDescent="0.2">
      <c r="A30" s="5">
        <v>100</v>
      </c>
      <c r="B30" s="7">
        <v>2</v>
      </c>
      <c r="C30" s="5" t="s">
        <v>1116</v>
      </c>
      <c r="D30" s="5" t="s">
        <v>29</v>
      </c>
      <c r="E30" s="4">
        <v>34</v>
      </c>
      <c r="F30" s="3">
        <v>244367</v>
      </c>
      <c r="G30">
        <f>ROUND(1/(1+EXP(-1*(((1/test_passengers[[#This Row],[Pclass]])-m)/s))),0)</f>
        <v>1</v>
      </c>
    </row>
    <row r="31" spans="1:7" x14ac:dyDescent="0.2">
      <c r="A31" s="5">
        <v>110</v>
      </c>
      <c r="B31" s="7">
        <v>3</v>
      </c>
      <c r="C31" s="5" t="s">
        <v>1117</v>
      </c>
      <c r="D31" s="5" t="s">
        <v>32</v>
      </c>
      <c r="F31" s="3">
        <v>371110</v>
      </c>
      <c r="G31">
        <f>ROUND(1/(1+EXP(-1*(((1/test_passengers[[#This Row],[Pclass]])-m)/s))),0)</f>
        <v>1</v>
      </c>
    </row>
    <row r="32" spans="1:7" x14ac:dyDescent="0.2">
      <c r="A32" s="5">
        <v>112</v>
      </c>
      <c r="B32" s="7">
        <v>3</v>
      </c>
      <c r="C32" s="5" t="s">
        <v>1118</v>
      </c>
      <c r="D32" s="5" t="s">
        <v>32</v>
      </c>
      <c r="E32" s="4">
        <v>14.5</v>
      </c>
      <c r="F32" s="3">
        <v>2665</v>
      </c>
      <c r="G32">
        <f>ROUND(1/(1+EXP(-1*(((1/test_passengers[[#This Row],[Pclass]])-m)/s))),0)</f>
        <v>1</v>
      </c>
    </row>
    <row r="33" spans="1:7" x14ac:dyDescent="0.2">
      <c r="A33" s="5">
        <v>114</v>
      </c>
      <c r="B33" s="7">
        <v>3</v>
      </c>
      <c r="C33" s="5" t="s">
        <v>1119</v>
      </c>
      <c r="D33" s="5" t="s">
        <v>32</v>
      </c>
      <c r="E33" s="4">
        <v>20</v>
      </c>
      <c r="F33" s="3">
        <v>4136</v>
      </c>
      <c r="G33">
        <f>ROUND(1/(1+EXP(-1*(((1/test_passengers[[#This Row],[Pclass]])-m)/s))),0)</f>
        <v>1</v>
      </c>
    </row>
    <row r="34" spans="1:7" x14ac:dyDescent="0.2">
      <c r="A34" s="5">
        <v>118</v>
      </c>
      <c r="B34" s="7">
        <v>2</v>
      </c>
      <c r="C34" s="5" t="s">
        <v>1120</v>
      </c>
      <c r="D34" s="5" t="s">
        <v>29</v>
      </c>
      <c r="E34" s="4">
        <v>29</v>
      </c>
      <c r="F34" s="3">
        <v>11668</v>
      </c>
      <c r="G34">
        <f>ROUND(1/(1+EXP(-1*(((1/test_passengers[[#This Row],[Pclass]])-m)/s))),0)</f>
        <v>1</v>
      </c>
    </row>
    <row r="35" spans="1:7" x14ac:dyDescent="0.2">
      <c r="A35" s="5">
        <v>133</v>
      </c>
      <c r="B35" s="7">
        <v>3</v>
      </c>
      <c r="C35" s="5" t="s">
        <v>1121</v>
      </c>
      <c r="D35" s="5" t="s">
        <v>32</v>
      </c>
      <c r="E35" s="4">
        <v>47</v>
      </c>
      <c r="F35" s="3" t="s">
        <v>1122</v>
      </c>
      <c r="G35">
        <f>ROUND(1/(1+EXP(-1*(((1/test_passengers[[#This Row],[Pclass]])-m)/s))),0)</f>
        <v>1</v>
      </c>
    </row>
    <row r="36" spans="1:7" x14ac:dyDescent="0.2">
      <c r="A36" s="5">
        <v>141</v>
      </c>
      <c r="B36" s="7">
        <v>3</v>
      </c>
      <c r="C36" s="5" t="s">
        <v>1123</v>
      </c>
      <c r="D36" s="5" t="s">
        <v>32</v>
      </c>
      <c r="F36" s="3">
        <v>2678</v>
      </c>
      <c r="G36">
        <f>ROUND(1/(1+EXP(-1*(((1/test_passengers[[#This Row],[Pclass]])-m)/s))),0)</f>
        <v>1</v>
      </c>
    </row>
    <row r="37" spans="1:7" x14ac:dyDescent="0.2">
      <c r="A37" s="5">
        <v>142</v>
      </c>
      <c r="B37" s="7">
        <v>3</v>
      </c>
      <c r="C37" s="5" t="s">
        <v>1124</v>
      </c>
      <c r="D37" s="5" t="s">
        <v>32</v>
      </c>
      <c r="E37" s="4">
        <v>22</v>
      </c>
      <c r="F37" s="3">
        <v>347081</v>
      </c>
      <c r="G37">
        <f>ROUND(1/(1+EXP(-1*(((1/test_passengers[[#This Row],[Pclass]])-m)/s))),0)</f>
        <v>1</v>
      </c>
    </row>
    <row r="38" spans="1:7" x14ac:dyDescent="0.2">
      <c r="A38" s="5">
        <v>143</v>
      </c>
      <c r="B38" s="7">
        <v>3</v>
      </c>
      <c r="C38" s="5" t="s">
        <v>1125</v>
      </c>
      <c r="D38" s="5" t="s">
        <v>32</v>
      </c>
      <c r="E38" s="4">
        <v>24</v>
      </c>
      <c r="F38" s="3" t="s">
        <v>1126</v>
      </c>
      <c r="G38">
        <f>ROUND(1/(1+EXP(-1*(((1/test_passengers[[#This Row],[Pclass]])-m)/s))),0)</f>
        <v>1</v>
      </c>
    </row>
    <row r="39" spans="1:7" x14ac:dyDescent="0.2">
      <c r="A39" s="5">
        <v>145</v>
      </c>
      <c r="B39" s="7">
        <v>2</v>
      </c>
      <c r="C39" s="5" t="s">
        <v>1127</v>
      </c>
      <c r="D39" s="5" t="s">
        <v>29</v>
      </c>
      <c r="E39" s="4">
        <v>18</v>
      </c>
      <c r="F39" s="3">
        <v>231945</v>
      </c>
      <c r="G39">
        <f>ROUND(1/(1+EXP(-1*(((1/test_passengers[[#This Row],[Pclass]])-m)/s))),0)</f>
        <v>1</v>
      </c>
    </row>
    <row r="40" spans="1:7" x14ac:dyDescent="0.2">
      <c r="A40" s="5">
        <v>148</v>
      </c>
      <c r="B40" s="7">
        <v>3</v>
      </c>
      <c r="C40" s="5" t="s">
        <v>1128</v>
      </c>
      <c r="D40" s="5" t="s">
        <v>32</v>
      </c>
      <c r="E40" s="4">
        <v>9</v>
      </c>
      <c r="F40" s="3" t="s">
        <v>222</v>
      </c>
      <c r="G40">
        <f>ROUND(1/(1+EXP(-1*(((1/test_passengers[[#This Row],[Pclass]])-m)/s))),0)</f>
        <v>1</v>
      </c>
    </row>
    <row r="41" spans="1:7" x14ac:dyDescent="0.2">
      <c r="A41" s="5">
        <v>149</v>
      </c>
      <c r="B41" s="7">
        <v>2</v>
      </c>
      <c r="C41" s="5" t="s">
        <v>1129</v>
      </c>
      <c r="D41" s="5" t="s">
        <v>29</v>
      </c>
      <c r="E41" s="4">
        <v>36.5</v>
      </c>
      <c r="F41" s="3">
        <v>230080</v>
      </c>
      <c r="G41">
        <f>ROUND(1/(1+EXP(-1*(((1/test_passengers[[#This Row],[Pclass]])-m)/s))),0)</f>
        <v>1</v>
      </c>
    </row>
    <row r="42" spans="1:7" x14ac:dyDescent="0.2">
      <c r="A42" s="5">
        <v>153</v>
      </c>
      <c r="B42" s="7">
        <v>3</v>
      </c>
      <c r="C42" s="5" t="s">
        <v>1130</v>
      </c>
      <c r="D42" s="5" t="s">
        <v>29</v>
      </c>
      <c r="E42" s="4">
        <v>55.5</v>
      </c>
      <c r="F42" s="3" t="s">
        <v>1131</v>
      </c>
      <c r="G42">
        <f>ROUND(1/(1+EXP(-1*(((1/test_passengers[[#This Row],[Pclass]])-m)/s))),0)</f>
        <v>1</v>
      </c>
    </row>
    <row r="43" spans="1:7" x14ac:dyDescent="0.2">
      <c r="A43" s="5">
        <v>160</v>
      </c>
      <c r="B43" s="7">
        <v>3</v>
      </c>
      <c r="C43" s="5" t="s">
        <v>1132</v>
      </c>
      <c r="D43" s="5" t="s">
        <v>29</v>
      </c>
      <c r="F43" s="3" t="s">
        <v>216</v>
      </c>
      <c r="G43">
        <f>ROUND(1/(1+EXP(-1*(((1/test_passengers[[#This Row],[Pclass]])-m)/s))),0)</f>
        <v>1</v>
      </c>
    </row>
    <row r="44" spans="1:7" x14ac:dyDescent="0.2">
      <c r="A44" s="5">
        <v>165</v>
      </c>
      <c r="B44" s="7">
        <v>3</v>
      </c>
      <c r="C44" s="5" t="s">
        <v>1133</v>
      </c>
      <c r="D44" s="5" t="s">
        <v>29</v>
      </c>
      <c r="E44" s="4">
        <v>1</v>
      </c>
      <c r="F44" s="3">
        <v>3101295</v>
      </c>
      <c r="G44">
        <f>ROUND(1/(1+EXP(-1*(((1/test_passengers[[#This Row],[Pclass]])-m)/s))),0)</f>
        <v>1</v>
      </c>
    </row>
    <row r="45" spans="1:7" x14ac:dyDescent="0.2">
      <c r="A45" s="5">
        <v>171</v>
      </c>
      <c r="B45" s="7">
        <v>1</v>
      </c>
      <c r="C45" s="5" t="s">
        <v>1134</v>
      </c>
      <c r="D45" s="5" t="s">
        <v>29</v>
      </c>
      <c r="E45" s="4">
        <v>61</v>
      </c>
      <c r="F45" s="3">
        <v>111240</v>
      </c>
      <c r="G45">
        <f>ROUND(1/(1+EXP(-1*(((1/test_passengers[[#This Row],[Pclass]])-m)/s))),0)</f>
        <v>1</v>
      </c>
    </row>
    <row r="46" spans="1:7" x14ac:dyDescent="0.2">
      <c r="A46" s="5">
        <v>176</v>
      </c>
      <c r="B46" s="7">
        <v>3</v>
      </c>
      <c r="C46" s="5" t="s">
        <v>1135</v>
      </c>
      <c r="D46" s="5" t="s">
        <v>29</v>
      </c>
      <c r="E46" s="4">
        <v>18</v>
      </c>
      <c r="F46" s="3">
        <v>350404</v>
      </c>
      <c r="G46">
        <f>ROUND(1/(1+EXP(-1*(((1/test_passengers[[#This Row],[Pclass]])-m)/s))),0)</f>
        <v>1</v>
      </c>
    </row>
    <row r="47" spans="1:7" x14ac:dyDescent="0.2">
      <c r="A47" s="5">
        <v>179</v>
      </c>
      <c r="B47" s="7">
        <v>2</v>
      </c>
      <c r="C47" s="5" t="s">
        <v>1136</v>
      </c>
      <c r="D47" s="5" t="s">
        <v>29</v>
      </c>
      <c r="E47" s="4">
        <v>30</v>
      </c>
      <c r="F47" s="3">
        <v>250653</v>
      </c>
      <c r="G47">
        <f>ROUND(1/(1+EXP(-1*(((1/test_passengers[[#This Row],[Pclass]])-m)/s))),0)</f>
        <v>1</v>
      </c>
    </row>
    <row r="48" spans="1:7" x14ac:dyDescent="0.2">
      <c r="A48" s="5">
        <v>186</v>
      </c>
      <c r="B48" s="7">
        <v>1</v>
      </c>
      <c r="C48" s="5" t="s">
        <v>1137</v>
      </c>
      <c r="D48" s="5" t="s">
        <v>29</v>
      </c>
      <c r="F48" s="3">
        <v>113767</v>
      </c>
      <c r="G48">
        <f>ROUND(1/(1+EXP(-1*(((1/test_passengers[[#This Row],[Pclass]])-m)/s))),0)</f>
        <v>1</v>
      </c>
    </row>
    <row r="49" spans="1:7" x14ac:dyDescent="0.2">
      <c r="A49" s="5">
        <v>187</v>
      </c>
      <c r="B49" s="7">
        <v>3</v>
      </c>
      <c r="C49" s="5" t="s">
        <v>1138</v>
      </c>
      <c r="D49" s="5" t="s">
        <v>32</v>
      </c>
      <c r="F49" s="3">
        <v>370365</v>
      </c>
      <c r="G49">
        <f>ROUND(1/(1+EXP(-1*(((1/test_passengers[[#This Row],[Pclass]])-m)/s))),0)</f>
        <v>1</v>
      </c>
    </row>
    <row r="50" spans="1:7" x14ac:dyDescent="0.2">
      <c r="A50" s="5">
        <v>190</v>
      </c>
      <c r="B50" s="7">
        <v>3</v>
      </c>
      <c r="C50" s="5" t="s">
        <v>1139</v>
      </c>
      <c r="D50" s="5" t="s">
        <v>29</v>
      </c>
      <c r="E50" s="4">
        <v>36</v>
      </c>
      <c r="F50" s="3">
        <v>349247</v>
      </c>
      <c r="G50">
        <f>ROUND(1/(1+EXP(-1*(((1/test_passengers[[#This Row],[Pclass]])-m)/s))),0)</f>
        <v>1</v>
      </c>
    </row>
    <row r="51" spans="1:7" x14ac:dyDescent="0.2">
      <c r="A51" s="5">
        <v>193</v>
      </c>
      <c r="B51" s="7">
        <v>3</v>
      </c>
      <c r="C51" s="5" t="s">
        <v>1140</v>
      </c>
      <c r="D51" s="5" t="s">
        <v>32</v>
      </c>
      <c r="E51" s="4">
        <v>19</v>
      </c>
      <c r="F51" s="3">
        <v>350046</v>
      </c>
      <c r="G51">
        <f>ROUND(1/(1+EXP(-1*(((1/test_passengers[[#This Row],[Pclass]])-m)/s))),0)</f>
        <v>1</v>
      </c>
    </row>
    <row r="52" spans="1:7" x14ac:dyDescent="0.2">
      <c r="A52" s="5">
        <v>200</v>
      </c>
      <c r="B52" s="7">
        <v>2</v>
      </c>
      <c r="C52" s="5" t="s">
        <v>1141</v>
      </c>
      <c r="D52" s="5" t="s">
        <v>32</v>
      </c>
      <c r="E52" s="4">
        <v>24</v>
      </c>
      <c r="F52" s="3">
        <v>248747</v>
      </c>
      <c r="G52">
        <f>ROUND(1/(1+EXP(-1*(((1/test_passengers[[#This Row],[Pclass]])-m)/s))),0)</f>
        <v>1</v>
      </c>
    </row>
    <row r="53" spans="1:7" x14ac:dyDescent="0.2">
      <c r="A53" s="5">
        <v>205</v>
      </c>
      <c r="B53" s="7">
        <v>3</v>
      </c>
      <c r="C53" s="5" t="s">
        <v>1142</v>
      </c>
      <c r="D53" s="5" t="s">
        <v>29</v>
      </c>
      <c r="E53" s="4">
        <v>18</v>
      </c>
      <c r="F53" s="3" t="s">
        <v>1143</v>
      </c>
      <c r="G53">
        <f>ROUND(1/(1+EXP(-1*(((1/test_passengers[[#This Row],[Pclass]])-m)/s))),0)</f>
        <v>1</v>
      </c>
    </row>
    <row r="54" spans="1:7" x14ac:dyDescent="0.2">
      <c r="A54" s="5">
        <v>206</v>
      </c>
      <c r="B54" s="7">
        <v>3</v>
      </c>
      <c r="C54" s="5" t="s">
        <v>1144</v>
      </c>
      <c r="D54" s="5" t="s">
        <v>32</v>
      </c>
      <c r="E54" s="4">
        <v>2</v>
      </c>
      <c r="F54" s="3">
        <v>347054</v>
      </c>
      <c r="G54">
        <f>ROUND(1/(1+EXP(-1*(((1/test_passengers[[#This Row],[Pclass]])-m)/s))),0)</f>
        <v>1</v>
      </c>
    </row>
    <row r="55" spans="1:7" x14ac:dyDescent="0.2">
      <c r="A55" s="5">
        <v>208</v>
      </c>
      <c r="B55" s="7">
        <v>3</v>
      </c>
      <c r="C55" s="5" t="s">
        <v>1145</v>
      </c>
      <c r="D55" s="5" t="s">
        <v>29</v>
      </c>
      <c r="E55" s="4">
        <v>26</v>
      </c>
      <c r="F55" s="3">
        <v>2699</v>
      </c>
      <c r="G55">
        <f>ROUND(1/(1+EXP(-1*(((1/test_passengers[[#This Row],[Pclass]])-m)/s))),0)</f>
        <v>1</v>
      </c>
    </row>
    <row r="56" spans="1:7" x14ac:dyDescent="0.2">
      <c r="A56" s="5">
        <v>211</v>
      </c>
      <c r="B56" s="7">
        <v>3</v>
      </c>
      <c r="C56" s="5" t="s">
        <v>1146</v>
      </c>
      <c r="D56" s="5" t="s">
        <v>29</v>
      </c>
      <c r="E56" s="4">
        <v>24</v>
      </c>
      <c r="F56" s="3" t="s">
        <v>1147</v>
      </c>
      <c r="G56">
        <f>ROUND(1/(1+EXP(-1*(((1/test_passengers[[#This Row],[Pclass]])-m)/s))),0)</f>
        <v>1</v>
      </c>
    </row>
    <row r="57" spans="1:7" x14ac:dyDescent="0.2">
      <c r="A57" s="5">
        <v>214</v>
      </c>
      <c r="B57" s="7">
        <v>2</v>
      </c>
      <c r="C57" s="5" t="s">
        <v>1148</v>
      </c>
      <c r="D57" s="5" t="s">
        <v>29</v>
      </c>
      <c r="E57" s="4">
        <v>30</v>
      </c>
      <c r="F57" s="3">
        <v>250646</v>
      </c>
      <c r="G57">
        <f>ROUND(1/(1+EXP(-1*(((1/test_passengers[[#This Row],[Pclass]])-m)/s))),0)</f>
        <v>1</v>
      </c>
    </row>
    <row r="58" spans="1:7" x14ac:dyDescent="0.2">
      <c r="A58" s="5">
        <v>226</v>
      </c>
      <c r="B58" s="7">
        <v>3</v>
      </c>
      <c r="C58" s="5" t="s">
        <v>1149</v>
      </c>
      <c r="D58" s="5" t="s">
        <v>29</v>
      </c>
      <c r="E58" s="4">
        <v>22</v>
      </c>
      <c r="F58" s="3" t="s">
        <v>1150</v>
      </c>
      <c r="G58">
        <f>ROUND(1/(1+EXP(-1*(((1/test_passengers[[#This Row],[Pclass]])-m)/s))),0)</f>
        <v>1</v>
      </c>
    </row>
    <row r="59" spans="1:7" x14ac:dyDescent="0.2">
      <c r="A59" s="5">
        <v>228</v>
      </c>
      <c r="B59" s="7">
        <v>3</v>
      </c>
      <c r="C59" s="5" t="s">
        <v>1151</v>
      </c>
      <c r="D59" s="5" t="s">
        <v>29</v>
      </c>
      <c r="E59" s="4">
        <v>20.5</v>
      </c>
      <c r="F59" s="3" t="s">
        <v>1152</v>
      </c>
      <c r="G59">
        <f>ROUND(1/(1+EXP(-1*(((1/test_passengers[[#This Row],[Pclass]])-m)/s))),0)</f>
        <v>1</v>
      </c>
    </row>
    <row r="60" spans="1:7" x14ac:dyDescent="0.2">
      <c r="A60" s="5">
        <v>235</v>
      </c>
      <c r="B60" s="7">
        <v>2</v>
      </c>
      <c r="C60" s="5" t="s">
        <v>1153</v>
      </c>
      <c r="D60" s="5" t="s">
        <v>29</v>
      </c>
      <c r="E60" s="4">
        <v>24</v>
      </c>
      <c r="F60" s="3" t="s">
        <v>1154</v>
      </c>
      <c r="G60">
        <f>ROUND(1/(1+EXP(-1*(((1/test_passengers[[#This Row],[Pclass]])-m)/s))),0)</f>
        <v>1</v>
      </c>
    </row>
    <row r="61" spans="1:7" x14ac:dyDescent="0.2">
      <c r="A61" s="5">
        <v>241</v>
      </c>
      <c r="B61" s="7">
        <v>3</v>
      </c>
      <c r="C61" s="5" t="s">
        <v>1155</v>
      </c>
      <c r="D61" s="5" t="s">
        <v>32</v>
      </c>
      <c r="F61" s="3">
        <v>2665</v>
      </c>
      <c r="G61">
        <f>ROUND(1/(1+EXP(-1*(((1/test_passengers[[#This Row],[Pclass]])-m)/s))),0)</f>
        <v>1</v>
      </c>
    </row>
    <row r="62" spans="1:7" x14ac:dyDescent="0.2">
      <c r="A62" s="5">
        <v>242</v>
      </c>
      <c r="B62" s="7">
        <v>3</v>
      </c>
      <c r="C62" s="5" t="s">
        <v>1156</v>
      </c>
      <c r="D62" s="5" t="s">
        <v>32</v>
      </c>
      <c r="F62" s="3">
        <v>367230</v>
      </c>
      <c r="G62">
        <f>ROUND(1/(1+EXP(-1*(((1/test_passengers[[#This Row],[Pclass]])-m)/s))),0)</f>
        <v>1</v>
      </c>
    </row>
    <row r="63" spans="1:7" x14ac:dyDescent="0.2">
      <c r="A63" s="5">
        <v>246</v>
      </c>
      <c r="B63" s="7">
        <v>1</v>
      </c>
      <c r="C63" s="5" t="s">
        <v>1157</v>
      </c>
      <c r="D63" s="5" t="s">
        <v>29</v>
      </c>
      <c r="E63" s="4">
        <v>44</v>
      </c>
      <c r="F63" s="3">
        <v>19928</v>
      </c>
      <c r="G63">
        <f>ROUND(1/(1+EXP(-1*(((1/test_passengers[[#This Row],[Pclass]])-m)/s))),0)</f>
        <v>1</v>
      </c>
    </row>
    <row r="64" spans="1:7" x14ac:dyDescent="0.2">
      <c r="A64" s="5">
        <v>247</v>
      </c>
      <c r="B64" s="7">
        <v>3</v>
      </c>
      <c r="C64" s="5" t="s">
        <v>1158</v>
      </c>
      <c r="D64" s="5" t="s">
        <v>32</v>
      </c>
      <c r="E64" s="4">
        <v>25</v>
      </c>
      <c r="F64" s="3">
        <v>347071</v>
      </c>
      <c r="G64">
        <f>ROUND(1/(1+EXP(-1*(((1/test_passengers[[#This Row],[Pclass]])-m)/s))),0)</f>
        <v>1</v>
      </c>
    </row>
    <row r="65" spans="1:7" x14ac:dyDescent="0.2">
      <c r="A65" s="5">
        <v>252</v>
      </c>
      <c r="B65" s="7">
        <v>3</v>
      </c>
      <c r="C65" s="5" t="s">
        <v>1159</v>
      </c>
      <c r="D65" s="5" t="s">
        <v>32</v>
      </c>
      <c r="E65" s="4">
        <v>29</v>
      </c>
      <c r="F65" s="3">
        <v>347054</v>
      </c>
      <c r="G65">
        <f>ROUND(1/(1+EXP(-1*(((1/test_passengers[[#This Row],[Pclass]])-m)/s))),0)</f>
        <v>1</v>
      </c>
    </row>
    <row r="66" spans="1:7" x14ac:dyDescent="0.2">
      <c r="A66" s="5">
        <v>256</v>
      </c>
      <c r="B66" s="7">
        <v>3</v>
      </c>
      <c r="C66" s="5" t="s">
        <v>1160</v>
      </c>
      <c r="D66" s="5" t="s">
        <v>32</v>
      </c>
      <c r="E66" s="4">
        <v>29</v>
      </c>
      <c r="F66" s="3">
        <v>2650</v>
      </c>
      <c r="G66">
        <f>ROUND(1/(1+EXP(-1*(((1/test_passengers[[#This Row],[Pclass]])-m)/s))),0)</f>
        <v>1</v>
      </c>
    </row>
    <row r="67" spans="1:7" x14ac:dyDescent="0.2">
      <c r="A67" s="5">
        <v>258</v>
      </c>
      <c r="B67" s="7">
        <v>1</v>
      </c>
      <c r="C67" s="5" t="s">
        <v>1161</v>
      </c>
      <c r="D67" s="5" t="s">
        <v>32</v>
      </c>
      <c r="E67" s="4">
        <v>30</v>
      </c>
      <c r="F67" s="3">
        <v>110152</v>
      </c>
      <c r="G67">
        <f>ROUND(1/(1+EXP(-1*(((1/test_passengers[[#This Row],[Pclass]])-m)/s))),0)</f>
        <v>1</v>
      </c>
    </row>
    <row r="68" spans="1:7" x14ac:dyDescent="0.2">
      <c r="A68" s="5">
        <v>259</v>
      </c>
      <c r="B68" s="7">
        <v>1</v>
      </c>
      <c r="C68" s="5" t="s">
        <v>1162</v>
      </c>
      <c r="D68" s="5" t="s">
        <v>32</v>
      </c>
      <c r="E68" s="4">
        <v>35</v>
      </c>
      <c r="F68" s="3" t="s">
        <v>617</v>
      </c>
      <c r="G68">
        <f>ROUND(1/(1+EXP(-1*(((1/test_passengers[[#This Row],[Pclass]])-m)/s))),0)</f>
        <v>1</v>
      </c>
    </row>
    <row r="69" spans="1:7" x14ac:dyDescent="0.2">
      <c r="A69" s="5">
        <v>260</v>
      </c>
      <c r="B69" s="7">
        <v>2</v>
      </c>
      <c r="C69" s="5" t="s">
        <v>1163</v>
      </c>
      <c r="D69" s="5" t="s">
        <v>32</v>
      </c>
      <c r="E69" s="4">
        <v>50</v>
      </c>
      <c r="F69" s="3">
        <v>230433</v>
      </c>
      <c r="G69">
        <f>ROUND(1/(1+EXP(-1*(((1/test_passengers[[#This Row],[Pclass]])-m)/s))),0)</f>
        <v>1</v>
      </c>
    </row>
    <row r="70" spans="1:7" x14ac:dyDescent="0.2">
      <c r="A70" s="5">
        <v>264</v>
      </c>
      <c r="B70" s="7">
        <v>1</v>
      </c>
      <c r="C70" s="5" t="s">
        <v>1164</v>
      </c>
      <c r="D70" s="5" t="s">
        <v>29</v>
      </c>
      <c r="E70" s="4">
        <v>40</v>
      </c>
      <c r="F70" s="3">
        <v>112059</v>
      </c>
      <c r="G70">
        <f>ROUND(1/(1+EXP(-1*(((1/test_passengers[[#This Row],[Pclass]])-m)/s))),0)</f>
        <v>1</v>
      </c>
    </row>
    <row r="71" spans="1:7" x14ac:dyDescent="0.2">
      <c r="A71" s="5">
        <v>272</v>
      </c>
      <c r="B71" s="7">
        <v>3</v>
      </c>
      <c r="C71" s="5" t="s">
        <v>1165</v>
      </c>
      <c r="D71" s="5" t="s">
        <v>29</v>
      </c>
      <c r="E71" s="4">
        <v>25</v>
      </c>
      <c r="F71" s="3" t="s">
        <v>580</v>
      </c>
      <c r="G71">
        <f>ROUND(1/(1+EXP(-1*(((1/test_passengers[[#This Row],[Pclass]])-m)/s))),0)</f>
        <v>1</v>
      </c>
    </row>
    <row r="72" spans="1:7" x14ac:dyDescent="0.2">
      <c r="A72" s="5">
        <v>274</v>
      </c>
      <c r="B72" s="7">
        <v>1</v>
      </c>
      <c r="C72" s="5" t="s">
        <v>1166</v>
      </c>
      <c r="D72" s="5" t="s">
        <v>29</v>
      </c>
      <c r="E72" s="4">
        <v>37</v>
      </c>
      <c r="F72" s="3" t="s">
        <v>1167</v>
      </c>
      <c r="G72">
        <f>ROUND(1/(1+EXP(-1*(((1/test_passengers[[#This Row],[Pclass]])-m)/s))),0)</f>
        <v>1</v>
      </c>
    </row>
    <row r="73" spans="1:7" x14ac:dyDescent="0.2">
      <c r="A73" s="5">
        <v>279</v>
      </c>
      <c r="B73" s="7">
        <v>3</v>
      </c>
      <c r="C73" s="5" t="s">
        <v>1168</v>
      </c>
      <c r="D73" s="5" t="s">
        <v>29</v>
      </c>
      <c r="E73" s="4">
        <v>7</v>
      </c>
      <c r="F73" s="3">
        <v>382652</v>
      </c>
      <c r="G73">
        <f>ROUND(1/(1+EXP(-1*(((1/test_passengers[[#This Row],[Pclass]])-m)/s))),0)</f>
        <v>1</v>
      </c>
    </row>
    <row r="74" spans="1:7" x14ac:dyDescent="0.2">
      <c r="A74" s="5">
        <v>283</v>
      </c>
      <c r="B74" s="7">
        <v>3</v>
      </c>
      <c r="C74" s="5" t="s">
        <v>1169</v>
      </c>
      <c r="D74" s="5" t="s">
        <v>29</v>
      </c>
      <c r="E74" s="4">
        <v>16</v>
      </c>
      <c r="F74" s="3">
        <v>345778</v>
      </c>
      <c r="G74">
        <f>ROUND(1/(1+EXP(-1*(((1/test_passengers[[#This Row],[Pclass]])-m)/s))),0)</f>
        <v>1</v>
      </c>
    </row>
    <row r="75" spans="1:7" x14ac:dyDescent="0.2">
      <c r="A75" s="5">
        <v>299</v>
      </c>
      <c r="B75" s="7">
        <v>1</v>
      </c>
      <c r="C75" s="5" t="s">
        <v>1170</v>
      </c>
      <c r="D75" s="5" t="s">
        <v>29</v>
      </c>
      <c r="F75" s="3">
        <v>19988</v>
      </c>
      <c r="G75">
        <f>ROUND(1/(1+EXP(-1*(((1/test_passengers[[#This Row],[Pclass]])-m)/s))),0)</f>
        <v>1</v>
      </c>
    </row>
    <row r="76" spans="1:7" x14ac:dyDescent="0.2">
      <c r="A76" s="5">
        <v>300</v>
      </c>
      <c r="B76" s="7">
        <v>1</v>
      </c>
      <c r="C76" s="5" t="s">
        <v>1171</v>
      </c>
      <c r="D76" s="5" t="s">
        <v>32</v>
      </c>
      <c r="E76" s="4">
        <v>50</v>
      </c>
      <c r="F76" s="3" t="s">
        <v>392</v>
      </c>
      <c r="G76">
        <f>ROUND(1/(1+EXP(-1*(((1/test_passengers[[#This Row],[Pclass]])-m)/s))),0)</f>
        <v>1</v>
      </c>
    </row>
    <row r="77" spans="1:7" x14ac:dyDescent="0.2">
      <c r="A77" s="5">
        <v>301</v>
      </c>
      <c r="B77" s="7">
        <v>3</v>
      </c>
      <c r="C77" s="5" t="s">
        <v>1172</v>
      </c>
      <c r="D77" s="5" t="s">
        <v>32</v>
      </c>
      <c r="F77" s="3">
        <v>9234</v>
      </c>
      <c r="G77">
        <f>ROUND(1/(1+EXP(-1*(((1/test_passengers[[#This Row],[Pclass]])-m)/s))),0)</f>
        <v>1</v>
      </c>
    </row>
    <row r="78" spans="1:7" x14ac:dyDescent="0.2">
      <c r="A78" s="5">
        <v>304</v>
      </c>
      <c r="B78" s="7">
        <v>2</v>
      </c>
      <c r="C78" s="5" t="s">
        <v>1173</v>
      </c>
      <c r="D78" s="5" t="s">
        <v>32</v>
      </c>
      <c r="F78" s="3">
        <v>226593</v>
      </c>
      <c r="G78">
        <f>ROUND(1/(1+EXP(-1*(((1/test_passengers[[#This Row],[Pclass]])-m)/s))),0)</f>
        <v>1</v>
      </c>
    </row>
    <row r="79" spans="1:7" x14ac:dyDescent="0.2">
      <c r="A79" s="5">
        <v>310</v>
      </c>
      <c r="B79" s="7">
        <v>1</v>
      </c>
      <c r="C79" s="5" t="s">
        <v>1174</v>
      </c>
      <c r="D79" s="5" t="s">
        <v>32</v>
      </c>
      <c r="E79" s="4">
        <v>30</v>
      </c>
      <c r="F79" s="3" t="s">
        <v>395</v>
      </c>
      <c r="G79">
        <f>ROUND(1/(1+EXP(-1*(((1/test_passengers[[#This Row],[Pclass]])-m)/s))),0)</f>
        <v>1</v>
      </c>
    </row>
    <row r="80" spans="1:7" x14ac:dyDescent="0.2">
      <c r="A80" s="5">
        <v>311</v>
      </c>
      <c r="B80" s="7">
        <v>1</v>
      </c>
      <c r="C80" s="5" t="s">
        <v>1175</v>
      </c>
      <c r="D80" s="5" t="s">
        <v>32</v>
      </c>
      <c r="E80" s="4">
        <v>24</v>
      </c>
      <c r="F80" s="3">
        <v>11767</v>
      </c>
      <c r="G80">
        <f>ROUND(1/(1+EXP(-1*(((1/test_passengers[[#This Row],[Pclass]])-m)/s))),0)</f>
        <v>1</v>
      </c>
    </row>
    <row r="81" spans="1:7" x14ac:dyDescent="0.2">
      <c r="A81" s="5">
        <v>321</v>
      </c>
      <c r="B81" s="7">
        <v>3</v>
      </c>
      <c r="C81" s="5" t="s">
        <v>1176</v>
      </c>
      <c r="D81" s="5" t="s">
        <v>29</v>
      </c>
      <c r="E81" s="4">
        <v>22</v>
      </c>
      <c r="F81" s="3" t="s">
        <v>1177</v>
      </c>
      <c r="G81">
        <f>ROUND(1/(1+EXP(-1*(((1/test_passengers[[#This Row],[Pclass]])-m)/s))),0)</f>
        <v>1</v>
      </c>
    </row>
    <row r="82" spans="1:7" x14ac:dyDescent="0.2">
      <c r="A82" s="5">
        <v>322</v>
      </c>
      <c r="B82" s="7">
        <v>3</v>
      </c>
      <c r="C82" s="5" t="s">
        <v>1178</v>
      </c>
      <c r="D82" s="5" t="s">
        <v>29</v>
      </c>
      <c r="E82" s="4">
        <v>27</v>
      </c>
      <c r="F82" s="3">
        <v>349219</v>
      </c>
      <c r="G82">
        <f>ROUND(1/(1+EXP(-1*(((1/test_passengers[[#This Row],[Pclass]])-m)/s))),0)</f>
        <v>1</v>
      </c>
    </row>
    <row r="83" spans="1:7" x14ac:dyDescent="0.2">
      <c r="A83" s="5">
        <v>330</v>
      </c>
      <c r="B83" s="7">
        <v>1</v>
      </c>
      <c r="C83" s="5" t="s">
        <v>1179</v>
      </c>
      <c r="D83" s="5" t="s">
        <v>32</v>
      </c>
      <c r="E83" s="4">
        <v>16</v>
      </c>
      <c r="F83" s="3">
        <v>111361</v>
      </c>
      <c r="G83">
        <f>ROUND(1/(1+EXP(-1*(((1/test_passengers[[#This Row],[Pclass]])-m)/s))),0)</f>
        <v>1</v>
      </c>
    </row>
    <row r="84" spans="1:7" x14ac:dyDescent="0.2">
      <c r="A84" s="5">
        <v>332</v>
      </c>
      <c r="B84" s="7">
        <v>1</v>
      </c>
      <c r="C84" s="5" t="s">
        <v>1180</v>
      </c>
      <c r="D84" s="5" t="s">
        <v>29</v>
      </c>
      <c r="E84" s="4">
        <v>45.5</v>
      </c>
      <c r="F84" s="3">
        <v>113043</v>
      </c>
      <c r="G84">
        <f>ROUND(1/(1+EXP(-1*(((1/test_passengers[[#This Row],[Pclass]])-m)/s))),0)</f>
        <v>1</v>
      </c>
    </row>
    <row r="85" spans="1:7" x14ac:dyDescent="0.2">
      <c r="A85" s="5">
        <v>336</v>
      </c>
      <c r="B85" s="7">
        <v>3</v>
      </c>
      <c r="C85" s="5" t="s">
        <v>1181</v>
      </c>
      <c r="D85" s="5" t="s">
        <v>29</v>
      </c>
      <c r="F85" s="3">
        <v>349225</v>
      </c>
      <c r="G85">
        <f>ROUND(1/(1+EXP(-1*(((1/test_passengers[[#This Row],[Pclass]])-m)/s))),0)</f>
        <v>1</v>
      </c>
    </row>
    <row r="86" spans="1:7" x14ac:dyDescent="0.2">
      <c r="A86" s="5">
        <v>344</v>
      </c>
      <c r="B86" s="7">
        <v>2</v>
      </c>
      <c r="C86" s="5" t="s">
        <v>1182</v>
      </c>
      <c r="D86" s="5" t="s">
        <v>29</v>
      </c>
      <c r="E86" s="4">
        <v>25</v>
      </c>
      <c r="F86" s="3">
        <v>244361</v>
      </c>
      <c r="G86">
        <f>ROUND(1/(1+EXP(-1*(((1/test_passengers[[#This Row],[Pclass]])-m)/s))),0)</f>
        <v>1</v>
      </c>
    </row>
    <row r="87" spans="1:7" x14ac:dyDescent="0.2">
      <c r="A87" s="5">
        <v>345</v>
      </c>
      <c r="B87" s="7">
        <v>2</v>
      </c>
      <c r="C87" s="5" t="s">
        <v>1183</v>
      </c>
      <c r="D87" s="5" t="s">
        <v>29</v>
      </c>
      <c r="E87" s="4">
        <v>36</v>
      </c>
      <c r="F87" s="3">
        <v>229236</v>
      </c>
      <c r="G87">
        <f>ROUND(1/(1+EXP(-1*(((1/test_passengers[[#This Row],[Pclass]])-m)/s))),0)</f>
        <v>1</v>
      </c>
    </row>
    <row r="88" spans="1:7" x14ac:dyDescent="0.2">
      <c r="A88" s="5">
        <v>351</v>
      </c>
      <c r="B88" s="7">
        <v>3</v>
      </c>
      <c r="C88" s="5" t="s">
        <v>1184</v>
      </c>
      <c r="D88" s="5" t="s">
        <v>29</v>
      </c>
      <c r="E88" s="4">
        <v>23</v>
      </c>
      <c r="F88" s="3">
        <v>7267</v>
      </c>
      <c r="G88">
        <f>ROUND(1/(1+EXP(-1*(((1/test_passengers[[#This Row],[Pclass]])-m)/s))),0)</f>
        <v>1</v>
      </c>
    </row>
    <row r="89" spans="1:7" x14ac:dyDescent="0.2">
      <c r="A89" s="5">
        <v>360</v>
      </c>
      <c r="B89" s="7">
        <v>3</v>
      </c>
      <c r="C89" s="5" t="s">
        <v>1185</v>
      </c>
      <c r="D89" s="5" t="s">
        <v>32</v>
      </c>
      <c r="F89" s="3">
        <v>330980</v>
      </c>
      <c r="G89">
        <f>ROUND(1/(1+EXP(-1*(((1/test_passengers[[#This Row],[Pclass]])-m)/s))),0)</f>
        <v>1</v>
      </c>
    </row>
    <row r="90" spans="1:7" x14ac:dyDescent="0.2">
      <c r="A90" s="5">
        <v>366</v>
      </c>
      <c r="B90" s="7">
        <v>3</v>
      </c>
      <c r="C90" s="5" t="s">
        <v>1186</v>
      </c>
      <c r="D90" s="5" t="s">
        <v>29</v>
      </c>
      <c r="E90" s="4">
        <v>30</v>
      </c>
      <c r="F90" s="3" t="s">
        <v>1187</v>
      </c>
      <c r="G90">
        <f>ROUND(1/(1+EXP(-1*(((1/test_passengers[[#This Row],[Pclass]])-m)/s))),0)</f>
        <v>1</v>
      </c>
    </row>
    <row r="91" spans="1:7" x14ac:dyDescent="0.2">
      <c r="A91" s="5">
        <v>375</v>
      </c>
      <c r="B91" s="7">
        <v>3</v>
      </c>
      <c r="C91" s="5" t="s">
        <v>1188</v>
      </c>
      <c r="D91" s="5" t="s">
        <v>32</v>
      </c>
      <c r="E91" s="4">
        <v>3</v>
      </c>
      <c r="F91" s="3">
        <v>349909</v>
      </c>
      <c r="G91">
        <f>ROUND(1/(1+EXP(-1*(((1/test_passengers[[#This Row],[Pclass]])-m)/s))),0)</f>
        <v>1</v>
      </c>
    </row>
    <row r="92" spans="1:7" x14ac:dyDescent="0.2">
      <c r="A92" s="5">
        <v>385</v>
      </c>
      <c r="B92" s="7">
        <v>3</v>
      </c>
      <c r="C92" s="5" t="s">
        <v>1189</v>
      </c>
      <c r="D92" s="5" t="s">
        <v>29</v>
      </c>
      <c r="F92" s="3">
        <v>349227</v>
      </c>
      <c r="G92">
        <f>ROUND(1/(1+EXP(-1*(((1/test_passengers[[#This Row],[Pclass]])-m)/s))),0)</f>
        <v>1</v>
      </c>
    </row>
    <row r="93" spans="1:7" x14ac:dyDescent="0.2">
      <c r="A93" s="5">
        <v>387</v>
      </c>
      <c r="B93" s="7">
        <v>3</v>
      </c>
      <c r="C93" s="5" t="s">
        <v>1190</v>
      </c>
      <c r="D93" s="5" t="s">
        <v>29</v>
      </c>
      <c r="E93" s="4">
        <v>1</v>
      </c>
      <c r="F93" s="3" t="s">
        <v>36</v>
      </c>
      <c r="G93">
        <f>ROUND(1/(1+EXP(-1*(((1/test_passengers[[#This Row],[Pclass]])-m)/s))),0)</f>
        <v>1</v>
      </c>
    </row>
    <row r="94" spans="1:7" x14ac:dyDescent="0.2">
      <c r="A94" s="5">
        <v>393</v>
      </c>
      <c r="B94" s="7">
        <v>3</v>
      </c>
      <c r="C94" s="5" t="s">
        <v>1191</v>
      </c>
      <c r="D94" s="5" t="s">
        <v>29</v>
      </c>
      <c r="E94" s="4">
        <v>28</v>
      </c>
      <c r="F94" s="3">
        <v>3101277</v>
      </c>
      <c r="G94">
        <f>ROUND(1/(1+EXP(-1*(((1/test_passengers[[#This Row],[Pclass]])-m)/s))),0)</f>
        <v>1</v>
      </c>
    </row>
    <row r="95" spans="1:7" x14ac:dyDescent="0.2">
      <c r="A95" s="5">
        <v>396</v>
      </c>
      <c r="B95" s="7">
        <v>3</v>
      </c>
      <c r="C95" s="5" t="s">
        <v>1192</v>
      </c>
      <c r="D95" s="5" t="s">
        <v>29</v>
      </c>
      <c r="E95" s="4">
        <v>22</v>
      </c>
      <c r="F95" s="3">
        <v>350052</v>
      </c>
      <c r="G95">
        <f>ROUND(1/(1+EXP(-1*(((1/test_passengers[[#This Row],[Pclass]])-m)/s))),0)</f>
        <v>1</v>
      </c>
    </row>
    <row r="96" spans="1:7" x14ac:dyDescent="0.2">
      <c r="A96" s="5">
        <v>399</v>
      </c>
      <c r="B96" s="7">
        <v>2</v>
      </c>
      <c r="C96" s="5" t="s">
        <v>1193</v>
      </c>
      <c r="D96" s="5" t="s">
        <v>29</v>
      </c>
      <c r="E96" s="4">
        <v>23</v>
      </c>
      <c r="F96" s="3">
        <v>244278</v>
      </c>
      <c r="G96">
        <f>ROUND(1/(1+EXP(-1*(((1/test_passengers[[#This Row],[Pclass]])-m)/s))),0)</f>
        <v>1</v>
      </c>
    </row>
    <row r="97" spans="1:7" x14ac:dyDescent="0.2">
      <c r="A97" s="5">
        <v>400</v>
      </c>
      <c r="B97" s="7">
        <v>2</v>
      </c>
      <c r="C97" s="5" t="s">
        <v>1194</v>
      </c>
      <c r="D97" s="5" t="s">
        <v>32</v>
      </c>
      <c r="E97" s="4">
        <v>28</v>
      </c>
      <c r="F97" s="3">
        <v>240929</v>
      </c>
      <c r="G97">
        <f>ROUND(1/(1+EXP(-1*(((1/test_passengers[[#This Row],[Pclass]])-m)/s))),0)</f>
        <v>1</v>
      </c>
    </row>
    <row r="98" spans="1:7" x14ac:dyDescent="0.2">
      <c r="A98" s="5">
        <v>404</v>
      </c>
      <c r="B98" s="7">
        <v>3</v>
      </c>
      <c r="C98" s="5" t="s">
        <v>1195</v>
      </c>
      <c r="D98" s="5" t="s">
        <v>29</v>
      </c>
      <c r="E98" s="4">
        <v>28</v>
      </c>
      <c r="F98" s="3" t="s">
        <v>1126</v>
      </c>
      <c r="G98">
        <f>ROUND(1/(1+EXP(-1*(((1/test_passengers[[#This Row],[Pclass]])-m)/s))),0)</f>
        <v>1</v>
      </c>
    </row>
    <row r="99" spans="1:7" x14ac:dyDescent="0.2">
      <c r="A99" s="5">
        <v>409</v>
      </c>
      <c r="B99" s="7">
        <v>3</v>
      </c>
      <c r="C99" s="5" t="s">
        <v>1196</v>
      </c>
      <c r="D99" s="5" t="s">
        <v>29</v>
      </c>
      <c r="E99" s="4">
        <v>21</v>
      </c>
      <c r="F99" s="3">
        <v>312992</v>
      </c>
      <c r="G99">
        <f>ROUND(1/(1+EXP(-1*(((1/test_passengers[[#This Row],[Pclass]])-m)/s))),0)</f>
        <v>1</v>
      </c>
    </row>
    <row r="100" spans="1:7" x14ac:dyDescent="0.2">
      <c r="A100" s="5">
        <v>412</v>
      </c>
      <c r="B100" s="7">
        <v>3</v>
      </c>
      <c r="C100" s="5" t="s">
        <v>1197</v>
      </c>
      <c r="D100" s="5" t="s">
        <v>29</v>
      </c>
      <c r="F100" s="3">
        <v>394140</v>
      </c>
      <c r="G100">
        <f>ROUND(1/(1+EXP(-1*(((1/test_passengers[[#This Row],[Pclass]])-m)/s))),0)</f>
        <v>1</v>
      </c>
    </row>
    <row r="101" spans="1:7" x14ac:dyDescent="0.2">
      <c r="A101" s="5">
        <v>416</v>
      </c>
      <c r="B101" s="7">
        <v>3</v>
      </c>
      <c r="C101" s="5" t="s">
        <v>1198</v>
      </c>
      <c r="D101" s="5" t="s">
        <v>32</v>
      </c>
      <c r="F101" s="3">
        <v>343095</v>
      </c>
      <c r="G101">
        <f>ROUND(1/(1+EXP(-1*(((1/test_passengers[[#This Row],[Pclass]])-m)/s))),0)</f>
        <v>1</v>
      </c>
    </row>
    <row r="102" spans="1:7" x14ac:dyDescent="0.2">
      <c r="A102" s="5">
        <v>419</v>
      </c>
      <c r="B102" s="7">
        <v>2</v>
      </c>
      <c r="C102" s="5" t="s">
        <v>1199</v>
      </c>
      <c r="D102" s="5" t="s">
        <v>29</v>
      </c>
      <c r="E102" s="4">
        <v>30</v>
      </c>
      <c r="F102" s="3">
        <v>28228</v>
      </c>
      <c r="G102">
        <f>ROUND(1/(1+EXP(-1*(((1/test_passengers[[#This Row],[Pclass]])-m)/s))),0)</f>
        <v>1</v>
      </c>
    </row>
    <row r="103" spans="1:7" x14ac:dyDescent="0.2">
      <c r="A103" s="5">
        <v>420</v>
      </c>
      <c r="B103" s="7">
        <v>3</v>
      </c>
      <c r="C103" s="5" t="s">
        <v>1200</v>
      </c>
      <c r="D103" s="5" t="s">
        <v>32</v>
      </c>
      <c r="E103" s="4">
        <v>10</v>
      </c>
      <c r="F103" s="3">
        <v>345773</v>
      </c>
      <c r="G103">
        <f>ROUND(1/(1+EXP(-1*(((1/test_passengers[[#This Row],[Pclass]])-m)/s))),0)</f>
        <v>1</v>
      </c>
    </row>
    <row r="104" spans="1:7" x14ac:dyDescent="0.2">
      <c r="A104" s="5">
        <v>424</v>
      </c>
      <c r="B104" s="7">
        <v>3</v>
      </c>
      <c r="C104" s="5" t="s">
        <v>1201</v>
      </c>
      <c r="D104" s="5" t="s">
        <v>32</v>
      </c>
      <c r="E104" s="4">
        <v>28</v>
      </c>
      <c r="F104" s="3">
        <v>347080</v>
      </c>
      <c r="G104">
        <f>ROUND(1/(1+EXP(-1*(((1/test_passengers[[#This Row],[Pclass]])-m)/s))),0)</f>
        <v>1</v>
      </c>
    </row>
    <row r="105" spans="1:7" x14ac:dyDescent="0.2">
      <c r="A105" s="5">
        <v>427</v>
      </c>
      <c r="B105" s="7">
        <v>2</v>
      </c>
      <c r="C105" s="5" t="s">
        <v>1202</v>
      </c>
      <c r="D105" s="5" t="s">
        <v>32</v>
      </c>
      <c r="E105" s="4">
        <v>28</v>
      </c>
      <c r="F105" s="3">
        <v>2003</v>
      </c>
      <c r="G105">
        <f>ROUND(1/(1+EXP(-1*(((1/test_passengers[[#This Row],[Pclass]])-m)/s))),0)</f>
        <v>1</v>
      </c>
    </row>
    <row r="106" spans="1:7" x14ac:dyDescent="0.2">
      <c r="A106" s="5">
        <v>428</v>
      </c>
      <c r="B106" s="7">
        <v>2</v>
      </c>
      <c r="C106" s="5" t="s">
        <v>1203</v>
      </c>
      <c r="D106" s="5" t="s">
        <v>32</v>
      </c>
      <c r="E106" s="4">
        <v>19</v>
      </c>
      <c r="F106" s="3">
        <v>250655</v>
      </c>
      <c r="G106">
        <f>ROUND(1/(1+EXP(-1*(((1/test_passengers[[#This Row],[Pclass]])-m)/s))),0)</f>
        <v>1</v>
      </c>
    </row>
    <row r="107" spans="1:7" x14ac:dyDescent="0.2">
      <c r="A107" s="5">
        <v>437</v>
      </c>
      <c r="B107" s="7">
        <v>3</v>
      </c>
      <c r="C107" s="5" t="s">
        <v>1204</v>
      </c>
      <c r="D107" s="5" t="s">
        <v>32</v>
      </c>
      <c r="E107" s="4">
        <v>21</v>
      </c>
      <c r="F107" s="3" t="s">
        <v>222</v>
      </c>
      <c r="G107">
        <f>ROUND(1/(1+EXP(-1*(((1/test_passengers[[#This Row],[Pclass]])-m)/s))),0)</f>
        <v>1</v>
      </c>
    </row>
    <row r="108" spans="1:7" x14ac:dyDescent="0.2">
      <c r="A108" s="5">
        <v>441</v>
      </c>
      <c r="B108" s="7">
        <v>2</v>
      </c>
      <c r="C108" s="5" t="s">
        <v>1205</v>
      </c>
      <c r="D108" s="5" t="s">
        <v>32</v>
      </c>
      <c r="E108" s="4">
        <v>45</v>
      </c>
      <c r="F108" s="3" t="s">
        <v>621</v>
      </c>
      <c r="G108">
        <f>ROUND(1/(1+EXP(-1*(((1/test_passengers[[#This Row],[Pclass]])-m)/s))),0)</f>
        <v>1</v>
      </c>
    </row>
    <row r="109" spans="1:7" x14ac:dyDescent="0.2">
      <c r="A109" s="5">
        <v>452</v>
      </c>
      <c r="B109" s="7">
        <v>3</v>
      </c>
      <c r="C109" s="5" t="s">
        <v>1206</v>
      </c>
      <c r="D109" s="5" t="s">
        <v>29</v>
      </c>
      <c r="F109" s="3">
        <v>65303</v>
      </c>
      <c r="G109">
        <f>ROUND(1/(1+EXP(-1*(((1/test_passengers[[#This Row],[Pclass]])-m)/s))),0)</f>
        <v>1</v>
      </c>
    </row>
    <row r="110" spans="1:7" x14ac:dyDescent="0.2">
      <c r="A110" s="5">
        <v>457</v>
      </c>
      <c r="B110" s="7">
        <v>1</v>
      </c>
      <c r="C110" s="5" t="s">
        <v>1207</v>
      </c>
      <c r="D110" s="5" t="s">
        <v>29</v>
      </c>
      <c r="E110" s="4">
        <v>65</v>
      </c>
      <c r="F110" s="3">
        <v>13509</v>
      </c>
      <c r="G110">
        <f>ROUND(1/(1+EXP(-1*(((1/test_passengers[[#This Row],[Pclass]])-m)/s))),0)</f>
        <v>1</v>
      </c>
    </row>
    <row r="111" spans="1:7" x14ac:dyDescent="0.2">
      <c r="A111" s="5">
        <v>458</v>
      </c>
      <c r="B111" s="7">
        <v>1</v>
      </c>
      <c r="C111" s="5" t="s">
        <v>1208</v>
      </c>
      <c r="D111" s="5" t="s">
        <v>32</v>
      </c>
      <c r="F111" s="3">
        <v>17464</v>
      </c>
      <c r="G111">
        <f>ROUND(1/(1+EXP(-1*(((1/test_passengers[[#This Row],[Pclass]])-m)/s))),0)</f>
        <v>1</v>
      </c>
    </row>
    <row r="112" spans="1:7" x14ac:dyDescent="0.2">
      <c r="A112" s="5">
        <v>459</v>
      </c>
      <c r="B112" s="7">
        <v>2</v>
      </c>
      <c r="C112" s="5" t="s">
        <v>1209</v>
      </c>
      <c r="D112" s="5" t="s">
        <v>32</v>
      </c>
      <c r="E112" s="4">
        <v>50</v>
      </c>
      <c r="F112" s="3" t="s">
        <v>1210</v>
      </c>
      <c r="G112">
        <f>ROUND(1/(1+EXP(-1*(((1/test_passengers[[#This Row],[Pclass]])-m)/s))),0)</f>
        <v>1</v>
      </c>
    </row>
    <row r="113" spans="1:7" x14ac:dyDescent="0.2">
      <c r="A113" s="5">
        <v>461</v>
      </c>
      <c r="B113" s="7">
        <v>1</v>
      </c>
      <c r="C113" s="5" t="s">
        <v>1211</v>
      </c>
      <c r="D113" s="5" t="s">
        <v>29</v>
      </c>
      <c r="E113" s="4">
        <v>48</v>
      </c>
      <c r="F113" s="3">
        <v>19952</v>
      </c>
      <c r="G113">
        <f>ROUND(1/(1+EXP(-1*(((1/test_passengers[[#This Row],[Pclass]])-m)/s))),0)</f>
        <v>1</v>
      </c>
    </row>
    <row r="114" spans="1:7" x14ac:dyDescent="0.2">
      <c r="A114" s="5">
        <v>465</v>
      </c>
      <c r="B114" s="7">
        <v>3</v>
      </c>
      <c r="C114" s="5" t="s">
        <v>1212</v>
      </c>
      <c r="D114" s="5" t="s">
        <v>29</v>
      </c>
      <c r="F114" s="3" t="s">
        <v>1213</v>
      </c>
      <c r="G114">
        <f>ROUND(1/(1+EXP(-1*(((1/test_passengers[[#This Row],[Pclass]])-m)/s))),0)</f>
        <v>1</v>
      </c>
    </row>
    <row r="115" spans="1:7" x14ac:dyDescent="0.2">
      <c r="A115" s="5">
        <v>466</v>
      </c>
      <c r="B115" s="7">
        <v>3</v>
      </c>
      <c r="C115" s="5" t="s">
        <v>1214</v>
      </c>
      <c r="D115" s="5" t="s">
        <v>29</v>
      </c>
      <c r="E115" s="4">
        <v>38</v>
      </c>
      <c r="F115" s="3" t="s">
        <v>1215</v>
      </c>
      <c r="G115">
        <f>ROUND(1/(1+EXP(-1*(((1/test_passengers[[#This Row],[Pclass]])-m)/s))),0)</f>
        <v>1</v>
      </c>
    </row>
    <row r="116" spans="1:7" x14ac:dyDescent="0.2">
      <c r="A116" s="5">
        <v>469</v>
      </c>
      <c r="B116" s="7">
        <v>3</v>
      </c>
      <c r="C116" s="5" t="s">
        <v>1216</v>
      </c>
      <c r="D116" s="5" t="s">
        <v>29</v>
      </c>
      <c r="F116" s="3">
        <v>36209</v>
      </c>
      <c r="G116">
        <f>ROUND(1/(1+EXP(-1*(((1/test_passengers[[#This Row],[Pclass]])-m)/s))),0)</f>
        <v>1</v>
      </c>
    </row>
    <row r="117" spans="1:7" x14ac:dyDescent="0.2">
      <c r="A117" s="5">
        <v>480</v>
      </c>
      <c r="B117" s="7">
        <v>3</v>
      </c>
      <c r="C117" s="5" t="s">
        <v>1217</v>
      </c>
      <c r="D117" s="5" t="s">
        <v>32</v>
      </c>
      <c r="E117" s="4">
        <v>2</v>
      </c>
      <c r="F117" s="3">
        <v>3101298</v>
      </c>
      <c r="G117">
        <f>ROUND(1/(1+EXP(-1*(((1/test_passengers[[#This Row],[Pclass]])-m)/s))),0)</f>
        <v>1</v>
      </c>
    </row>
    <row r="118" spans="1:7" x14ac:dyDescent="0.2">
      <c r="A118" s="5">
        <v>482</v>
      </c>
      <c r="B118" s="7">
        <v>2</v>
      </c>
      <c r="C118" s="5" t="s">
        <v>1218</v>
      </c>
      <c r="D118" s="5" t="s">
        <v>29</v>
      </c>
      <c r="F118" s="3">
        <v>239854</v>
      </c>
      <c r="G118">
        <f>ROUND(1/(1+EXP(-1*(((1/test_passengers[[#This Row],[Pclass]])-m)/s))),0)</f>
        <v>1</v>
      </c>
    </row>
    <row r="119" spans="1:7" x14ac:dyDescent="0.2">
      <c r="A119" s="5">
        <v>484</v>
      </c>
      <c r="B119" s="7">
        <v>3</v>
      </c>
      <c r="C119" s="5" t="s">
        <v>1219</v>
      </c>
      <c r="D119" s="5" t="s">
        <v>32</v>
      </c>
      <c r="E119" s="4">
        <v>63</v>
      </c>
      <c r="F119" s="3">
        <v>4134</v>
      </c>
      <c r="G119">
        <f>ROUND(1/(1+EXP(-1*(((1/test_passengers[[#This Row],[Pclass]])-m)/s))),0)</f>
        <v>1</v>
      </c>
    </row>
    <row r="120" spans="1:7" x14ac:dyDescent="0.2">
      <c r="A120" s="5">
        <v>491</v>
      </c>
      <c r="B120" s="7">
        <v>3</v>
      </c>
      <c r="C120" s="5" t="s">
        <v>1220</v>
      </c>
      <c r="D120" s="5" t="s">
        <v>29</v>
      </c>
      <c r="F120" s="3">
        <v>65304</v>
      </c>
      <c r="G120">
        <f>ROUND(1/(1+EXP(-1*(((1/test_passengers[[#This Row],[Pclass]])-m)/s))),0)</f>
        <v>1</v>
      </c>
    </row>
    <row r="121" spans="1:7" x14ac:dyDescent="0.2">
      <c r="A121" s="5">
        <v>493</v>
      </c>
      <c r="B121" s="7">
        <v>1</v>
      </c>
      <c r="C121" s="5" t="s">
        <v>1221</v>
      </c>
      <c r="D121" s="5" t="s">
        <v>29</v>
      </c>
      <c r="E121" s="4">
        <v>55</v>
      </c>
      <c r="F121" s="3">
        <v>113787</v>
      </c>
      <c r="G121">
        <f>ROUND(1/(1+EXP(-1*(((1/test_passengers[[#This Row],[Pclass]])-m)/s))),0)</f>
        <v>1</v>
      </c>
    </row>
    <row r="122" spans="1:7" x14ac:dyDescent="0.2">
      <c r="A122" s="5">
        <v>496</v>
      </c>
      <c r="B122" s="7">
        <v>3</v>
      </c>
      <c r="C122" s="5" t="s">
        <v>1222</v>
      </c>
      <c r="D122" s="5" t="s">
        <v>29</v>
      </c>
      <c r="F122" s="3">
        <v>2627</v>
      </c>
      <c r="G122">
        <f>ROUND(1/(1+EXP(-1*(((1/test_passengers[[#This Row],[Pclass]])-m)/s))),0)</f>
        <v>1</v>
      </c>
    </row>
    <row r="123" spans="1:7" x14ac:dyDescent="0.2">
      <c r="A123" s="5">
        <v>497</v>
      </c>
      <c r="B123" s="7">
        <v>1</v>
      </c>
      <c r="C123" s="5" t="s">
        <v>1223</v>
      </c>
      <c r="D123" s="5" t="s">
        <v>32</v>
      </c>
      <c r="E123" s="4">
        <v>54</v>
      </c>
      <c r="F123" s="3">
        <v>36947</v>
      </c>
      <c r="G123">
        <f>ROUND(1/(1+EXP(-1*(((1/test_passengers[[#This Row],[Pclass]])-m)/s))),0)</f>
        <v>1</v>
      </c>
    </row>
    <row r="124" spans="1:7" x14ac:dyDescent="0.2">
      <c r="A124" s="5">
        <v>503</v>
      </c>
      <c r="B124" s="7">
        <v>3</v>
      </c>
      <c r="C124" s="5" t="s">
        <v>1224</v>
      </c>
      <c r="D124" s="5" t="s">
        <v>32</v>
      </c>
      <c r="F124" s="3">
        <v>330909</v>
      </c>
      <c r="G124">
        <f>ROUND(1/(1+EXP(-1*(((1/test_passengers[[#This Row],[Pclass]])-m)/s))),0)</f>
        <v>1</v>
      </c>
    </row>
    <row r="125" spans="1:7" x14ac:dyDescent="0.2">
      <c r="A125" s="5">
        <v>510</v>
      </c>
      <c r="B125" s="7">
        <v>3</v>
      </c>
      <c r="C125" s="5" t="s">
        <v>1225</v>
      </c>
      <c r="D125" s="5" t="s">
        <v>29</v>
      </c>
      <c r="E125" s="4">
        <v>26</v>
      </c>
      <c r="F125" s="3">
        <v>1601</v>
      </c>
      <c r="G125">
        <f>ROUND(1/(1+EXP(-1*(((1/test_passengers[[#This Row],[Pclass]])-m)/s))),0)</f>
        <v>1</v>
      </c>
    </row>
    <row r="126" spans="1:7" x14ac:dyDescent="0.2">
      <c r="A126" s="5">
        <v>511</v>
      </c>
      <c r="B126" s="7">
        <v>3</v>
      </c>
      <c r="C126" s="5" t="s">
        <v>1226</v>
      </c>
      <c r="D126" s="5" t="s">
        <v>29</v>
      </c>
      <c r="E126" s="4">
        <v>29</v>
      </c>
      <c r="F126" s="3">
        <v>382651</v>
      </c>
      <c r="G126">
        <f>ROUND(1/(1+EXP(-1*(((1/test_passengers[[#This Row],[Pclass]])-m)/s))),0)</f>
        <v>1</v>
      </c>
    </row>
    <row r="127" spans="1:7" x14ac:dyDescent="0.2">
      <c r="A127" s="5">
        <v>519</v>
      </c>
      <c r="B127" s="7">
        <v>2</v>
      </c>
      <c r="C127" s="5" t="s">
        <v>1227</v>
      </c>
      <c r="D127" s="5" t="s">
        <v>32</v>
      </c>
      <c r="E127" s="4">
        <v>36</v>
      </c>
      <c r="F127" s="3">
        <v>226875</v>
      </c>
      <c r="G127">
        <f>ROUND(1/(1+EXP(-1*(((1/test_passengers[[#This Row],[Pclass]])-m)/s))),0)</f>
        <v>1</v>
      </c>
    </row>
    <row r="128" spans="1:7" x14ac:dyDescent="0.2">
      <c r="A128" s="5">
        <v>520</v>
      </c>
      <c r="B128" s="7">
        <v>3</v>
      </c>
      <c r="C128" s="5" t="s">
        <v>1228</v>
      </c>
      <c r="D128" s="5" t="s">
        <v>29</v>
      </c>
      <c r="E128" s="4">
        <v>32</v>
      </c>
      <c r="F128" s="3">
        <v>349242</v>
      </c>
      <c r="G128">
        <f>ROUND(1/(1+EXP(-1*(((1/test_passengers[[#This Row],[Pclass]])-m)/s))),0)</f>
        <v>1</v>
      </c>
    </row>
    <row r="129" spans="1:7" x14ac:dyDescent="0.2">
      <c r="A129" s="5">
        <v>522</v>
      </c>
      <c r="B129" s="7">
        <v>3</v>
      </c>
      <c r="C129" s="5" t="s">
        <v>1229</v>
      </c>
      <c r="D129" s="5" t="s">
        <v>29</v>
      </c>
      <c r="E129" s="4">
        <v>22</v>
      </c>
      <c r="F129" s="3">
        <v>349252</v>
      </c>
      <c r="G129">
        <f>ROUND(1/(1+EXP(-1*(((1/test_passengers[[#This Row],[Pclass]])-m)/s))),0)</f>
        <v>1</v>
      </c>
    </row>
    <row r="130" spans="1:7" x14ac:dyDescent="0.2">
      <c r="A130" s="5">
        <v>523</v>
      </c>
      <c r="B130" s="7">
        <v>3</v>
      </c>
      <c r="C130" s="5" t="s">
        <v>1230</v>
      </c>
      <c r="D130" s="5" t="s">
        <v>29</v>
      </c>
      <c r="F130" s="3">
        <v>2624</v>
      </c>
      <c r="G130">
        <f>ROUND(1/(1+EXP(-1*(((1/test_passengers[[#This Row],[Pclass]])-m)/s))),0)</f>
        <v>1</v>
      </c>
    </row>
    <row r="131" spans="1:7" x14ac:dyDescent="0.2">
      <c r="A131" s="5">
        <v>526</v>
      </c>
      <c r="B131" s="7">
        <v>3</v>
      </c>
      <c r="C131" s="5" t="s">
        <v>1231</v>
      </c>
      <c r="D131" s="5" t="s">
        <v>29</v>
      </c>
      <c r="E131" s="4">
        <v>40.5</v>
      </c>
      <c r="F131" s="3">
        <v>367232</v>
      </c>
      <c r="G131">
        <f>ROUND(1/(1+EXP(-1*(((1/test_passengers[[#This Row],[Pclass]])-m)/s))),0)</f>
        <v>1</v>
      </c>
    </row>
    <row r="132" spans="1:7" x14ac:dyDescent="0.2">
      <c r="A132" s="5">
        <v>529</v>
      </c>
      <c r="B132" s="7">
        <v>3</v>
      </c>
      <c r="C132" s="5" t="s">
        <v>1232</v>
      </c>
      <c r="D132" s="5" t="s">
        <v>29</v>
      </c>
      <c r="E132" s="4">
        <v>39</v>
      </c>
      <c r="F132" s="3">
        <v>3101296</v>
      </c>
      <c r="G132">
        <f>ROUND(1/(1+EXP(-1*(((1/test_passengers[[#This Row],[Pclass]])-m)/s))),0)</f>
        <v>1</v>
      </c>
    </row>
    <row r="133" spans="1:7" x14ac:dyDescent="0.2">
      <c r="A133" s="5">
        <v>531</v>
      </c>
      <c r="B133" s="7">
        <v>2</v>
      </c>
      <c r="C133" s="5" t="s">
        <v>1233</v>
      </c>
      <c r="D133" s="5" t="s">
        <v>32</v>
      </c>
      <c r="E133" s="4">
        <v>2</v>
      </c>
      <c r="F133" s="3">
        <v>26360</v>
      </c>
      <c r="G133">
        <f>ROUND(1/(1+EXP(-1*(((1/test_passengers[[#This Row],[Pclass]])-m)/s))),0)</f>
        <v>1</v>
      </c>
    </row>
    <row r="134" spans="1:7" x14ac:dyDescent="0.2">
      <c r="A134" s="5">
        <v>532</v>
      </c>
      <c r="B134" s="7">
        <v>3</v>
      </c>
      <c r="C134" s="5" t="s">
        <v>1234</v>
      </c>
      <c r="D134" s="5" t="s">
        <v>29</v>
      </c>
      <c r="F134" s="3">
        <v>2641</v>
      </c>
      <c r="G134">
        <f>ROUND(1/(1+EXP(-1*(((1/test_passengers[[#This Row],[Pclass]])-m)/s))),0)</f>
        <v>1</v>
      </c>
    </row>
    <row r="135" spans="1:7" x14ac:dyDescent="0.2">
      <c r="A135" s="5">
        <v>534</v>
      </c>
      <c r="B135" s="7">
        <v>3</v>
      </c>
      <c r="C135" s="5" t="s">
        <v>1235</v>
      </c>
      <c r="D135" s="5" t="s">
        <v>32</v>
      </c>
      <c r="F135" s="3">
        <v>2668</v>
      </c>
      <c r="G135">
        <f>ROUND(1/(1+EXP(-1*(((1/test_passengers[[#This Row],[Pclass]])-m)/s))),0)</f>
        <v>1</v>
      </c>
    </row>
    <row r="136" spans="1:7" x14ac:dyDescent="0.2">
      <c r="A136" s="5">
        <v>545</v>
      </c>
      <c r="B136" s="7">
        <v>1</v>
      </c>
      <c r="C136" s="5" t="s">
        <v>1236</v>
      </c>
      <c r="D136" s="5" t="s">
        <v>29</v>
      </c>
      <c r="E136" s="4">
        <v>50</v>
      </c>
      <c r="F136" s="3" t="s">
        <v>699</v>
      </c>
      <c r="G136">
        <f>ROUND(1/(1+EXP(-1*(((1/test_passengers[[#This Row],[Pclass]])-m)/s))),0)</f>
        <v>1</v>
      </c>
    </row>
    <row r="137" spans="1:7" x14ac:dyDescent="0.2">
      <c r="A137" s="5">
        <v>568</v>
      </c>
      <c r="B137" s="7">
        <v>3</v>
      </c>
      <c r="C137" s="5" t="s">
        <v>1237</v>
      </c>
      <c r="D137" s="5" t="s">
        <v>32</v>
      </c>
      <c r="E137" s="4">
        <v>29</v>
      </c>
      <c r="F137" s="3">
        <v>349909</v>
      </c>
      <c r="G137">
        <f>ROUND(1/(1+EXP(-1*(((1/test_passengers[[#This Row],[Pclass]])-m)/s))),0)</f>
        <v>1</v>
      </c>
    </row>
    <row r="138" spans="1:7" x14ac:dyDescent="0.2">
      <c r="A138" s="5">
        <v>571</v>
      </c>
      <c r="B138" s="7">
        <v>2</v>
      </c>
      <c r="C138" s="5" t="s">
        <v>1238</v>
      </c>
      <c r="D138" s="5" t="s">
        <v>29</v>
      </c>
      <c r="E138" s="4">
        <v>62</v>
      </c>
      <c r="F138" s="3" t="s">
        <v>1239</v>
      </c>
      <c r="G138">
        <f>ROUND(1/(1+EXP(-1*(((1/test_passengers[[#This Row],[Pclass]])-m)/s))),0)</f>
        <v>1</v>
      </c>
    </row>
    <row r="139" spans="1:7" x14ac:dyDescent="0.2">
      <c r="A139" s="5">
        <v>572</v>
      </c>
      <c r="B139" s="7">
        <v>1</v>
      </c>
      <c r="C139" s="5" t="s">
        <v>1240</v>
      </c>
      <c r="D139" s="5" t="s">
        <v>32</v>
      </c>
      <c r="E139" s="4">
        <v>53</v>
      </c>
      <c r="F139" s="3">
        <v>11769</v>
      </c>
      <c r="G139">
        <f>ROUND(1/(1+EXP(-1*(((1/test_passengers[[#This Row],[Pclass]])-m)/s))),0)</f>
        <v>1</v>
      </c>
    </row>
    <row r="140" spans="1:7" x14ac:dyDescent="0.2">
      <c r="A140" s="5">
        <v>575</v>
      </c>
      <c r="B140" s="7">
        <v>3</v>
      </c>
      <c r="C140" s="5" t="s">
        <v>1241</v>
      </c>
      <c r="D140" s="5" t="s">
        <v>29</v>
      </c>
      <c r="E140" s="4">
        <v>16</v>
      </c>
      <c r="F140" s="3" t="s">
        <v>1242</v>
      </c>
      <c r="G140">
        <f>ROUND(1/(1+EXP(-1*(((1/test_passengers[[#This Row],[Pclass]])-m)/s))),0)</f>
        <v>1</v>
      </c>
    </row>
    <row r="141" spans="1:7" x14ac:dyDescent="0.2">
      <c r="A141" s="5">
        <v>580</v>
      </c>
      <c r="B141" s="7">
        <v>3</v>
      </c>
      <c r="C141" s="5" t="s">
        <v>1243</v>
      </c>
      <c r="D141" s="5" t="s">
        <v>29</v>
      </c>
      <c r="E141" s="4">
        <v>32</v>
      </c>
      <c r="F141" s="3" t="s">
        <v>1244</v>
      </c>
      <c r="G141">
        <f>ROUND(1/(1+EXP(-1*(((1/test_passengers[[#This Row],[Pclass]])-m)/s))),0)</f>
        <v>1</v>
      </c>
    </row>
    <row r="142" spans="1:7" x14ac:dyDescent="0.2">
      <c r="A142" s="5">
        <v>582</v>
      </c>
      <c r="B142" s="7">
        <v>1</v>
      </c>
      <c r="C142" s="5" t="s">
        <v>1245</v>
      </c>
      <c r="D142" s="5" t="s">
        <v>32</v>
      </c>
      <c r="E142" s="4">
        <v>39</v>
      </c>
      <c r="F142" s="3">
        <v>17421</v>
      </c>
      <c r="G142">
        <f>ROUND(1/(1+EXP(-1*(((1/test_passengers[[#This Row],[Pclass]])-m)/s))),0)</f>
        <v>1</v>
      </c>
    </row>
    <row r="143" spans="1:7" x14ac:dyDescent="0.2">
      <c r="A143" s="5">
        <v>587</v>
      </c>
      <c r="B143" s="7">
        <v>2</v>
      </c>
      <c r="C143" s="5" t="s">
        <v>1246</v>
      </c>
      <c r="D143" s="5" t="s">
        <v>29</v>
      </c>
      <c r="E143" s="4">
        <v>47</v>
      </c>
      <c r="F143" s="3">
        <v>237565</v>
      </c>
      <c r="G143">
        <f>ROUND(1/(1+EXP(-1*(((1/test_passengers[[#This Row],[Pclass]])-m)/s))),0)</f>
        <v>1</v>
      </c>
    </row>
    <row r="144" spans="1:7" x14ac:dyDescent="0.2">
      <c r="A144" s="5">
        <v>591</v>
      </c>
      <c r="B144" s="7">
        <v>3</v>
      </c>
      <c r="C144" s="5" t="s">
        <v>1247</v>
      </c>
      <c r="D144" s="5" t="s">
        <v>29</v>
      </c>
      <c r="E144" s="4">
        <v>35</v>
      </c>
      <c r="F144" s="3" t="s">
        <v>1248</v>
      </c>
      <c r="G144">
        <f>ROUND(1/(1+EXP(-1*(((1/test_passengers[[#This Row],[Pclass]])-m)/s))),0)</f>
        <v>1</v>
      </c>
    </row>
    <row r="145" spans="1:7" x14ac:dyDescent="0.2">
      <c r="A145" s="5">
        <v>593</v>
      </c>
      <c r="B145" s="7">
        <v>3</v>
      </c>
      <c r="C145" s="5" t="s">
        <v>1249</v>
      </c>
      <c r="D145" s="5" t="s">
        <v>29</v>
      </c>
      <c r="E145" s="4">
        <v>47</v>
      </c>
      <c r="F145" s="3" t="s">
        <v>1250</v>
      </c>
      <c r="G145">
        <f>ROUND(1/(1+EXP(-1*(((1/test_passengers[[#This Row],[Pclass]])-m)/s))),0)</f>
        <v>1</v>
      </c>
    </row>
    <row r="146" spans="1:7" x14ac:dyDescent="0.2">
      <c r="A146" s="5">
        <v>597</v>
      </c>
      <c r="B146" s="7">
        <v>2</v>
      </c>
      <c r="C146" s="5" t="s">
        <v>1251</v>
      </c>
      <c r="D146" s="5" t="s">
        <v>32</v>
      </c>
      <c r="F146" s="3">
        <v>248727</v>
      </c>
      <c r="G146">
        <f>ROUND(1/(1+EXP(-1*(((1/test_passengers[[#This Row],[Pclass]])-m)/s))),0)</f>
        <v>1</v>
      </c>
    </row>
    <row r="147" spans="1:7" x14ac:dyDescent="0.2">
      <c r="A147" s="5">
        <v>601</v>
      </c>
      <c r="B147" s="7">
        <v>2</v>
      </c>
      <c r="C147" s="5" t="s">
        <v>1252</v>
      </c>
      <c r="D147" s="5" t="s">
        <v>32</v>
      </c>
      <c r="E147" s="4">
        <v>24</v>
      </c>
      <c r="F147" s="3">
        <v>243847</v>
      </c>
      <c r="G147">
        <f>ROUND(1/(1+EXP(-1*(((1/test_passengers[[#This Row],[Pclass]])-m)/s))),0)</f>
        <v>1</v>
      </c>
    </row>
    <row r="148" spans="1:7" x14ac:dyDescent="0.2">
      <c r="A148" s="5">
        <v>602</v>
      </c>
      <c r="B148" s="7">
        <v>3</v>
      </c>
      <c r="C148" s="5" t="s">
        <v>1253</v>
      </c>
      <c r="D148" s="5" t="s">
        <v>29</v>
      </c>
      <c r="F148" s="3">
        <v>349214</v>
      </c>
      <c r="G148">
        <f>ROUND(1/(1+EXP(-1*(((1/test_passengers[[#This Row],[Pclass]])-m)/s))),0)</f>
        <v>1</v>
      </c>
    </row>
    <row r="149" spans="1:7" x14ac:dyDescent="0.2">
      <c r="A149" s="5">
        <v>604</v>
      </c>
      <c r="B149" s="7">
        <v>3</v>
      </c>
      <c r="C149" s="5" t="s">
        <v>1254</v>
      </c>
      <c r="D149" s="5" t="s">
        <v>29</v>
      </c>
      <c r="E149" s="4">
        <v>44</v>
      </c>
      <c r="F149" s="3">
        <v>364511</v>
      </c>
      <c r="G149">
        <f>ROUND(1/(1+EXP(-1*(((1/test_passengers[[#This Row],[Pclass]])-m)/s))),0)</f>
        <v>1</v>
      </c>
    </row>
    <row r="150" spans="1:7" x14ac:dyDescent="0.2">
      <c r="A150" s="5">
        <v>606</v>
      </c>
      <c r="B150" s="7">
        <v>3</v>
      </c>
      <c r="C150" s="5" t="s">
        <v>1255</v>
      </c>
      <c r="D150" s="5" t="s">
        <v>29</v>
      </c>
      <c r="E150" s="4">
        <v>36</v>
      </c>
      <c r="F150" s="3">
        <v>349910</v>
      </c>
      <c r="G150">
        <f>ROUND(1/(1+EXP(-1*(((1/test_passengers[[#This Row],[Pclass]])-m)/s))),0)</f>
        <v>1</v>
      </c>
    </row>
    <row r="151" spans="1:7" x14ac:dyDescent="0.2">
      <c r="A151" s="5">
        <v>607</v>
      </c>
      <c r="B151" s="7">
        <v>3</v>
      </c>
      <c r="C151" s="5" t="s">
        <v>1256</v>
      </c>
      <c r="D151" s="5" t="s">
        <v>29</v>
      </c>
      <c r="E151" s="4">
        <v>30</v>
      </c>
      <c r="F151" s="3">
        <v>349246</v>
      </c>
      <c r="G151">
        <f>ROUND(1/(1+EXP(-1*(((1/test_passengers[[#This Row],[Pclass]])-m)/s))),0)</f>
        <v>1</v>
      </c>
    </row>
    <row r="152" spans="1:7" x14ac:dyDescent="0.2">
      <c r="A152" s="5">
        <v>611</v>
      </c>
      <c r="B152" s="7">
        <v>3</v>
      </c>
      <c r="C152" s="5" t="s">
        <v>1257</v>
      </c>
      <c r="D152" s="5" t="s">
        <v>32</v>
      </c>
      <c r="E152" s="4">
        <v>39</v>
      </c>
      <c r="F152" s="3">
        <v>347082</v>
      </c>
      <c r="G152">
        <f>ROUND(1/(1+EXP(-1*(((1/test_passengers[[#This Row],[Pclass]])-m)/s))),0)</f>
        <v>1</v>
      </c>
    </row>
    <row r="153" spans="1:7" x14ac:dyDescent="0.2">
      <c r="A153" s="5">
        <v>612</v>
      </c>
      <c r="B153" s="7">
        <v>3</v>
      </c>
      <c r="C153" s="5" t="s">
        <v>1258</v>
      </c>
      <c r="D153" s="5" t="s">
        <v>29</v>
      </c>
      <c r="F153" s="3" t="s">
        <v>1259</v>
      </c>
      <c r="G153">
        <f>ROUND(1/(1+EXP(-1*(((1/test_passengers[[#This Row],[Pclass]])-m)/s))),0)</f>
        <v>1</v>
      </c>
    </row>
    <row r="154" spans="1:7" x14ac:dyDescent="0.2">
      <c r="A154" s="5">
        <v>613</v>
      </c>
      <c r="B154" s="7">
        <v>3</v>
      </c>
      <c r="C154" s="5" t="s">
        <v>1260</v>
      </c>
      <c r="D154" s="5" t="s">
        <v>32</v>
      </c>
      <c r="F154" s="3">
        <v>367230</v>
      </c>
      <c r="G154">
        <f>ROUND(1/(1+EXP(-1*(((1/test_passengers[[#This Row],[Pclass]])-m)/s))),0)</f>
        <v>1</v>
      </c>
    </row>
    <row r="155" spans="1:7" x14ac:dyDescent="0.2">
      <c r="A155" s="5">
        <v>616</v>
      </c>
      <c r="B155" s="7">
        <v>2</v>
      </c>
      <c r="C155" s="5" t="s">
        <v>1261</v>
      </c>
      <c r="D155" s="5" t="s">
        <v>32</v>
      </c>
      <c r="E155" s="4">
        <v>24</v>
      </c>
      <c r="F155" s="3">
        <v>220845</v>
      </c>
      <c r="G155">
        <f>ROUND(1/(1+EXP(-1*(((1/test_passengers[[#This Row],[Pclass]])-m)/s))),0)</f>
        <v>1</v>
      </c>
    </row>
    <row r="156" spans="1:7" x14ac:dyDescent="0.2">
      <c r="A156" s="5">
        <v>617</v>
      </c>
      <c r="B156" s="7">
        <v>3</v>
      </c>
      <c r="C156" s="5" t="s">
        <v>1262</v>
      </c>
      <c r="D156" s="5" t="s">
        <v>29</v>
      </c>
      <c r="E156" s="4">
        <v>34</v>
      </c>
      <c r="F156" s="3">
        <v>347080</v>
      </c>
      <c r="G156">
        <f>ROUND(1/(1+EXP(-1*(((1/test_passengers[[#This Row],[Pclass]])-m)/s))),0)</f>
        <v>1</v>
      </c>
    </row>
    <row r="157" spans="1:7" x14ac:dyDescent="0.2">
      <c r="A157" s="5">
        <v>618</v>
      </c>
      <c r="B157" s="7">
        <v>3</v>
      </c>
      <c r="C157" s="5" t="s">
        <v>1263</v>
      </c>
      <c r="D157" s="5" t="s">
        <v>32</v>
      </c>
      <c r="E157" s="4">
        <v>26</v>
      </c>
      <c r="F157" s="3" t="s">
        <v>212</v>
      </c>
      <c r="G157">
        <f>ROUND(1/(1+EXP(-1*(((1/test_passengers[[#This Row],[Pclass]])-m)/s))),0)</f>
        <v>1</v>
      </c>
    </row>
    <row r="158" spans="1:7" x14ac:dyDescent="0.2">
      <c r="A158" s="5">
        <v>621</v>
      </c>
      <c r="B158" s="7">
        <v>3</v>
      </c>
      <c r="C158" s="5" t="s">
        <v>1264</v>
      </c>
      <c r="D158" s="5" t="s">
        <v>29</v>
      </c>
      <c r="E158" s="4">
        <v>27</v>
      </c>
      <c r="F158" s="3">
        <v>2659</v>
      </c>
      <c r="G158">
        <f>ROUND(1/(1+EXP(-1*(((1/test_passengers[[#This Row],[Pclass]])-m)/s))),0)</f>
        <v>1</v>
      </c>
    </row>
    <row r="159" spans="1:7" x14ac:dyDescent="0.2">
      <c r="A159" s="5">
        <v>625</v>
      </c>
      <c r="B159" s="7">
        <v>3</v>
      </c>
      <c r="C159" s="5" t="s">
        <v>1265</v>
      </c>
      <c r="D159" s="5" t="s">
        <v>29</v>
      </c>
      <c r="E159" s="4">
        <v>21</v>
      </c>
      <c r="F159" s="3">
        <v>54636</v>
      </c>
      <c r="G159">
        <f>ROUND(1/(1+EXP(-1*(((1/test_passengers[[#This Row],[Pclass]])-m)/s))),0)</f>
        <v>1</v>
      </c>
    </row>
    <row r="160" spans="1:7" x14ac:dyDescent="0.2">
      <c r="A160" s="5">
        <v>626</v>
      </c>
      <c r="B160" s="7">
        <v>1</v>
      </c>
      <c r="C160" s="5" t="s">
        <v>1266</v>
      </c>
      <c r="D160" s="5" t="s">
        <v>29</v>
      </c>
      <c r="E160" s="4">
        <v>61</v>
      </c>
      <c r="F160" s="3">
        <v>36963</v>
      </c>
      <c r="G160">
        <f>ROUND(1/(1+EXP(-1*(((1/test_passengers[[#This Row],[Pclass]])-m)/s))),0)</f>
        <v>1</v>
      </c>
    </row>
    <row r="161" spans="1:7" x14ac:dyDescent="0.2">
      <c r="A161" s="5">
        <v>629</v>
      </c>
      <c r="B161" s="7">
        <v>3</v>
      </c>
      <c r="C161" s="5" t="s">
        <v>1267</v>
      </c>
      <c r="D161" s="5" t="s">
        <v>29</v>
      </c>
      <c r="E161" s="4">
        <v>26</v>
      </c>
      <c r="F161" s="3">
        <v>349224</v>
      </c>
      <c r="G161">
        <f>ROUND(1/(1+EXP(-1*(((1/test_passengers[[#This Row],[Pclass]])-m)/s))),0)</f>
        <v>1</v>
      </c>
    </row>
    <row r="162" spans="1:7" x14ac:dyDescent="0.2">
      <c r="A162" s="5">
        <v>631</v>
      </c>
      <c r="B162" s="7">
        <v>1</v>
      </c>
      <c r="C162" s="5" t="s">
        <v>1268</v>
      </c>
      <c r="D162" s="5" t="s">
        <v>29</v>
      </c>
      <c r="E162" s="4">
        <v>80</v>
      </c>
      <c r="F162" s="3">
        <v>27042</v>
      </c>
      <c r="G162">
        <f>ROUND(1/(1+EXP(-1*(((1/test_passengers[[#This Row],[Pclass]])-m)/s))),0)</f>
        <v>1</v>
      </c>
    </row>
    <row r="163" spans="1:7" x14ac:dyDescent="0.2">
      <c r="A163" s="5">
        <v>635</v>
      </c>
      <c r="B163" s="7">
        <v>3</v>
      </c>
      <c r="C163" s="5" t="s">
        <v>1269</v>
      </c>
      <c r="D163" s="5" t="s">
        <v>32</v>
      </c>
      <c r="E163" s="4">
        <v>9</v>
      </c>
      <c r="F163" s="3">
        <v>347088</v>
      </c>
      <c r="G163">
        <f>ROUND(1/(1+EXP(-1*(((1/test_passengers[[#This Row],[Pclass]])-m)/s))),0)</f>
        <v>1</v>
      </c>
    </row>
    <row r="164" spans="1:7" x14ac:dyDescent="0.2">
      <c r="A164" s="5">
        <v>636</v>
      </c>
      <c r="B164" s="7">
        <v>2</v>
      </c>
      <c r="C164" s="5" t="s">
        <v>1270</v>
      </c>
      <c r="D164" s="5" t="s">
        <v>32</v>
      </c>
      <c r="E164" s="4">
        <v>28</v>
      </c>
      <c r="F164" s="3">
        <v>237668</v>
      </c>
      <c r="G164">
        <f>ROUND(1/(1+EXP(-1*(((1/test_passengers[[#This Row],[Pclass]])-m)/s))),0)</f>
        <v>1</v>
      </c>
    </row>
    <row r="165" spans="1:7" x14ac:dyDescent="0.2">
      <c r="A165" s="5">
        <v>639</v>
      </c>
      <c r="B165" s="7">
        <v>3</v>
      </c>
      <c r="C165" s="5" t="s">
        <v>1271</v>
      </c>
      <c r="D165" s="5" t="s">
        <v>32</v>
      </c>
      <c r="E165" s="4">
        <v>41</v>
      </c>
      <c r="F165" s="3">
        <v>3101295</v>
      </c>
      <c r="G165">
        <f>ROUND(1/(1+EXP(-1*(((1/test_passengers[[#This Row],[Pclass]])-m)/s))),0)</f>
        <v>1</v>
      </c>
    </row>
    <row r="166" spans="1:7" x14ac:dyDescent="0.2">
      <c r="A166" s="5">
        <v>641</v>
      </c>
      <c r="B166" s="7">
        <v>3</v>
      </c>
      <c r="C166" s="5" t="s">
        <v>1272</v>
      </c>
      <c r="D166" s="5" t="s">
        <v>29</v>
      </c>
      <c r="E166" s="4">
        <v>20</v>
      </c>
      <c r="F166" s="3">
        <v>350050</v>
      </c>
      <c r="G166">
        <f>ROUND(1/(1+EXP(-1*(((1/test_passengers[[#This Row],[Pclass]])-m)/s))),0)</f>
        <v>1</v>
      </c>
    </row>
    <row r="167" spans="1:7" x14ac:dyDescent="0.2">
      <c r="A167" s="5">
        <v>644</v>
      </c>
      <c r="B167" s="7">
        <v>3</v>
      </c>
      <c r="C167" s="5" t="s">
        <v>1273</v>
      </c>
      <c r="D167" s="5" t="s">
        <v>29</v>
      </c>
      <c r="F167" s="3">
        <v>1601</v>
      </c>
      <c r="G167">
        <f>ROUND(1/(1+EXP(-1*(((1/test_passengers[[#This Row],[Pclass]])-m)/s))),0)</f>
        <v>1</v>
      </c>
    </row>
    <row r="168" spans="1:7" x14ac:dyDescent="0.2">
      <c r="A168" s="5">
        <v>645</v>
      </c>
      <c r="B168" s="7">
        <v>3</v>
      </c>
      <c r="C168" s="5" t="s">
        <v>1274</v>
      </c>
      <c r="D168" s="5" t="s">
        <v>32</v>
      </c>
      <c r="E168" s="4">
        <v>0.75</v>
      </c>
      <c r="F168" s="3">
        <v>2666</v>
      </c>
      <c r="G168">
        <f>ROUND(1/(1+EXP(-1*(((1/test_passengers[[#This Row],[Pclass]])-m)/s))),0)</f>
        <v>1</v>
      </c>
    </row>
    <row r="169" spans="1:7" x14ac:dyDescent="0.2">
      <c r="A169" s="5">
        <v>649</v>
      </c>
      <c r="B169" s="7">
        <v>3</v>
      </c>
      <c r="C169" s="5" t="s">
        <v>1275</v>
      </c>
      <c r="D169" s="5" t="s">
        <v>29</v>
      </c>
      <c r="F169" s="3" t="s">
        <v>1276</v>
      </c>
      <c r="G169">
        <f>ROUND(1/(1+EXP(-1*(((1/test_passengers[[#This Row],[Pclass]])-m)/s))),0)</f>
        <v>1</v>
      </c>
    </row>
    <row r="170" spans="1:7" x14ac:dyDescent="0.2">
      <c r="A170" s="5">
        <v>656</v>
      </c>
      <c r="B170" s="7">
        <v>2</v>
      </c>
      <c r="C170" s="5" t="s">
        <v>1277</v>
      </c>
      <c r="D170" s="5" t="s">
        <v>29</v>
      </c>
      <c r="E170" s="4">
        <v>24</v>
      </c>
      <c r="F170" s="3" t="s">
        <v>289</v>
      </c>
      <c r="G170">
        <f>ROUND(1/(1+EXP(-1*(((1/test_passengers[[#This Row],[Pclass]])-m)/s))),0)</f>
        <v>1</v>
      </c>
    </row>
    <row r="171" spans="1:7" x14ac:dyDescent="0.2">
      <c r="A171" s="5">
        <v>662</v>
      </c>
      <c r="B171" s="7">
        <v>3</v>
      </c>
      <c r="C171" s="5" t="s">
        <v>1278</v>
      </c>
      <c r="D171" s="5" t="s">
        <v>29</v>
      </c>
      <c r="E171" s="4">
        <v>40</v>
      </c>
      <c r="F171" s="3">
        <v>2623</v>
      </c>
      <c r="G171">
        <f>ROUND(1/(1+EXP(-1*(((1/test_passengers[[#This Row],[Pclass]])-m)/s))),0)</f>
        <v>1</v>
      </c>
    </row>
    <row r="172" spans="1:7" x14ac:dyDescent="0.2">
      <c r="A172" s="5">
        <v>671</v>
      </c>
      <c r="B172" s="7">
        <v>2</v>
      </c>
      <c r="C172" s="5" t="s">
        <v>1279</v>
      </c>
      <c r="D172" s="5" t="s">
        <v>32</v>
      </c>
      <c r="E172" s="4">
        <v>40</v>
      </c>
      <c r="F172" s="3">
        <v>29750</v>
      </c>
      <c r="G172">
        <f>ROUND(1/(1+EXP(-1*(((1/test_passengers[[#This Row],[Pclass]])-m)/s))),0)</f>
        <v>1</v>
      </c>
    </row>
    <row r="173" spans="1:7" x14ac:dyDescent="0.2">
      <c r="A173" s="5">
        <v>672</v>
      </c>
      <c r="B173" s="7">
        <v>1</v>
      </c>
      <c r="C173" s="5" t="s">
        <v>1280</v>
      </c>
      <c r="D173" s="5" t="s">
        <v>29</v>
      </c>
      <c r="E173" s="4">
        <v>31</v>
      </c>
      <c r="F173" s="3" t="s">
        <v>1281</v>
      </c>
      <c r="G173">
        <f>ROUND(1/(1+EXP(-1*(((1/test_passengers[[#This Row],[Pclass]])-m)/s))),0)</f>
        <v>1</v>
      </c>
    </row>
    <row r="174" spans="1:7" x14ac:dyDescent="0.2">
      <c r="A174" s="5">
        <v>676</v>
      </c>
      <c r="B174" s="7">
        <v>3</v>
      </c>
      <c r="C174" s="5" t="s">
        <v>1282</v>
      </c>
      <c r="D174" s="5" t="s">
        <v>29</v>
      </c>
      <c r="E174" s="4">
        <v>18</v>
      </c>
      <c r="F174" s="3">
        <v>349912</v>
      </c>
      <c r="G174">
        <f>ROUND(1/(1+EXP(-1*(((1/test_passengers[[#This Row],[Pclass]])-m)/s))),0)</f>
        <v>1</v>
      </c>
    </row>
    <row r="175" spans="1:7" x14ac:dyDescent="0.2">
      <c r="A175" s="5">
        <v>677</v>
      </c>
      <c r="B175" s="7">
        <v>3</v>
      </c>
      <c r="C175" s="5" t="s">
        <v>1283</v>
      </c>
      <c r="D175" s="5" t="s">
        <v>29</v>
      </c>
      <c r="E175" s="4">
        <v>24.5</v>
      </c>
      <c r="F175" s="3">
        <v>342826</v>
      </c>
      <c r="G175">
        <f>ROUND(1/(1+EXP(-1*(((1/test_passengers[[#This Row],[Pclass]])-m)/s))),0)</f>
        <v>1</v>
      </c>
    </row>
    <row r="176" spans="1:7" x14ac:dyDescent="0.2">
      <c r="A176" s="5">
        <v>680</v>
      </c>
      <c r="B176" s="7">
        <v>1</v>
      </c>
      <c r="C176" s="5" t="s">
        <v>1284</v>
      </c>
      <c r="D176" s="5" t="s">
        <v>29</v>
      </c>
      <c r="E176" s="4">
        <v>36</v>
      </c>
      <c r="F176" s="3" t="s">
        <v>617</v>
      </c>
      <c r="G176">
        <f>ROUND(1/(1+EXP(-1*(((1/test_passengers[[#This Row],[Pclass]])-m)/s))),0)</f>
        <v>1</v>
      </c>
    </row>
    <row r="177" spans="1:7" x14ac:dyDescent="0.2">
      <c r="A177" s="5">
        <v>681</v>
      </c>
      <c r="B177" s="7">
        <v>3</v>
      </c>
      <c r="C177" s="5" t="s">
        <v>1285</v>
      </c>
      <c r="D177" s="5" t="s">
        <v>32</v>
      </c>
      <c r="F177" s="3">
        <v>330935</v>
      </c>
      <c r="G177">
        <f>ROUND(1/(1+EXP(-1*(((1/test_passengers[[#This Row],[Pclass]])-m)/s))),0)</f>
        <v>1</v>
      </c>
    </row>
    <row r="178" spans="1:7" x14ac:dyDescent="0.2">
      <c r="A178" s="5">
        <v>682</v>
      </c>
      <c r="B178" s="7">
        <v>1</v>
      </c>
      <c r="C178" s="5" t="s">
        <v>1286</v>
      </c>
      <c r="D178" s="5" t="s">
        <v>29</v>
      </c>
      <c r="E178" s="4">
        <v>27</v>
      </c>
      <c r="F178" s="3" t="s">
        <v>882</v>
      </c>
      <c r="G178">
        <f>ROUND(1/(1+EXP(-1*(((1/test_passengers[[#This Row],[Pclass]])-m)/s))),0)</f>
        <v>1</v>
      </c>
    </row>
    <row r="179" spans="1:7" x14ac:dyDescent="0.2">
      <c r="A179" s="5">
        <v>688</v>
      </c>
      <c r="B179" s="7">
        <v>3</v>
      </c>
      <c r="C179" s="5" t="s">
        <v>1287</v>
      </c>
      <c r="D179" s="5" t="s">
        <v>29</v>
      </c>
      <c r="E179" s="4">
        <v>19</v>
      </c>
      <c r="F179" s="3">
        <v>349228</v>
      </c>
      <c r="G179">
        <f>ROUND(1/(1+EXP(-1*(((1/test_passengers[[#This Row],[Pclass]])-m)/s))),0)</f>
        <v>1</v>
      </c>
    </row>
    <row r="180" spans="1:7" x14ac:dyDescent="0.2">
      <c r="A180" s="5">
        <v>694</v>
      </c>
      <c r="B180" s="7">
        <v>3</v>
      </c>
      <c r="C180" s="5" t="s">
        <v>1288</v>
      </c>
      <c r="D180" s="5" t="s">
        <v>29</v>
      </c>
      <c r="E180" s="4">
        <v>25</v>
      </c>
      <c r="F180" s="3">
        <v>2672</v>
      </c>
      <c r="G180">
        <f>ROUND(1/(1+EXP(-1*(((1/test_passengers[[#This Row],[Pclass]])-m)/s))),0)</f>
        <v>1</v>
      </c>
    </row>
    <row r="181" spans="1:7" x14ac:dyDescent="0.2">
      <c r="A181" s="5">
        <v>697</v>
      </c>
      <c r="B181" s="7">
        <v>3</v>
      </c>
      <c r="C181" s="5" t="s">
        <v>1289</v>
      </c>
      <c r="D181" s="5" t="s">
        <v>29</v>
      </c>
      <c r="E181" s="4">
        <v>44</v>
      </c>
      <c r="F181" s="3">
        <v>363592</v>
      </c>
      <c r="G181">
        <f>ROUND(1/(1+EXP(-1*(((1/test_passengers[[#This Row],[Pclass]])-m)/s))),0)</f>
        <v>1</v>
      </c>
    </row>
    <row r="182" spans="1:7" x14ac:dyDescent="0.2">
      <c r="A182" s="5">
        <v>699</v>
      </c>
      <c r="B182" s="7">
        <v>1</v>
      </c>
      <c r="C182" s="5" t="s">
        <v>1290</v>
      </c>
      <c r="D182" s="5" t="s">
        <v>29</v>
      </c>
      <c r="E182" s="4">
        <v>49</v>
      </c>
      <c r="F182" s="3">
        <v>17421</v>
      </c>
      <c r="G182">
        <f>ROUND(1/(1+EXP(-1*(((1/test_passengers[[#This Row],[Pclass]])-m)/s))),0)</f>
        <v>1</v>
      </c>
    </row>
    <row r="183" spans="1:7" x14ac:dyDescent="0.2">
      <c r="A183" s="5">
        <v>700</v>
      </c>
      <c r="B183" s="7">
        <v>3</v>
      </c>
      <c r="C183" s="5" t="s">
        <v>1291</v>
      </c>
      <c r="D183" s="5" t="s">
        <v>29</v>
      </c>
      <c r="E183" s="4">
        <v>42</v>
      </c>
      <c r="F183" s="3">
        <v>348121</v>
      </c>
      <c r="G183">
        <f>ROUND(1/(1+EXP(-1*(((1/test_passengers[[#This Row],[Pclass]])-m)/s))),0)</f>
        <v>1</v>
      </c>
    </row>
    <row r="184" spans="1:7" x14ac:dyDescent="0.2">
      <c r="A184" s="5">
        <v>704</v>
      </c>
      <c r="B184" s="7">
        <v>3</v>
      </c>
      <c r="C184" s="5" t="s">
        <v>1292</v>
      </c>
      <c r="D184" s="5" t="s">
        <v>29</v>
      </c>
      <c r="E184" s="4">
        <v>25</v>
      </c>
      <c r="F184" s="3">
        <v>36864</v>
      </c>
      <c r="G184">
        <f>ROUND(1/(1+EXP(-1*(((1/test_passengers[[#This Row],[Pclass]])-m)/s))),0)</f>
        <v>1</v>
      </c>
    </row>
    <row r="185" spans="1:7" x14ac:dyDescent="0.2">
      <c r="A185" s="5">
        <v>710</v>
      </c>
      <c r="B185" s="7">
        <v>3</v>
      </c>
      <c r="C185" s="5" t="s">
        <v>1293</v>
      </c>
      <c r="D185" s="5" t="s">
        <v>29</v>
      </c>
      <c r="F185" s="3">
        <v>2661</v>
      </c>
      <c r="G185">
        <f>ROUND(1/(1+EXP(-1*(((1/test_passengers[[#This Row],[Pclass]])-m)/s))),0)</f>
        <v>1</v>
      </c>
    </row>
    <row r="186" spans="1:7" x14ac:dyDescent="0.2">
      <c r="A186" s="5">
        <v>716</v>
      </c>
      <c r="B186" s="7">
        <v>3</v>
      </c>
      <c r="C186" s="5" t="s">
        <v>1294</v>
      </c>
      <c r="D186" s="5" t="s">
        <v>29</v>
      </c>
      <c r="E186" s="4">
        <v>19</v>
      </c>
      <c r="F186" s="3">
        <v>348124</v>
      </c>
      <c r="G186">
        <f>ROUND(1/(1+EXP(-1*(((1/test_passengers[[#This Row],[Pclass]])-m)/s))),0)</f>
        <v>1</v>
      </c>
    </row>
    <row r="187" spans="1:7" x14ac:dyDescent="0.2">
      <c r="A187" s="5">
        <v>717</v>
      </c>
      <c r="B187" s="7">
        <v>1</v>
      </c>
      <c r="C187" s="5" t="s">
        <v>1295</v>
      </c>
      <c r="D187" s="5" t="s">
        <v>32</v>
      </c>
      <c r="E187" s="4">
        <v>38</v>
      </c>
      <c r="F187" s="3" t="s">
        <v>347</v>
      </c>
      <c r="G187">
        <f>ROUND(1/(1+EXP(-1*(((1/test_passengers[[#This Row],[Pclass]])-m)/s))),0)</f>
        <v>1</v>
      </c>
    </row>
    <row r="188" spans="1:7" x14ac:dyDescent="0.2">
      <c r="A188" s="5">
        <v>718</v>
      </c>
      <c r="B188" s="7">
        <v>2</v>
      </c>
      <c r="C188" s="5" t="s">
        <v>1296</v>
      </c>
      <c r="D188" s="5" t="s">
        <v>32</v>
      </c>
      <c r="E188" s="4">
        <v>27</v>
      </c>
      <c r="F188" s="3">
        <v>34218</v>
      </c>
      <c r="G188">
        <f>ROUND(1/(1+EXP(-1*(((1/test_passengers[[#This Row],[Pclass]])-m)/s))),0)</f>
        <v>1</v>
      </c>
    </row>
    <row r="189" spans="1:7" x14ac:dyDescent="0.2">
      <c r="A189" s="5">
        <v>719</v>
      </c>
      <c r="B189" s="7">
        <v>3</v>
      </c>
      <c r="C189" s="5" t="s">
        <v>1297</v>
      </c>
      <c r="D189" s="5" t="s">
        <v>29</v>
      </c>
      <c r="F189" s="3">
        <v>36568</v>
      </c>
      <c r="G189">
        <f>ROUND(1/(1+EXP(-1*(((1/test_passengers[[#This Row],[Pclass]])-m)/s))),0)</f>
        <v>1</v>
      </c>
    </row>
    <row r="190" spans="1:7" x14ac:dyDescent="0.2">
      <c r="A190" s="5">
        <v>730</v>
      </c>
      <c r="B190" s="7">
        <v>3</v>
      </c>
      <c r="C190" s="5" t="s">
        <v>1298</v>
      </c>
      <c r="D190" s="5" t="s">
        <v>32</v>
      </c>
      <c r="E190" s="4">
        <v>25</v>
      </c>
      <c r="F190" s="3" t="s">
        <v>1299</v>
      </c>
      <c r="G190">
        <f>ROUND(1/(1+EXP(-1*(((1/test_passengers[[#This Row],[Pclass]])-m)/s))),0)</f>
        <v>1</v>
      </c>
    </row>
    <row r="191" spans="1:7" x14ac:dyDescent="0.2">
      <c r="A191" s="5">
        <v>732</v>
      </c>
      <c r="B191" s="7">
        <v>3</v>
      </c>
      <c r="C191" s="5" t="s">
        <v>1300</v>
      </c>
      <c r="D191" s="5" t="s">
        <v>29</v>
      </c>
      <c r="E191" s="4">
        <v>11</v>
      </c>
      <c r="F191" s="3">
        <v>2699</v>
      </c>
      <c r="G191">
        <f>ROUND(1/(1+EXP(-1*(((1/test_passengers[[#This Row],[Pclass]])-m)/s))),0)</f>
        <v>1</v>
      </c>
    </row>
    <row r="192" spans="1:7" x14ac:dyDescent="0.2">
      <c r="A192" s="5">
        <v>733</v>
      </c>
      <c r="B192" s="7">
        <v>2</v>
      </c>
      <c r="C192" s="5" t="s">
        <v>1301</v>
      </c>
      <c r="D192" s="5" t="s">
        <v>29</v>
      </c>
      <c r="F192" s="3">
        <v>239855</v>
      </c>
      <c r="G192">
        <f>ROUND(1/(1+EXP(-1*(((1/test_passengers[[#This Row],[Pclass]])-m)/s))),0)</f>
        <v>1</v>
      </c>
    </row>
    <row r="193" spans="1:7" x14ac:dyDescent="0.2">
      <c r="A193" s="5">
        <v>734</v>
      </c>
      <c r="B193" s="7">
        <v>2</v>
      </c>
      <c r="C193" s="5" t="s">
        <v>1302</v>
      </c>
      <c r="D193" s="5" t="s">
        <v>29</v>
      </c>
      <c r="E193" s="4">
        <v>23</v>
      </c>
      <c r="F193" s="3">
        <v>28425</v>
      </c>
      <c r="G193">
        <f>ROUND(1/(1+EXP(-1*(((1/test_passengers[[#This Row],[Pclass]])-m)/s))),0)</f>
        <v>1</v>
      </c>
    </row>
    <row r="194" spans="1:7" x14ac:dyDescent="0.2">
      <c r="A194" s="5">
        <v>736</v>
      </c>
      <c r="B194" s="7">
        <v>3</v>
      </c>
      <c r="C194" s="5" t="s">
        <v>1303</v>
      </c>
      <c r="D194" s="5" t="s">
        <v>29</v>
      </c>
      <c r="E194" s="4">
        <v>28.5</v>
      </c>
      <c r="F194" s="3">
        <v>54636</v>
      </c>
      <c r="G194">
        <f>ROUND(1/(1+EXP(-1*(((1/test_passengers[[#This Row],[Pclass]])-m)/s))),0)</f>
        <v>1</v>
      </c>
    </row>
    <row r="195" spans="1:7" x14ac:dyDescent="0.2">
      <c r="A195" s="5">
        <v>739</v>
      </c>
      <c r="B195" s="7">
        <v>3</v>
      </c>
      <c r="C195" s="5" t="s">
        <v>1304</v>
      </c>
      <c r="D195" s="5" t="s">
        <v>29</v>
      </c>
      <c r="F195" s="3">
        <v>349201</v>
      </c>
      <c r="G195">
        <f>ROUND(1/(1+EXP(-1*(((1/test_passengers[[#This Row],[Pclass]])-m)/s))),0)</f>
        <v>1</v>
      </c>
    </row>
    <row r="196" spans="1:7" x14ac:dyDescent="0.2">
      <c r="A196" s="5">
        <v>741</v>
      </c>
      <c r="B196" s="7">
        <v>1</v>
      </c>
      <c r="C196" s="5" t="s">
        <v>1305</v>
      </c>
      <c r="D196" s="5" t="s">
        <v>29</v>
      </c>
      <c r="F196" s="3">
        <v>16988</v>
      </c>
      <c r="G196">
        <f>ROUND(1/(1+EXP(-1*(((1/test_passengers[[#This Row],[Pclass]])-m)/s))),0)</f>
        <v>1</v>
      </c>
    </row>
    <row r="197" spans="1:7" x14ac:dyDescent="0.2">
      <c r="A197" s="5">
        <v>749</v>
      </c>
      <c r="B197" s="7">
        <v>1</v>
      </c>
      <c r="C197" s="5" t="s">
        <v>1306</v>
      </c>
      <c r="D197" s="5" t="s">
        <v>29</v>
      </c>
      <c r="E197" s="4">
        <v>19</v>
      </c>
      <c r="F197" s="3">
        <v>113773</v>
      </c>
      <c r="G197">
        <f>ROUND(1/(1+EXP(-1*(((1/test_passengers[[#This Row],[Pclass]])-m)/s))),0)</f>
        <v>1</v>
      </c>
    </row>
    <row r="198" spans="1:7" x14ac:dyDescent="0.2">
      <c r="A198" s="5">
        <v>754</v>
      </c>
      <c r="B198" s="7">
        <v>3</v>
      </c>
      <c r="C198" s="5" t="s">
        <v>1307</v>
      </c>
      <c r="D198" s="5" t="s">
        <v>29</v>
      </c>
      <c r="E198" s="4">
        <v>23</v>
      </c>
      <c r="F198" s="3">
        <v>349204</v>
      </c>
      <c r="G198">
        <f>ROUND(1/(1+EXP(-1*(((1/test_passengers[[#This Row],[Pclass]])-m)/s))),0)</f>
        <v>1</v>
      </c>
    </row>
    <row r="199" spans="1:7" x14ac:dyDescent="0.2">
      <c r="A199" s="5">
        <v>770</v>
      </c>
      <c r="B199" s="7">
        <v>3</v>
      </c>
      <c r="C199" s="5" t="s">
        <v>1308</v>
      </c>
      <c r="D199" s="5" t="s">
        <v>29</v>
      </c>
      <c r="E199" s="4">
        <v>32</v>
      </c>
      <c r="F199" s="3">
        <v>8471</v>
      </c>
      <c r="G199">
        <f>ROUND(1/(1+EXP(-1*(((1/test_passengers[[#This Row],[Pclass]])-m)/s))),0)</f>
        <v>1</v>
      </c>
    </row>
    <row r="200" spans="1:7" x14ac:dyDescent="0.2">
      <c r="A200" s="5">
        <v>771</v>
      </c>
      <c r="B200" s="7">
        <v>3</v>
      </c>
      <c r="C200" s="5" t="s">
        <v>1309</v>
      </c>
      <c r="D200" s="5" t="s">
        <v>29</v>
      </c>
      <c r="E200" s="4">
        <v>24</v>
      </c>
      <c r="F200" s="3">
        <v>345781</v>
      </c>
      <c r="G200">
        <f>ROUND(1/(1+EXP(-1*(((1/test_passengers[[#This Row],[Pclass]])-m)/s))),0)</f>
        <v>1</v>
      </c>
    </row>
    <row r="201" spans="1:7" x14ac:dyDescent="0.2">
      <c r="A201" s="5">
        <v>779</v>
      </c>
      <c r="B201" s="7">
        <v>3</v>
      </c>
      <c r="C201" s="5" t="s">
        <v>1310</v>
      </c>
      <c r="D201" s="5" t="s">
        <v>29</v>
      </c>
      <c r="F201" s="3">
        <v>36865</v>
      </c>
      <c r="G201">
        <f>ROUND(1/(1+EXP(-1*(((1/test_passengers[[#This Row],[Pclass]])-m)/s))),0)</f>
        <v>1</v>
      </c>
    </row>
    <row r="202" spans="1:7" x14ac:dyDescent="0.2">
      <c r="A202" s="5">
        <v>783</v>
      </c>
      <c r="B202" s="7">
        <v>1</v>
      </c>
      <c r="C202" s="5" t="s">
        <v>1311</v>
      </c>
      <c r="D202" s="5" t="s">
        <v>29</v>
      </c>
      <c r="E202" s="4">
        <v>29</v>
      </c>
      <c r="F202" s="3">
        <v>113501</v>
      </c>
      <c r="G202">
        <f>ROUND(1/(1+EXP(-1*(((1/test_passengers[[#This Row],[Pclass]])-m)/s))),0)</f>
        <v>1</v>
      </c>
    </row>
    <row r="203" spans="1:7" x14ac:dyDescent="0.2">
      <c r="A203" s="5">
        <v>787</v>
      </c>
      <c r="B203" s="7">
        <v>3</v>
      </c>
      <c r="C203" s="5" t="s">
        <v>1312</v>
      </c>
      <c r="D203" s="5" t="s">
        <v>32</v>
      </c>
      <c r="E203" s="4">
        <v>18</v>
      </c>
      <c r="F203" s="3">
        <v>3101265</v>
      </c>
      <c r="G203">
        <f>ROUND(1/(1+EXP(-1*(((1/test_passengers[[#This Row],[Pclass]])-m)/s))),0)</f>
        <v>1</v>
      </c>
    </row>
    <row r="204" spans="1:7" x14ac:dyDescent="0.2">
      <c r="A204" s="5">
        <v>789</v>
      </c>
      <c r="B204" s="7">
        <v>3</v>
      </c>
      <c r="C204" s="5" t="s">
        <v>1313</v>
      </c>
      <c r="D204" s="5" t="s">
        <v>29</v>
      </c>
      <c r="E204" s="4">
        <v>1</v>
      </c>
      <c r="F204" s="3" t="s">
        <v>189</v>
      </c>
      <c r="G204">
        <f>ROUND(1/(1+EXP(-1*(((1/test_passengers[[#This Row],[Pclass]])-m)/s))),0)</f>
        <v>1</v>
      </c>
    </row>
    <row r="205" spans="1:7" x14ac:dyDescent="0.2">
      <c r="A205" s="5">
        <v>791</v>
      </c>
      <c r="B205" s="7">
        <v>3</v>
      </c>
      <c r="C205" s="5" t="s">
        <v>1314</v>
      </c>
      <c r="D205" s="5" t="s">
        <v>29</v>
      </c>
      <c r="F205" s="3">
        <v>12460</v>
      </c>
      <c r="G205">
        <f>ROUND(1/(1+EXP(-1*(((1/test_passengers[[#This Row],[Pclass]])-m)/s))),0)</f>
        <v>1</v>
      </c>
    </row>
    <row r="206" spans="1:7" x14ac:dyDescent="0.2">
      <c r="A206" s="5">
        <v>793</v>
      </c>
      <c r="B206" s="7">
        <v>3</v>
      </c>
      <c r="C206" s="5" t="s">
        <v>1315</v>
      </c>
      <c r="D206" s="5" t="s">
        <v>32</v>
      </c>
      <c r="F206" s="3" t="s">
        <v>216</v>
      </c>
      <c r="G206">
        <f>ROUND(1/(1+EXP(-1*(((1/test_passengers[[#This Row],[Pclass]])-m)/s))),0)</f>
        <v>1</v>
      </c>
    </row>
    <row r="207" spans="1:7" x14ac:dyDescent="0.2">
      <c r="A207" s="5">
        <v>800</v>
      </c>
      <c r="B207" s="7">
        <v>3</v>
      </c>
      <c r="C207" s="5" t="s">
        <v>1316</v>
      </c>
      <c r="D207" s="5" t="s">
        <v>32</v>
      </c>
      <c r="E207" s="4">
        <v>30</v>
      </c>
      <c r="F207" s="3">
        <v>345773</v>
      </c>
      <c r="G207">
        <f>ROUND(1/(1+EXP(-1*(((1/test_passengers[[#This Row],[Pclass]])-m)/s))),0)</f>
        <v>1</v>
      </c>
    </row>
    <row r="208" spans="1:7" x14ac:dyDescent="0.2">
      <c r="A208" s="5">
        <v>802</v>
      </c>
      <c r="B208" s="7">
        <v>2</v>
      </c>
      <c r="C208" s="5" t="s">
        <v>1317</v>
      </c>
      <c r="D208" s="5" t="s">
        <v>32</v>
      </c>
      <c r="E208" s="4">
        <v>31</v>
      </c>
      <c r="F208" s="3" t="s">
        <v>420</v>
      </c>
      <c r="G208">
        <f>ROUND(1/(1+EXP(-1*(((1/test_passengers[[#This Row],[Pclass]])-m)/s))),0)</f>
        <v>1</v>
      </c>
    </row>
    <row r="209" spans="1:7" x14ac:dyDescent="0.2">
      <c r="A209" s="5">
        <v>808</v>
      </c>
      <c r="B209" s="7">
        <v>3</v>
      </c>
      <c r="C209" s="5" t="s">
        <v>1318</v>
      </c>
      <c r="D209" s="5" t="s">
        <v>32</v>
      </c>
      <c r="E209" s="4">
        <v>18</v>
      </c>
      <c r="F209" s="3">
        <v>347087</v>
      </c>
      <c r="G209">
        <f>ROUND(1/(1+EXP(-1*(((1/test_passengers[[#This Row],[Pclass]])-m)/s))),0)</f>
        <v>1</v>
      </c>
    </row>
    <row r="210" spans="1:7" x14ac:dyDescent="0.2">
      <c r="A210" s="5">
        <v>815</v>
      </c>
      <c r="B210" s="7">
        <v>3</v>
      </c>
      <c r="C210" s="5" t="s">
        <v>1319</v>
      </c>
      <c r="D210" s="5" t="s">
        <v>29</v>
      </c>
      <c r="E210" s="4">
        <v>30.5</v>
      </c>
      <c r="F210" s="3">
        <v>364499</v>
      </c>
      <c r="G210">
        <f>ROUND(1/(1+EXP(-1*(((1/test_passengers[[#This Row],[Pclass]])-m)/s))),0)</f>
        <v>1</v>
      </c>
    </row>
    <row r="211" spans="1:7" x14ac:dyDescent="0.2">
      <c r="A211" s="5">
        <v>823</v>
      </c>
      <c r="B211" s="7">
        <v>1</v>
      </c>
      <c r="C211" s="5" t="s">
        <v>1320</v>
      </c>
      <c r="D211" s="5" t="s">
        <v>29</v>
      </c>
      <c r="E211" s="4">
        <v>38</v>
      </c>
      <c r="F211" s="3">
        <v>19972</v>
      </c>
      <c r="G211">
        <f>ROUND(1/(1+EXP(-1*(((1/test_passengers[[#This Row],[Pclass]])-m)/s))),0)</f>
        <v>1</v>
      </c>
    </row>
    <row r="212" spans="1:7" x14ac:dyDescent="0.2">
      <c r="A212" s="5">
        <v>824</v>
      </c>
      <c r="B212" s="7">
        <v>3</v>
      </c>
      <c r="C212" s="5" t="s">
        <v>1321</v>
      </c>
      <c r="D212" s="5" t="s">
        <v>32</v>
      </c>
      <c r="E212" s="4">
        <v>27</v>
      </c>
      <c r="F212" s="3">
        <v>392096</v>
      </c>
      <c r="G212">
        <f>ROUND(1/(1+EXP(-1*(((1/test_passengers[[#This Row],[Pclass]])-m)/s))),0)</f>
        <v>1</v>
      </c>
    </row>
    <row r="213" spans="1:7" x14ac:dyDescent="0.2">
      <c r="A213" s="5">
        <v>833</v>
      </c>
      <c r="B213" s="7">
        <v>3</v>
      </c>
      <c r="C213" s="5" t="s">
        <v>1322</v>
      </c>
      <c r="D213" s="5" t="s">
        <v>29</v>
      </c>
      <c r="F213" s="3">
        <v>2671</v>
      </c>
      <c r="G213">
        <f>ROUND(1/(1+EXP(-1*(((1/test_passengers[[#This Row],[Pclass]])-m)/s))),0)</f>
        <v>1</v>
      </c>
    </row>
    <row r="214" spans="1:7" x14ac:dyDescent="0.2">
      <c r="A214" s="5">
        <v>834</v>
      </c>
      <c r="B214" s="7">
        <v>3</v>
      </c>
      <c r="C214" s="5" t="s">
        <v>1323</v>
      </c>
      <c r="D214" s="5" t="s">
        <v>29</v>
      </c>
      <c r="E214" s="4">
        <v>23</v>
      </c>
      <c r="F214" s="3">
        <v>347468</v>
      </c>
      <c r="G214">
        <f>ROUND(1/(1+EXP(-1*(((1/test_passengers[[#This Row],[Pclass]])-m)/s))),0)</f>
        <v>1</v>
      </c>
    </row>
    <row r="215" spans="1:7" x14ac:dyDescent="0.2">
      <c r="A215" s="5">
        <v>838</v>
      </c>
      <c r="B215" s="7">
        <v>3</v>
      </c>
      <c r="C215" s="5" t="s">
        <v>1324</v>
      </c>
      <c r="D215" s="5" t="s">
        <v>29</v>
      </c>
      <c r="F215" s="3">
        <v>392092</v>
      </c>
      <c r="G215">
        <f>ROUND(1/(1+EXP(-1*(((1/test_passengers[[#This Row],[Pclass]])-m)/s))),0)</f>
        <v>1</v>
      </c>
    </row>
    <row r="216" spans="1:7" x14ac:dyDescent="0.2">
      <c r="A216" s="5">
        <v>858</v>
      </c>
      <c r="B216" s="7">
        <v>1</v>
      </c>
      <c r="C216" s="5" t="s">
        <v>1325</v>
      </c>
      <c r="D216" s="5" t="s">
        <v>29</v>
      </c>
      <c r="E216" s="4">
        <v>51</v>
      </c>
      <c r="F216" s="3">
        <v>113055</v>
      </c>
      <c r="G216">
        <f>ROUND(1/(1+EXP(-1*(((1/test_passengers[[#This Row],[Pclass]])-m)/s))),0)</f>
        <v>1</v>
      </c>
    </row>
    <row r="217" spans="1:7" x14ac:dyDescent="0.2">
      <c r="A217" s="5">
        <v>866</v>
      </c>
      <c r="B217" s="7">
        <v>2</v>
      </c>
      <c r="C217" s="5" t="s">
        <v>1326</v>
      </c>
      <c r="D217" s="5" t="s">
        <v>32</v>
      </c>
      <c r="E217" s="4">
        <v>42</v>
      </c>
      <c r="F217" s="3">
        <v>236852</v>
      </c>
      <c r="G217">
        <f>ROUND(1/(1+EXP(-1*(((1/test_passengers[[#This Row],[Pclass]])-m)/s))),0)</f>
        <v>1</v>
      </c>
    </row>
    <row r="218" spans="1:7" x14ac:dyDescent="0.2">
      <c r="A218" s="5">
        <v>870</v>
      </c>
      <c r="B218" s="7">
        <v>3</v>
      </c>
      <c r="C218" s="5" t="s">
        <v>1327</v>
      </c>
      <c r="D218" s="5" t="s">
        <v>29</v>
      </c>
      <c r="E218" s="4">
        <v>4</v>
      </c>
      <c r="F218" s="3">
        <v>347742</v>
      </c>
      <c r="G218">
        <f>ROUND(1/(1+EXP(-1*(((1/test_passengers[[#This Row],[Pclass]])-m)/s))),0)</f>
        <v>1</v>
      </c>
    </row>
    <row r="219" spans="1:7" x14ac:dyDescent="0.2">
      <c r="A219" s="5">
        <v>871</v>
      </c>
      <c r="B219" s="7">
        <v>3</v>
      </c>
      <c r="C219" s="5" t="s">
        <v>1328</v>
      </c>
      <c r="D219" s="5" t="s">
        <v>29</v>
      </c>
      <c r="E219" s="4">
        <v>26</v>
      </c>
      <c r="F219" s="3">
        <v>349248</v>
      </c>
      <c r="G219">
        <f>ROUND(1/(1+EXP(-1*(((1/test_passengers[[#This Row],[Pclass]])-m)/s))),0)</f>
        <v>1</v>
      </c>
    </row>
    <row r="220" spans="1:7" x14ac:dyDescent="0.2">
      <c r="A220" s="5">
        <v>874</v>
      </c>
      <c r="B220" s="7">
        <v>3</v>
      </c>
      <c r="C220" s="5" t="s">
        <v>1329</v>
      </c>
      <c r="D220" s="5" t="s">
        <v>29</v>
      </c>
      <c r="E220" s="4">
        <v>47</v>
      </c>
      <c r="F220" s="3">
        <v>345765</v>
      </c>
      <c r="G220">
        <f>ROUND(1/(1+EXP(-1*(((1/test_passengers[[#This Row],[Pclass]])-m)/s))),0)</f>
        <v>1</v>
      </c>
    </row>
    <row r="221" spans="1:7" x14ac:dyDescent="0.2">
      <c r="A221" s="5">
        <v>875</v>
      </c>
      <c r="B221" s="7">
        <v>2</v>
      </c>
      <c r="C221" s="5" t="s">
        <v>1330</v>
      </c>
      <c r="D221" s="5" t="s">
        <v>32</v>
      </c>
      <c r="E221" s="4">
        <v>28</v>
      </c>
      <c r="F221" s="3" t="s">
        <v>595</v>
      </c>
      <c r="G221">
        <f>ROUND(1/(1+EXP(-1*(((1/test_passengers[[#This Row],[Pclass]])-m)/s))),0)</f>
        <v>1</v>
      </c>
    </row>
    <row r="222" spans="1:7" x14ac:dyDescent="0.2">
      <c r="A222" s="5">
        <v>878</v>
      </c>
      <c r="B222" s="7">
        <v>3</v>
      </c>
      <c r="C222" s="5" t="s">
        <v>1331</v>
      </c>
      <c r="D222" s="5" t="s">
        <v>29</v>
      </c>
      <c r="E222" s="4">
        <v>19</v>
      </c>
      <c r="F222" s="3">
        <v>349212</v>
      </c>
      <c r="G222">
        <f>ROUND(1/(1+EXP(-1*(((1/test_passengers[[#This Row],[Pclass]])-m)/s))),0)</f>
        <v>1</v>
      </c>
    </row>
    <row r="223" spans="1:7" x14ac:dyDescent="0.2">
      <c r="A223" s="5">
        <v>885</v>
      </c>
      <c r="B223" s="7">
        <v>3</v>
      </c>
      <c r="C223" s="5" t="s">
        <v>1332</v>
      </c>
      <c r="D223" s="5" t="s">
        <v>29</v>
      </c>
      <c r="E223" s="4">
        <v>25</v>
      </c>
      <c r="F223" s="3" t="s">
        <v>1333</v>
      </c>
      <c r="G223">
        <f>ROUND(1/(1+EXP(-1*(((1/test_passengers[[#This Row],[Pclass]])-m)/s))),0)</f>
        <v>1</v>
      </c>
    </row>
    <row r="224" spans="1:7" x14ac:dyDescent="0.2">
      <c r="A224" s="5">
        <v>891</v>
      </c>
      <c r="B224" s="7">
        <v>3</v>
      </c>
      <c r="C224" s="5" t="s">
        <v>1334</v>
      </c>
      <c r="D224" s="5" t="s">
        <v>29</v>
      </c>
      <c r="E224" s="4">
        <v>32</v>
      </c>
      <c r="F224" s="3">
        <v>370376</v>
      </c>
      <c r="G224">
        <f>ROUND(1/(1+EXP(-1*(((1/test_passengers[[#This Row],[Pclass]])-m)/s))),0)</f>
        <v>1</v>
      </c>
    </row>
  </sheetData>
  <pageMargins left="0.75" right="0.75" top="1" bottom="1" header="0.5" footer="0.5"/>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58B30-2317-A945-AEC1-A231BDDB6E80}">
  <dimension ref="A1:C224"/>
  <sheetViews>
    <sheetView workbookViewId="0">
      <selection activeCell="C11" sqref="C11"/>
    </sheetView>
  </sheetViews>
  <sheetFormatPr baseColWidth="10" defaultColWidth="11" defaultRowHeight="16" x14ac:dyDescent="0.2"/>
  <cols>
    <col min="1" max="1" width="13.5" style="5" bestFit="1" customWidth="1"/>
    <col min="2" max="3" width="10.6640625" style="7" bestFit="1" customWidth="1"/>
  </cols>
  <sheetData>
    <row r="1" spans="1:3" x14ac:dyDescent="0.2">
      <c r="A1" s="5" t="s">
        <v>12</v>
      </c>
      <c r="B1" s="7" t="s">
        <v>73</v>
      </c>
      <c r="C1" s="7" t="s">
        <v>75</v>
      </c>
    </row>
    <row r="2" spans="1:3" x14ac:dyDescent="0.2">
      <c r="A2" s="5">
        <v>9</v>
      </c>
      <c r="B2" s="7">
        <v>0</v>
      </c>
      <c r="C2" s="7">
        <v>2</v>
      </c>
    </row>
    <row r="3" spans="1:3" x14ac:dyDescent="0.2">
      <c r="A3" s="5">
        <v>15</v>
      </c>
      <c r="B3" s="7">
        <v>0</v>
      </c>
      <c r="C3" s="7">
        <v>0</v>
      </c>
    </row>
    <row r="4" spans="1:3" x14ac:dyDescent="0.2">
      <c r="A4" s="5">
        <v>16</v>
      </c>
      <c r="B4" s="7">
        <v>0</v>
      </c>
      <c r="C4" s="7">
        <v>0</v>
      </c>
    </row>
    <row r="5" spans="1:3" x14ac:dyDescent="0.2">
      <c r="A5" s="5">
        <v>18</v>
      </c>
      <c r="B5" s="7">
        <v>0</v>
      </c>
      <c r="C5" s="7">
        <v>0</v>
      </c>
    </row>
    <row r="6" spans="1:3" x14ac:dyDescent="0.2">
      <c r="A6" s="5">
        <v>19</v>
      </c>
      <c r="B6" s="7">
        <v>1</v>
      </c>
      <c r="C6" s="7">
        <v>0</v>
      </c>
    </row>
    <row r="7" spans="1:3" x14ac:dyDescent="0.2">
      <c r="A7" s="5">
        <v>24</v>
      </c>
      <c r="B7" s="7">
        <v>0</v>
      </c>
      <c r="C7" s="7">
        <v>0</v>
      </c>
    </row>
    <row r="8" spans="1:3" x14ac:dyDescent="0.2">
      <c r="A8" s="5">
        <v>25</v>
      </c>
      <c r="B8" s="7">
        <v>3</v>
      </c>
      <c r="C8" s="7">
        <v>1</v>
      </c>
    </row>
    <row r="9" spans="1:3" x14ac:dyDescent="0.2">
      <c r="A9" s="5">
        <v>30</v>
      </c>
      <c r="B9" s="7">
        <v>0</v>
      </c>
      <c r="C9" s="7">
        <v>0</v>
      </c>
    </row>
    <row r="10" spans="1:3" x14ac:dyDescent="0.2">
      <c r="A10" s="5">
        <v>36</v>
      </c>
      <c r="B10" s="7">
        <v>1</v>
      </c>
      <c r="C10" s="7">
        <v>0</v>
      </c>
    </row>
    <row r="11" spans="1:3" x14ac:dyDescent="0.2">
      <c r="A11" s="5">
        <v>41</v>
      </c>
      <c r="B11" s="7">
        <v>1</v>
      </c>
      <c r="C11" s="7">
        <v>0</v>
      </c>
    </row>
    <row r="12" spans="1:3" x14ac:dyDescent="0.2">
      <c r="A12" s="5">
        <v>46</v>
      </c>
      <c r="B12" s="7">
        <v>0</v>
      </c>
      <c r="C12" s="7">
        <v>0</v>
      </c>
    </row>
    <row r="13" spans="1:3" x14ac:dyDescent="0.2">
      <c r="A13" s="5">
        <v>49</v>
      </c>
      <c r="B13" s="7">
        <v>2</v>
      </c>
      <c r="C13" s="7">
        <v>0</v>
      </c>
    </row>
    <row r="14" spans="1:3" x14ac:dyDescent="0.2">
      <c r="A14" s="5">
        <v>51</v>
      </c>
      <c r="B14" s="7">
        <v>4</v>
      </c>
      <c r="C14" s="7">
        <v>1</v>
      </c>
    </row>
    <row r="15" spans="1:3" x14ac:dyDescent="0.2">
      <c r="A15" s="5">
        <v>53</v>
      </c>
      <c r="B15" s="7">
        <v>1</v>
      </c>
      <c r="C15" s="7">
        <v>0</v>
      </c>
    </row>
    <row r="16" spans="1:3" x14ac:dyDescent="0.2">
      <c r="A16" s="5">
        <v>56</v>
      </c>
      <c r="B16" s="7">
        <v>0</v>
      </c>
      <c r="C16" s="7">
        <v>0</v>
      </c>
    </row>
    <row r="17" spans="1:3" x14ac:dyDescent="0.2">
      <c r="A17" s="5">
        <v>57</v>
      </c>
      <c r="B17" s="7">
        <v>0</v>
      </c>
      <c r="C17" s="7">
        <v>0</v>
      </c>
    </row>
    <row r="18" spans="1:3" x14ac:dyDescent="0.2">
      <c r="A18" s="5">
        <v>61</v>
      </c>
      <c r="B18" s="7">
        <v>0</v>
      </c>
      <c r="C18" s="7">
        <v>0</v>
      </c>
    </row>
    <row r="19" spans="1:3" x14ac:dyDescent="0.2">
      <c r="A19" s="5">
        <v>64</v>
      </c>
      <c r="B19" s="7">
        <v>3</v>
      </c>
      <c r="C19" s="7">
        <v>2</v>
      </c>
    </row>
    <row r="20" spans="1:3" x14ac:dyDescent="0.2">
      <c r="A20" s="5">
        <v>66</v>
      </c>
      <c r="B20" s="7">
        <v>1</v>
      </c>
      <c r="C20" s="7">
        <v>1</v>
      </c>
    </row>
    <row r="21" spans="1:3" x14ac:dyDescent="0.2">
      <c r="A21" s="5">
        <v>68</v>
      </c>
      <c r="B21" s="7">
        <v>0</v>
      </c>
      <c r="C21" s="7">
        <v>0</v>
      </c>
    </row>
    <row r="22" spans="1:3" x14ac:dyDescent="0.2">
      <c r="A22" s="5">
        <v>69</v>
      </c>
      <c r="B22" s="7">
        <v>4</v>
      </c>
      <c r="C22" s="7">
        <v>2</v>
      </c>
    </row>
    <row r="23" spans="1:3" x14ac:dyDescent="0.2">
      <c r="A23" s="5">
        <v>79</v>
      </c>
      <c r="B23" s="7">
        <v>0</v>
      </c>
      <c r="C23" s="7">
        <v>2</v>
      </c>
    </row>
    <row r="24" spans="1:3" x14ac:dyDescent="0.2">
      <c r="A24" s="5">
        <v>82</v>
      </c>
      <c r="B24" s="7">
        <v>0</v>
      </c>
      <c r="C24" s="7">
        <v>0</v>
      </c>
    </row>
    <row r="25" spans="1:3" x14ac:dyDescent="0.2">
      <c r="A25" s="5">
        <v>86</v>
      </c>
      <c r="B25" s="7">
        <v>3</v>
      </c>
      <c r="C25" s="7">
        <v>0</v>
      </c>
    </row>
    <row r="26" spans="1:3" x14ac:dyDescent="0.2">
      <c r="A26" s="5">
        <v>90</v>
      </c>
      <c r="B26" s="7">
        <v>0</v>
      </c>
      <c r="C26" s="7">
        <v>0</v>
      </c>
    </row>
    <row r="27" spans="1:3" x14ac:dyDescent="0.2">
      <c r="A27" s="5">
        <v>92</v>
      </c>
      <c r="B27" s="7">
        <v>0</v>
      </c>
      <c r="C27" s="7">
        <v>0</v>
      </c>
    </row>
    <row r="28" spans="1:3" x14ac:dyDescent="0.2">
      <c r="A28" s="5">
        <v>93</v>
      </c>
      <c r="B28" s="7">
        <v>1</v>
      </c>
      <c r="C28" s="7">
        <v>0</v>
      </c>
    </row>
    <row r="29" spans="1:3" x14ac:dyDescent="0.2">
      <c r="A29" s="5">
        <v>99</v>
      </c>
      <c r="B29" s="7">
        <v>0</v>
      </c>
      <c r="C29" s="7">
        <v>1</v>
      </c>
    </row>
    <row r="30" spans="1:3" x14ac:dyDescent="0.2">
      <c r="A30" s="5">
        <v>100</v>
      </c>
      <c r="B30" s="7">
        <v>1</v>
      </c>
      <c r="C30" s="7">
        <v>0</v>
      </c>
    </row>
    <row r="31" spans="1:3" x14ac:dyDescent="0.2">
      <c r="A31" s="5">
        <v>110</v>
      </c>
      <c r="B31" s="7">
        <v>1</v>
      </c>
      <c r="C31" s="7">
        <v>0</v>
      </c>
    </row>
    <row r="32" spans="1:3" x14ac:dyDescent="0.2">
      <c r="A32" s="5">
        <v>112</v>
      </c>
      <c r="B32" s="7">
        <v>1</v>
      </c>
      <c r="C32" s="7">
        <v>0</v>
      </c>
    </row>
    <row r="33" spans="1:3" x14ac:dyDescent="0.2">
      <c r="A33" s="5">
        <v>114</v>
      </c>
      <c r="B33" s="7">
        <v>1</v>
      </c>
      <c r="C33" s="7">
        <v>0</v>
      </c>
    </row>
    <row r="34" spans="1:3" x14ac:dyDescent="0.2">
      <c r="A34" s="5">
        <v>118</v>
      </c>
      <c r="B34" s="7">
        <v>1</v>
      </c>
      <c r="C34" s="7">
        <v>0</v>
      </c>
    </row>
    <row r="35" spans="1:3" x14ac:dyDescent="0.2">
      <c r="A35" s="5">
        <v>133</v>
      </c>
      <c r="B35" s="7">
        <v>1</v>
      </c>
      <c r="C35" s="7">
        <v>0</v>
      </c>
    </row>
    <row r="36" spans="1:3" x14ac:dyDescent="0.2">
      <c r="A36" s="5">
        <v>141</v>
      </c>
      <c r="B36" s="7">
        <v>0</v>
      </c>
      <c r="C36" s="7">
        <v>2</v>
      </c>
    </row>
    <row r="37" spans="1:3" x14ac:dyDescent="0.2">
      <c r="A37" s="5">
        <v>142</v>
      </c>
      <c r="B37" s="7">
        <v>0</v>
      </c>
      <c r="C37" s="7">
        <v>0</v>
      </c>
    </row>
    <row r="38" spans="1:3" x14ac:dyDescent="0.2">
      <c r="A38" s="5">
        <v>143</v>
      </c>
      <c r="B38" s="7">
        <v>1</v>
      </c>
      <c r="C38" s="7">
        <v>0</v>
      </c>
    </row>
    <row r="39" spans="1:3" x14ac:dyDescent="0.2">
      <c r="A39" s="5">
        <v>145</v>
      </c>
      <c r="B39" s="7">
        <v>0</v>
      </c>
      <c r="C39" s="7">
        <v>0</v>
      </c>
    </row>
    <row r="40" spans="1:3" x14ac:dyDescent="0.2">
      <c r="A40" s="5">
        <v>148</v>
      </c>
      <c r="B40" s="7">
        <v>2</v>
      </c>
      <c r="C40" s="7">
        <v>2</v>
      </c>
    </row>
    <row r="41" spans="1:3" x14ac:dyDescent="0.2">
      <c r="A41" s="5">
        <v>149</v>
      </c>
      <c r="B41" s="7">
        <v>0</v>
      </c>
      <c r="C41" s="7">
        <v>2</v>
      </c>
    </row>
    <row r="42" spans="1:3" x14ac:dyDescent="0.2">
      <c r="A42" s="5">
        <v>153</v>
      </c>
      <c r="B42" s="7">
        <v>0</v>
      </c>
      <c r="C42" s="7">
        <v>0</v>
      </c>
    </row>
    <row r="43" spans="1:3" x14ac:dyDescent="0.2">
      <c r="A43" s="5">
        <v>160</v>
      </c>
      <c r="B43" s="7">
        <v>8</v>
      </c>
      <c r="C43" s="7">
        <v>2</v>
      </c>
    </row>
    <row r="44" spans="1:3" x14ac:dyDescent="0.2">
      <c r="A44" s="5">
        <v>165</v>
      </c>
      <c r="B44" s="7">
        <v>4</v>
      </c>
      <c r="C44" s="7">
        <v>1</v>
      </c>
    </row>
    <row r="45" spans="1:3" x14ac:dyDescent="0.2">
      <c r="A45" s="5">
        <v>171</v>
      </c>
      <c r="B45" s="7">
        <v>0</v>
      </c>
      <c r="C45" s="7">
        <v>0</v>
      </c>
    </row>
    <row r="46" spans="1:3" x14ac:dyDescent="0.2">
      <c r="A46" s="5">
        <v>176</v>
      </c>
      <c r="B46" s="7">
        <v>1</v>
      </c>
      <c r="C46" s="7">
        <v>1</v>
      </c>
    </row>
    <row r="47" spans="1:3" x14ac:dyDescent="0.2">
      <c r="A47" s="5">
        <v>179</v>
      </c>
      <c r="B47" s="7">
        <v>0</v>
      </c>
      <c r="C47" s="7">
        <v>0</v>
      </c>
    </row>
    <row r="48" spans="1:3" x14ac:dyDescent="0.2">
      <c r="A48" s="5">
        <v>186</v>
      </c>
      <c r="B48" s="7">
        <v>0</v>
      </c>
      <c r="C48" s="7">
        <v>0</v>
      </c>
    </row>
    <row r="49" spans="1:3" x14ac:dyDescent="0.2">
      <c r="A49" s="5">
        <v>187</v>
      </c>
      <c r="B49" s="7">
        <v>1</v>
      </c>
      <c r="C49" s="7">
        <v>0</v>
      </c>
    </row>
    <row r="50" spans="1:3" x14ac:dyDescent="0.2">
      <c r="A50" s="5">
        <v>190</v>
      </c>
      <c r="B50" s="7">
        <v>0</v>
      </c>
      <c r="C50" s="7">
        <v>0</v>
      </c>
    </row>
    <row r="51" spans="1:3" x14ac:dyDescent="0.2">
      <c r="A51" s="5">
        <v>193</v>
      </c>
      <c r="B51" s="7">
        <v>1</v>
      </c>
      <c r="C51" s="7">
        <v>0</v>
      </c>
    </row>
    <row r="52" spans="1:3" x14ac:dyDescent="0.2">
      <c r="A52" s="5">
        <v>200</v>
      </c>
      <c r="B52" s="7">
        <v>0</v>
      </c>
      <c r="C52" s="7">
        <v>0</v>
      </c>
    </row>
    <row r="53" spans="1:3" x14ac:dyDescent="0.2">
      <c r="A53" s="5">
        <v>205</v>
      </c>
      <c r="B53" s="7">
        <v>0</v>
      </c>
      <c r="C53" s="7">
        <v>0</v>
      </c>
    </row>
    <row r="54" spans="1:3" x14ac:dyDescent="0.2">
      <c r="A54" s="5">
        <v>206</v>
      </c>
      <c r="B54" s="7">
        <v>0</v>
      </c>
      <c r="C54" s="7">
        <v>1</v>
      </c>
    </row>
    <row r="55" spans="1:3" x14ac:dyDescent="0.2">
      <c r="A55" s="5">
        <v>208</v>
      </c>
      <c r="B55" s="7">
        <v>0</v>
      </c>
      <c r="C55" s="7">
        <v>0</v>
      </c>
    </row>
    <row r="56" spans="1:3" x14ac:dyDescent="0.2">
      <c r="A56" s="5">
        <v>211</v>
      </c>
      <c r="B56" s="7">
        <v>0</v>
      </c>
      <c r="C56" s="7">
        <v>0</v>
      </c>
    </row>
    <row r="57" spans="1:3" x14ac:dyDescent="0.2">
      <c r="A57" s="5">
        <v>214</v>
      </c>
      <c r="B57" s="7">
        <v>0</v>
      </c>
      <c r="C57" s="7">
        <v>0</v>
      </c>
    </row>
    <row r="58" spans="1:3" x14ac:dyDescent="0.2">
      <c r="A58" s="5">
        <v>226</v>
      </c>
      <c r="B58" s="7">
        <v>0</v>
      </c>
      <c r="C58" s="7">
        <v>0</v>
      </c>
    </row>
    <row r="59" spans="1:3" x14ac:dyDescent="0.2">
      <c r="A59" s="5">
        <v>228</v>
      </c>
      <c r="B59" s="7">
        <v>0</v>
      </c>
      <c r="C59" s="7">
        <v>0</v>
      </c>
    </row>
    <row r="60" spans="1:3" x14ac:dyDescent="0.2">
      <c r="A60" s="5">
        <v>235</v>
      </c>
      <c r="B60" s="7">
        <v>0</v>
      </c>
      <c r="C60" s="7">
        <v>0</v>
      </c>
    </row>
    <row r="61" spans="1:3" x14ac:dyDescent="0.2">
      <c r="A61" s="5">
        <v>241</v>
      </c>
      <c r="B61" s="7">
        <v>1</v>
      </c>
      <c r="C61" s="7">
        <v>0</v>
      </c>
    </row>
    <row r="62" spans="1:3" x14ac:dyDescent="0.2">
      <c r="A62" s="5">
        <v>242</v>
      </c>
      <c r="B62" s="7">
        <v>1</v>
      </c>
      <c r="C62" s="7">
        <v>0</v>
      </c>
    </row>
    <row r="63" spans="1:3" x14ac:dyDescent="0.2">
      <c r="A63" s="5">
        <v>246</v>
      </c>
      <c r="B63" s="7">
        <v>2</v>
      </c>
      <c r="C63" s="7">
        <v>0</v>
      </c>
    </row>
    <row r="64" spans="1:3" x14ac:dyDescent="0.2">
      <c r="A64" s="5">
        <v>247</v>
      </c>
      <c r="B64" s="7">
        <v>0</v>
      </c>
      <c r="C64" s="7">
        <v>0</v>
      </c>
    </row>
    <row r="65" spans="1:3" x14ac:dyDescent="0.2">
      <c r="A65" s="5">
        <v>252</v>
      </c>
      <c r="B65" s="7">
        <v>1</v>
      </c>
      <c r="C65" s="7">
        <v>1</v>
      </c>
    </row>
    <row r="66" spans="1:3" x14ac:dyDescent="0.2">
      <c r="A66" s="5">
        <v>256</v>
      </c>
      <c r="B66" s="7">
        <v>0</v>
      </c>
      <c r="C66" s="7">
        <v>2</v>
      </c>
    </row>
    <row r="67" spans="1:3" x14ac:dyDescent="0.2">
      <c r="A67" s="5">
        <v>258</v>
      </c>
      <c r="B67" s="7">
        <v>0</v>
      </c>
      <c r="C67" s="7">
        <v>0</v>
      </c>
    </row>
    <row r="68" spans="1:3" x14ac:dyDescent="0.2">
      <c r="A68" s="5">
        <v>259</v>
      </c>
      <c r="B68" s="7">
        <v>0</v>
      </c>
      <c r="C68" s="7">
        <v>0</v>
      </c>
    </row>
    <row r="69" spans="1:3" x14ac:dyDescent="0.2">
      <c r="A69" s="5">
        <v>260</v>
      </c>
      <c r="B69" s="7">
        <v>0</v>
      </c>
      <c r="C69" s="7">
        <v>1</v>
      </c>
    </row>
    <row r="70" spans="1:3" x14ac:dyDescent="0.2">
      <c r="A70" s="5">
        <v>264</v>
      </c>
      <c r="B70" s="7">
        <v>0</v>
      </c>
      <c r="C70" s="7">
        <v>0</v>
      </c>
    </row>
    <row r="71" spans="1:3" x14ac:dyDescent="0.2">
      <c r="A71" s="5">
        <v>272</v>
      </c>
      <c r="B71" s="7">
        <v>0</v>
      </c>
      <c r="C71" s="7">
        <v>0</v>
      </c>
    </row>
    <row r="72" spans="1:3" x14ac:dyDescent="0.2">
      <c r="A72" s="5">
        <v>274</v>
      </c>
      <c r="B72" s="7">
        <v>0</v>
      </c>
      <c r="C72" s="7">
        <v>1</v>
      </c>
    </row>
    <row r="73" spans="1:3" x14ac:dyDescent="0.2">
      <c r="A73" s="5">
        <v>279</v>
      </c>
      <c r="B73" s="7">
        <v>4</v>
      </c>
      <c r="C73" s="7">
        <v>1</v>
      </c>
    </row>
    <row r="74" spans="1:3" x14ac:dyDescent="0.2">
      <c r="A74" s="5">
        <v>283</v>
      </c>
      <c r="B74" s="7">
        <v>0</v>
      </c>
      <c r="C74" s="7">
        <v>0</v>
      </c>
    </row>
    <row r="75" spans="1:3" x14ac:dyDescent="0.2">
      <c r="A75" s="5">
        <v>299</v>
      </c>
      <c r="B75" s="7">
        <v>0</v>
      </c>
      <c r="C75" s="7">
        <v>0</v>
      </c>
    </row>
    <row r="76" spans="1:3" x14ac:dyDescent="0.2">
      <c r="A76" s="5">
        <v>300</v>
      </c>
      <c r="B76" s="7">
        <v>0</v>
      </c>
      <c r="C76" s="7">
        <v>1</v>
      </c>
    </row>
    <row r="77" spans="1:3" x14ac:dyDescent="0.2">
      <c r="A77" s="5">
        <v>301</v>
      </c>
      <c r="B77" s="7">
        <v>0</v>
      </c>
      <c r="C77" s="7">
        <v>0</v>
      </c>
    </row>
    <row r="78" spans="1:3" x14ac:dyDescent="0.2">
      <c r="A78" s="5">
        <v>304</v>
      </c>
      <c r="B78" s="7">
        <v>0</v>
      </c>
      <c r="C78" s="7">
        <v>0</v>
      </c>
    </row>
    <row r="79" spans="1:3" x14ac:dyDescent="0.2">
      <c r="A79" s="5">
        <v>310</v>
      </c>
      <c r="B79" s="7">
        <v>0</v>
      </c>
      <c r="C79" s="7">
        <v>0</v>
      </c>
    </row>
    <row r="80" spans="1:3" x14ac:dyDescent="0.2">
      <c r="A80" s="5">
        <v>311</v>
      </c>
      <c r="B80" s="7">
        <v>0</v>
      </c>
      <c r="C80" s="7">
        <v>0</v>
      </c>
    </row>
    <row r="81" spans="1:3" x14ac:dyDescent="0.2">
      <c r="A81" s="5">
        <v>321</v>
      </c>
      <c r="B81" s="7">
        <v>0</v>
      </c>
      <c r="C81" s="7">
        <v>0</v>
      </c>
    </row>
    <row r="82" spans="1:3" x14ac:dyDescent="0.2">
      <c r="A82" s="5">
        <v>322</v>
      </c>
      <c r="B82" s="7">
        <v>0</v>
      </c>
      <c r="C82" s="7">
        <v>0</v>
      </c>
    </row>
    <row r="83" spans="1:3" x14ac:dyDescent="0.2">
      <c r="A83" s="5">
        <v>330</v>
      </c>
      <c r="B83" s="7">
        <v>0</v>
      </c>
      <c r="C83" s="7">
        <v>1</v>
      </c>
    </row>
    <row r="84" spans="1:3" x14ac:dyDescent="0.2">
      <c r="A84" s="5">
        <v>332</v>
      </c>
      <c r="B84" s="7">
        <v>0</v>
      </c>
      <c r="C84" s="7">
        <v>0</v>
      </c>
    </row>
    <row r="85" spans="1:3" x14ac:dyDescent="0.2">
      <c r="A85" s="5">
        <v>336</v>
      </c>
      <c r="B85" s="7">
        <v>0</v>
      </c>
      <c r="C85" s="7">
        <v>0</v>
      </c>
    </row>
    <row r="86" spans="1:3" x14ac:dyDescent="0.2">
      <c r="A86" s="5">
        <v>344</v>
      </c>
      <c r="B86" s="7">
        <v>0</v>
      </c>
      <c r="C86" s="7">
        <v>0</v>
      </c>
    </row>
    <row r="87" spans="1:3" x14ac:dyDescent="0.2">
      <c r="A87" s="5">
        <v>345</v>
      </c>
      <c r="B87" s="7">
        <v>0</v>
      </c>
      <c r="C87" s="7">
        <v>0</v>
      </c>
    </row>
    <row r="88" spans="1:3" x14ac:dyDescent="0.2">
      <c r="A88" s="5">
        <v>351</v>
      </c>
      <c r="B88" s="7">
        <v>0</v>
      </c>
      <c r="C88" s="7">
        <v>0</v>
      </c>
    </row>
    <row r="89" spans="1:3" x14ac:dyDescent="0.2">
      <c r="A89" s="5">
        <v>360</v>
      </c>
      <c r="B89" s="7">
        <v>0</v>
      </c>
      <c r="C89" s="7">
        <v>0</v>
      </c>
    </row>
    <row r="90" spans="1:3" x14ac:dyDescent="0.2">
      <c r="A90" s="5">
        <v>366</v>
      </c>
      <c r="B90" s="7">
        <v>0</v>
      </c>
      <c r="C90" s="7">
        <v>0</v>
      </c>
    </row>
    <row r="91" spans="1:3" x14ac:dyDescent="0.2">
      <c r="A91" s="5">
        <v>375</v>
      </c>
      <c r="B91" s="7">
        <v>3</v>
      </c>
      <c r="C91" s="7">
        <v>1</v>
      </c>
    </row>
    <row r="92" spans="1:3" x14ac:dyDescent="0.2">
      <c r="A92" s="5">
        <v>385</v>
      </c>
      <c r="B92" s="7">
        <v>0</v>
      </c>
      <c r="C92" s="7">
        <v>0</v>
      </c>
    </row>
    <row r="93" spans="1:3" x14ac:dyDescent="0.2">
      <c r="A93" s="5">
        <v>387</v>
      </c>
      <c r="B93" s="7">
        <v>5</v>
      </c>
      <c r="C93" s="7">
        <v>2</v>
      </c>
    </row>
    <row r="94" spans="1:3" x14ac:dyDescent="0.2">
      <c r="A94" s="5">
        <v>393</v>
      </c>
      <c r="B94" s="7">
        <v>2</v>
      </c>
      <c r="C94" s="7">
        <v>0</v>
      </c>
    </row>
    <row r="95" spans="1:3" x14ac:dyDescent="0.2">
      <c r="A95" s="5">
        <v>396</v>
      </c>
      <c r="B95" s="7">
        <v>0</v>
      </c>
      <c r="C95" s="7">
        <v>0</v>
      </c>
    </row>
    <row r="96" spans="1:3" x14ac:dyDescent="0.2">
      <c r="A96" s="5">
        <v>399</v>
      </c>
      <c r="B96" s="7">
        <v>0</v>
      </c>
      <c r="C96" s="7">
        <v>0</v>
      </c>
    </row>
    <row r="97" spans="1:3" x14ac:dyDescent="0.2">
      <c r="A97" s="5">
        <v>400</v>
      </c>
      <c r="B97" s="7">
        <v>0</v>
      </c>
      <c r="C97" s="7">
        <v>0</v>
      </c>
    </row>
    <row r="98" spans="1:3" x14ac:dyDescent="0.2">
      <c r="A98" s="5">
        <v>404</v>
      </c>
      <c r="B98" s="7">
        <v>1</v>
      </c>
      <c r="C98" s="7">
        <v>0</v>
      </c>
    </row>
    <row r="99" spans="1:3" x14ac:dyDescent="0.2">
      <c r="A99" s="5">
        <v>409</v>
      </c>
      <c r="B99" s="7">
        <v>0</v>
      </c>
      <c r="C99" s="7">
        <v>0</v>
      </c>
    </row>
    <row r="100" spans="1:3" x14ac:dyDescent="0.2">
      <c r="A100" s="5">
        <v>412</v>
      </c>
      <c r="B100" s="7">
        <v>0</v>
      </c>
      <c r="C100" s="7">
        <v>0</v>
      </c>
    </row>
    <row r="101" spans="1:3" x14ac:dyDescent="0.2">
      <c r="A101" s="5">
        <v>416</v>
      </c>
      <c r="B101" s="7">
        <v>0</v>
      </c>
      <c r="C101" s="7">
        <v>0</v>
      </c>
    </row>
    <row r="102" spans="1:3" x14ac:dyDescent="0.2">
      <c r="A102" s="5">
        <v>419</v>
      </c>
      <c r="B102" s="7">
        <v>0</v>
      </c>
      <c r="C102" s="7">
        <v>0</v>
      </c>
    </row>
    <row r="103" spans="1:3" x14ac:dyDescent="0.2">
      <c r="A103" s="5">
        <v>420</v>
      </c>
      <c r="B103" s="7">
        <v>0</v>
      </c>
      <c r="C103" s="7">
        <v>2</v>
      </c>
    </row>
    <row r="104" spans="1:3" x14ac:dyDescent="0.2">
      <c r="A104" s="5">
        <v>424</v>
      </c>
      <c r="B104" s="7">
        <v>1</v>
      </c>
      <c r="C104" s="7">
        <v>1</v>
      </c>
    </row>
    <row r="105" spans="1:3" x14ac:dyDescent="0.2">
      <c r="A105" s="5">
        <v>427</v>
      </c>
      <c r="B105" s="7">
        <v>1</v>
      </c>
      <c r="C105" s="7">
        <v>0</v>
      </c>
    </row>
    <row r="106" spans="1:3" x14ac:dyDescent="0.2">
      <c r="A106" s="5">
        <v>428</v>
      </c>
      <c r="B106" s="7">
        <v>0</v>
      </c>
      <c r="C106" s="7">
        <v>0</v>
      </c>
    </row>
    <row r="107" spans="1:3" x14ac:dyDescent="0.2">
      <c r="A107" s="5">
        <v>437</v>
      </c>
      <c r="B107" s="7">
        <v>2</v>
      </c>
      <c r="C107" s="7">
        <v>2</v>
      </c>
    </row>
    <row r="108" spans="1:3" x14ac:dyDescent="0.2">
      <c r="A108" s="5">
        <v>441</v>
      </c>
      <c r="B108" s="7">
        <v>1</v>
      </c>
      <c r="C108" s="7">
        <v>1</v>
      </c>
    </row>
    <row r="109" spans="1:3" x14ac:dyDescent="0.2">
      <c r="A109" s="5">
        <v>452</v>
      </c>
      <c r="B109" s="7">
        <v>1</v>
      </c>
      <c r="C109" s="7">
        <v>0</v>
      </c>
    </row>
    <row r="110" spans="1:3" x14ac:dyDescent="0.2">
      <c r="A110" s="5">
        <v>457</v>
      </c>
      <c r="B110" s="7">
        <v>0</v>
      </c>
      <c r="C110" s="7">
        <v>0</v>
      </c>
    </row>
    <row r="111" spans="1:3" x14ac:dyDescent="0.2">
      <c r="A111" s="5">
        <v>458</v>
      </c>
      <c r="B111" s="7">
        <v>1</v>
      </c>
      <c r="C111" s="7">
        <v>0</v>
      </c>
    </row>
    <row r="112" spans="1:3" x14ac:dyDescent="0.2">
      <c r="A112" s="5">
        <v>459</v>
      </c>
      <c r="B112" s="7">
        <v>0</v>
      </c>
      <c r="C112" s="7">
        <v>0</v>
      </c>
    </row>
    <row r="113" spans="1:3" x14ac:dyDescent="0.2">
      <c r="A113" s="5">
        <v>461</v>
      </c>
      <c r="B113" s="7">
        <v>0</v>
      </c>
      <c r="C113" s="7">
        <v>0</v>
      </c>
    </row>
    <row r="114" spans="1:3" x14ac:dyDescent="0.2">
      <c r="A114" s="5">
        <v>465</v>
      </c>
      <c r="B114" s="7">
        <v>0</v>
      </c>
      <c r="C114" s="7">
        <v>0</v>
      </c>
    </row>
    <row r="115" spans="1:3" x14ac:dyDescent="0.2">
      <c r="A115" s="5">
        <v>466</v>
      </c>
      <c r="B115" s="7">
        <v>0</v>
      </c>
      <c r="C115" s="7">
        <v>0</v>
      </c>
    </row>
    <row r="116" spans="1:3" x14ac:dyDescent="0.2">
      <c r="A116" s="5">
        <v>469</v>
      </c>
      <c r="B116" s="7">
        <v>0</v>
      </c>
      <c r="C116" s="7">
        <v>0</v>
      </c>
    </row>
    <row r="117" spans="1:3" x14ac:dyDescent="0.2">
      <c r="A117" s="5">
        <v>480</v>
      </c>
      <c r="B117" s="7">
        <v>0</v>
      </c>
      <c r="C117" s="7">
        <v>1</v>
      </c>
    </row>
    <row r="118" spans="1:3" x14ac:dyDescent="0.2">
      <c r="A118" s="5">
        <v>482</v>
      </c>
      <c r="B118" s="7">
        <v>0</v>
      </c>
      <c r="C118" s="7">
        <v>0</v>
      </c>
    </row>
    <row r="119" spans="1:3" x14ac:dyDescent="0.2">
      <c r="A119" s="5">
        <v>484</v>
      </c>
      <c r="B119" s="7">
        <v>0</v>
      </c>
      <c r="C119" s="7">
        <v>0</v>
      </c>
    </row>
    <row r="120" spans="1:3" x14ac:dyDescent="0.2">
      <c r="A120" s="5">
        <v>491</v>
      </c>
      <c r="B120" s="7">
        <v>1</v>
      </c>
      <c r="C120" s="7">
        <v>0</v>
      </c>
    </row>
    <row r="121" spans="1:3" x14ac:dyDescent="0.2">
      <c r="A121" s="5">
        <v>493</v>
      </c>
      <c r="B121" s="7">
        <v>0</v>
      </c>
      <c r="C121" s="7">
        <v>0</v>
      </c>
    </row>
    <row r="122" spans="1:3" x14ac:dyDescent="0.2">
      <c r="A122" s="5">
        <v>496</v>
      </c>
      <c r="B122" s="7">
        <v>0</v>
      </c>
      <c r="C122" s="7">
        <v>0</v>
      </c>
    </row>
    <row r="123" spans="1:3" x14ac:dyDescent="0.2">
      <c r="A123" s="5">
        <v>497</v>
      </c>
      <c r="B123" s="7">
        <v>1</v>
      </c>
      <c r="C123" s="7">
        <v>0</v>
      </c>
    </row>
    <row r="124" spans="1:3" x14ac:dyDescent="0.2">
      <c r="A124" s="5">
        <v>503</v>
      </c>
      <c r="B124" s="7">
        <v>0</v>
      </c>
      <c r="C124" s="7">
        <v>0</v>
      </c>
    </row>
    <row r="125" spans="1:3" x14ac:dyDescent="0.2">
      <c r="A125" s="5">
        <v>510</v>
      </c>
      <c r="B125" s="7">
        <v>0</v>
      </c>
      <c r="C125" s="7">
        <v>0</v>
      </c>
    </row>
    <row r="126" spans="1:3" x14ac:dyDescent="0.2">
      <c r="A126" s="5">
        <v>511</v>
      </c>
      <c r="B126" s="7">
        <v>0</v>
      </c>
      <c r="C126" s="7">
        <v>0</v>
      </c>
    </row>
    <row r="127" spans="1:3" x14ac:dyDescent="0.2">
      <c r="A127" s="5">
        <v>519</v>
      </c>
      <c r="B127" s="7">
        <v>1</v>
      </c>
      <c r="C127" s="7">
        <v>0</v>
      </c>
    </row>
    <row r="128" spans="1:3" x14ac:dyDescent="0.2">
      <c r="A128" s="5">
        <v>520</v>
      </c>
      <c r="B128" s="7">
        <v>0</v>
      </c>
      <c r="C128" s="7">
        <v>0</v>
      </c>
    </row>
    <row r="129" spans="1:3" x14ac:dyDescent="0.2">
      <c r="A129" s="5">
        <v>522</v>
      </c>
      <c r="B129" s="7">
        <v>0</v>
      </c>
      <c r="C129" s="7">
        <v>0</v>
      </c>
    </row>
    <row r="130" spans="1:3" x14ac:dyDescent="0.2">
      <c r="A130" s="5">
        <v>523</v>
      </c>
      <c r="B130" s="7">
        <v>0</v>
      </c>
      <c r="C130" s="7">
        <v>0</v>
      </c>
    </row>
    <row r="131" spans="1:3" x14ac:dyDescent="0.2">
      <c r="A131" s="5">
        <v>526</v>
      </c>
      <c r="B131" s="7">
        <v>0</v>
      </c>
      <c r="C131" s="7">
        <v>0</v>
      </c>
    </row>
    <row r="132" spans="1:3" x14ac:dyDescent="0.2">
      <c r="A132" s="5">
        <v>529</v>
      </c>
      <c r="B132" s="7">
        <v>0</v>
      </c>
      <c r="C132" s="7">
        <v>0</v>
      </c>
    </row>
    <row r="133" spans="1:3" x14ac:dyDescent="0.2">
      <c r="A133" s="5">
        <v>531</v>
      </c>
      <c r="B133" s="7">
        <v>1</v>
      </c>
      <c r="C133" s="7">
        <v>1</v>
      </c>
    </row>
    <row r="134" spans="1:3" x14ac:dyDescent="0.2">
      <c r="A134" s="5">
        <v>532</v>
      </c>
      <c r="B134" s="7">
        <v>0</v>
      </c>
      <c r="C134" s="7">
        <v>0</v>
      </c>
    </row>
    <row r="135" spans="1:3" x14ac:dyDescent="0.2">
      <c r="A135" s="5">
        <v>534</v>
      </c>
      <c r="B135" s="7">
        <v>0</v>
      </c>
      <c r="C135" s="7">
        <v>2</v>
      </c>
    </row>
    <row r="136" spans="1:3" x14ac:dyDescent="0.2">
      <c r="A136" s="5">
        <v>545</v>
      </c>
      <c r="B136" s="7">
        <v>1</v>
      </c>
      <c r="C136" s="7">
        <v>0</v>
      </c>
    </row>
    <row r="137" spans="1:3" x14ac:dyDescent="0.2">
      <c r="A137" s="5">
        <v>568</v>
      </c>
      <c r="B137" s="7">
        <v>0</v>
      </c>
      <c r="C137" s="7">
        <v>4</v>
      </c>
    </row>
    <row r="138" spans="1:3" x14ac:dyDescent="0.2">
      <c r="A138" s="5">
        <v>571</v>
      </c>
      <c r="B138" s="7">
        <v>0</v>
      </c>
      <c r="C138" s="7">
        <v>0</v>
      </c>
    </row>
    <row r="139" spans="1:3" x14ac:dyDescent="0.2">
      <c r="A139" s="5">
        <v>572</v>
      </c>
      <c r="B139" s="7">
        <v>2</v>
      </c>
      <c r="C139" s="7">
        <v>0</v>
      </c>
    </row>
    <row r="140" spans="1:3" x14ac:dyDescent="0.2">
      <c r="A140" s="5">
        <v>575</v>
      </c>
      <c r="B140" s="7">
        <v>0</v>
      </c>
      <c r="C140" s="7">
        <v>0</v>
      </c>
    </row>
    <row r="141" spans="1:3" x14ac:dyDescent="0.2">
      <c r="A141" s="5">
        <v>580</v>
      </c>
      <c r="B141" s="7">
        <v>0</v>
      </c>
      <c r="C141" s="7">
        <v>0</v>
      </c>
    </row>
    <row r="142" spans="1:3" x14ac:dyDescent="0.2">
      <c r="A142" s="5">
        <v>582</v>
      </c>
      <c r="B142" s="7">
        <v>1</v>
      </c>
      <c r="C142" s="7">
        <v>1</v>
      </c>
    </row>
    <row r="143" spans="1:3" x14ac:dyDescent="0.2">
      <c r="A143" s="5">
        <v>587</v>
      </c>
      <c r="B143" s="7">
        <v>0</v>
      </c>
      <c r="C143" s="7">
        <v>0</v>
      </c>
    </row>
    <row r="144" spans="1:3" x14ac:dyDescent="0.2">
      <c r="A144" s="5">
        <v>591</v>
      </c>
      <c r="B144" s="7">
        <v>0</v>
      </c>
      <c r="C144" s="7">
        <v>0</v>
      </c>
    </row>
    <row r="145" spans="1:3" x14ac:dyDescent="0.2">
      <c r="A145" s="5">
        <v>593</v>
      </c>
      <c r="B145" s="7">
        <v>0</v>
      </c>
      <c r="C145" s="7">
        <v>0</v>
      </c>
    </row>
    <row r="146" spans="1:3" x14ac:dyDescent="0.2">
      <c r="A146" s="5">
        <v>597</v>
      </c>
      <c r="B146" s="7">
        <v>0</v>
      </c>
      <c r="C146" s="7">
        <v>0</v>
      </c>
    </row>
    <row r="147" spans="1:3" x14ac:dyDescent="0.2">
      <c r="A147" s="5">
        <v>601</v>
      </c>
      <c r="B147" s="7">
        <v>2</v>
      </c>
      <c r="C147" s="7">
        <v>1</v>
      </c>
    </row>
    <row r="148" spans="1:3" x14ac:dyDescent="0.2">
      <c r="A148" s="5">
        <v>602</v>
      </c>
      <c r="B148" s="7">
        <v>0</v>
      </c>
      <c r="C148" s="7">
        <v>0</v>
      </c>
    </row>
    <row r="149" spans="1:3" x14ac:dyDescent="0.2">
      <c r="A149" s="5">
        <v>604</v>
      </c>
      <c r="B149" s="7">
        <v>0</v>
      </c>
      <c r="C149" s="7">
        <v>0</v>
      </c>
    </row>
    <row r="150" spans="1:3" x14ac:dyDescent="0.2">
      <c r="A150" s="5">
        <v>606</v>
      </c>
      <c r="B150" s="7">
        <v>1</v>
      </c>
      <c r="C150" s="7">
        <v>0</v>
      </c>
    </row>
    <row r="151" spans="1:3" x14ac:dyDescent="0.2">
      <c r="A151" s="5">
        <v>607</v>
      </c>
      <c r="B151" s="7">
        <v>0</v>
      </c>
      <c r="C151" s="7">
        <v>0</v>
      </c>
    </row>
    <row r="152" spans="1:3" x14ac:dyDescent="0.2">
      <c r="A152" s="5">
        <v>611</v>
      </c>
      <c r="B152" s="7">
        <v>1</v>
      </c>
      <c r="C152" s="7">
        <v>5</v>
      </c>
    </row>
    <row r="153" spans="1:3" x14ac:dyDescent="0.2">
      <c r="A153" s="5">
        <v>612</v>
      </c>
      <c r="B153" s="7">
        <v>0</v>
      </c>
      <c r="C153" s="7">
        <v>0</v>
      </c>
    </row>
    <row r="154" spans="1:3" x14ac:dyDescent="0.2">
      <c r="A154" s="5">
        <v>613</v>
      </c>
      <c r="B154" s="7">
        <v>1</v>
      </c>
      <c r="C154" s="7">
        <v>0</v>
      </c>
    </row>
    <row r="155" spans="1:3" x14ac:dyDescent="0.2">
      <c r="A155" s="5">
        <v>616</v>
      </c>
      <c r="B155" s="7">
        <v>1</v>
      </c>
      <c r="C155" s="7">
        <v>2</v>
      </c>
    </row>
    <row r="156" spans="1:3" x14ac:dyDescent="0.2">
      <c r="A156" s="5">
        <v>617</v>
      </c>
      <c r="B156" s="7">
        <v>1</v>
      </c>
      <c r="C156" s="7">
        <v>1</v>
      </c>
    </row>
    <row r="157" spans="1:3" x14ac:dyDescent="0.2">
      <c r="A157" s="5">
        <v>618</v>
      </c>
      <c r="B157" s="7">
        <v>1</v>
      </c>
      <c r="C157" s="7">
        <v>0</v>
      </c>
    </row>
    <row r="158" spans="1:3" x14ac:dyDescent="0.2">
      <c r="A158" s="5">
        <v>621</v>
      </c>
      <c r="B158" s="7">
        <v>1</v>
      </c>
      <c r="C158" s="7">
        <v>0</v>
      </c>
    </row>
    <row r="159" spans="1:3" x14ac:dyDescent="0.2">
      <c r="A159" s="5">
        <v>625</v>
      </c>
      <c r="B159" s="7">
        <v>0</v>
      </c>
      <c r="C159" s="7">
        <v>0</v>
      </c>
    </row>
    <row r="160" spans="1:3" x14ac:dyDescent="0.2">
      <c r="A160" s="5">
        <v>626</v>
      </c>
      <c r="B160" s="7">
        <v>0</v>
      </c>
      <c r="C160" s="7">
        <v>0</v>
      </c>
    </row>
    <row r="161" spans="1:3" x14ac:dyDescent="0.2">
      <c r="A161" s="5">
        <v>629</v>
      </c>
      <c r="B161" s="7">
        <v>0</v>
      </c>
      <c r="C161" s="7">
        <v>0</v>
      </c>
    </row>
    <row r="162" spans="1:3" x14ac:dyDescent="0.2">
      <c r="A162" s="5">
        <v>631</v>
      </c>
      <c r="B162" s="7">
        <v>0</v>
      </c>
      <c r="C162" s="7">
        <v>0</v>
      </c>
    </row>
    <row r="163" spans="1:3" x14ac:dyDescent="0.2">
      <c r="A163" s="5">
        <v>635</v>
      </c>
      <c r="B163" s="7">
        <v>3</v>
      </c>
      <c r="C163" s="7">
        <v>2</v>
      </c>
    </row>
    <row r="164" spans="1:3" x14ac:dyDescent="0.2">
      <c r="A164" s="5">
        <v>636</v>
      </c>
      <c r="B164" s="7">
        <v>0</v>
      </c>
      <c r="C164" s="7">
        <v>0</v>
      </c>
    </row>
    <row r="165" spans="1:3" x14ac:dyDescent="0.2">
      <c r="A165" s="5">
        <v>639</v>
      </c>
      <c r="B165" s="7">
        <v>0</v>
      </c>
      <c r="C165" s="7">
        <v>5</v>
      </c>
    </row>
    <row r="166" spans="1:3" x14ac:dyDescent="0.2">
      <c r="A166" s="5">
        <v>641</v>
      </c>
      <c r="B166" s="7">
        <v>0</v>
      </c>
      <c r="C166" s="7">
        <v>0</v>
      </c>
    </row>
    <row r="167" spans="1:3" x14ac:dyDescent="0.2">
      <c r="A167" s="5">
        <v>644</v>
      </c>
      <c r="B167" s="7">
        <v>0</v>
      </c>
      <c r="C167" s="7">
        <v>0</v>
      </c>
    </row>
    <row r="168" spans="1:3" x14ac:dyDescent="0.2">
      <c r="A168" s="5">
        <v>645</v>
      </c>
      <c r="B168" s="7">
        <v>2</v>
      </c>
      <c r="C168" s="7">
        <v>1</v>
      </c>
    </row>
    <row r="169" spans="1:3" x14ac:dyDescent="0.2">
      <c r="A169" s="5">
        <v>649</v>
      </c>
      <c r="B169" s="7">
        <v>0</v>
      </c>
      <c r="C169" s="7">
        <v>0</v>
      </c>
    </row>
    <row r="170" spans="1:3" x14ac:dyDescent="0.2">
      <c r="A170" s="5">
        <v>656</v>
      </c>
      <c r="B170" s="7">
        <v>2</v>
      </c>
      <c r="C170" s="7">
        <v>0</v>
      </c>
    </row>
    <row r="171" spans="1:3" x14ac:dyDescent="0.2">
      <c r="A171" s="5">
        <v>662</v>
      </c>
      <c r="B171" s="7">
        <v>0</v>
      </c>
      <c r="C171" s="7">
        <v>0</v>
      </c>
    </row>
    <row r="172" spans="1:3" x14ac:dyDescent="0.2">
      <c r="A172" s="5">
        <v>671</v>
      </c>
      <c r="B172" s="7">
        <v>1</v>
      </c>
      <c r="C172" s="7">
        <v>1</v>
      </c>
    </row>
    <row r="173" spans="1:3" x14ac:dyDescent="0.2">
      <c r="A173" s="5">
        <v>672</v>
      </c>
      <c r="B173" s="7">
        <v>1</v>
      </c>
      <c r="C173" s="7">
        <v>0</v>
      </c>
    </row>
    <row r="174" spans="1:3" x14ac:dyDescent="0.2">
      <c r="A174" s="5">
        <v>676</v>
      </c>
      <c r="B174" s="7">
        <v>0</v>
      </c>
      <c r="C174" s="7">
        <v>0</v>
      </c>
    </row>
    <row r="175" spans="1:3" x14ac:dyDescent="0.2">
      <c r="A175" s="5">
        <v>677</v>
      </c>
      <c r="B175" s="7">
        <v>0</v>
      </c>
      <c r="C175" s="7">
        <v>0</v>
      </c>
    </row>
    <row r="176" spans="1:3" x14ac:dyDescent="0.2">
      <c r="A176" s="5">
        <v>680</v>
      </c>
      <c r="B176" s="7">
        <v>0</v>
      </c>
      <c r="C176" s="7">
        <v>1</v>
      </c>
    </row>
    <row r="177" spans="1:3" x14ac:dyDescent="0.2">
      <c r="A177" s="5">
        <v>681</v>
      </c>
      <c r="B177" s="7">
        <v>0</v>
      </c>
      <c r="C177" s="7">
        <v>0</v>
      </c>
    </row>
    <row r="178" spans="1:3" x14ac:dyDescent="0.2">
      <c r="A178" s="5">
        <v>682</v>
      </c>
      <c r="B178" s="7">
        <v>0</v>
      </c>
      <c r="C178" s="7">
        <v>0</v>
      </c>
    </row>
    <row r="179" spans="1:3" x14ac:dyDescent="0.2">
      <c r="A179" s="5">
        <v>688</v>
      </c>
      <c r="B179" s="7">
        <v>0</v>
      </c>
      <c r="C179" s="7">
        <v>0</v>
      </c>
    </row>
    <row r="180" spans="1:3" x14ac:dyDescent="0.2">
      <c r="A180" s="5">
        <v>694</v>
      </c>
      <c r="B180" s="7">
        <v>0</v>
      </c>
      <c r="C180" s="7">
        <v>0</v>
      </c>
    </row>
    <row r="181" spans="1:3" x14ac:dyDescent="0.2">
      <c r="A181" s="5">
        <v>697</v>
      </c>
      <c r="B181" s="7">
        <v>0</v>
      </c>
      <c r="C181" s="7">
        <v>0</v>
      </c>
    </row>
    <row r="182" spans="1:3" x14ac:dyDescent="0.2">
      <c r="A182" s="5">
        <v>699</v>
      </c>
      <c r="B182" s="7">
        <v>1</v>
      </c>
      <c r="C182" s="7">
        <v>1</v>
      </c>
    </row>
    <row r="183" spans="1:3" x14ac:dyDescent="0.2">
      <c r="A183" s="5">
        <v>700</v>
      </c>
      <c r="B183" s="7">
        <v>0</v>
      </c>
      <c r="C183" s="7">
        <v>0</v>
      </c>
    </row>
    <row r="184" spans="1:3" x14ac:dyDescent="0.2">
      <c r="A184" s="5">
        <v>704</v>
      </c>
      <c r="B184" s="7">
        <v>0</v>
      </c>
      <c r="C184" s="7">
        <v>0</v>
      </c>
    </row>
    <row r="185" spans="1:3" x14ac:dyDescent="0.2">
      <c r="A185" s="5">
        <v>710</v>
      </c>
      <c r="B185" s="7">
        <v>1</v>
      </c>
      <c r="C185" s="7">
        <v>1</v>
      </c>
    </row>
    <row r="186" spans="1:3" x14ac:dyDescent="0.2">
      <c r="A186" s="5">
        <v>716</v>
      </c>
      <c r="B186" s="7">
        <v>0</v>
      </c>
      <c r="C186" s="7">
        <v>0</v>
      </c>
    </row>
    <row r="187" spans="1:3" x14ac:dyDescent="0.2">
      <c r="A187" s="5">
        <v>717</v>
      </c>
      <c r="B187" s="7">
        <v>0</v>
      </c>
      <c r="C187" s="7">
        <v>0</v>
      </c>
    </row>
    <row r="188" spans="1:3" x14ac:dyDescent="0.2">
      <c r="A188" s="5">
        <v>718</v>
      </c>
      <c r="B188" s="7">
        <v>0</v>
      </c>
      <c r="C188" s="7">
        <v>0</v>
      </c>
    </row>
    <row r="189" spans="1:3" x14ac:dyDescent="0.2">
      <c r="A189" s="5">
        <v>719</v>
      </c>
      <c r="B189" s="7">
        <v>0</v>
      </c>
      <c r="C189" s="7">
        <v>0</v>
      </c>
    </row>
    <row r="190" spans="1:3" x14ac:dyDescent="0.2">
      <c r="A190" s="5">
        <v>730</v>
      </c>
      <c r="B190" s="7">
        <v>1</v>
      </c>
      <c r="C190" s="7">
        <v>0</v>
      </c>
    </row>
    <row r="191" spans="1:3" x14ac:dyDescent="0.2">
      <c r="A191" s="5">
        <v>732</v>
      </c>
      <c r="B191" s="7">
        <v>0</v>
      </c>
      <c r="C191" s="7">
        <v>0</v>
      </c>
    </row>
    <row r="192" spans="1:3" x14ac:dyDescent="0.2">
      <c r="A192" s="5">
        <v>733</v>
      </c>
      <c r="B192" s="7">
        <v>0</v>
      </c>
      <c r="C192" s="7">
        <v>0</v>
      </c>
    </row>
    <row r="193" spans="1:3" x14ac:dyDescent="0.2">
      <c r="A193" s="5">
        <v>734</v>
      </c>
      <c r="B193" s="7">
        <v>0</v>
      </c>
      <c r="C193" s="7">
        <v>0</v>
      </c>
    </row>
    <row r="194" spans="1:3" x14ac:dyDescent="0.2">
      <c r="A194" s="5">
        <v>736</v>
      </c>
      <c r="B194" s="7">
        <v>0</v>
      </c>
      <c r="C194" s="7">
        <v>0</v>
      </c>
    </row>
    <row r="195" spans="1:3" x14ac:dyDescent="0.2">
      <c r="A195" s="5">
        <v>739</v>
      </c>
      <c r="B195" s="7">
        <v>0</v>
      </c>
      <c r="C195" s="7">
        <v>0</v>
      </c>
    </row>
    <row r="196" spans="1:3" x14ac:dyDescent="0.2">
      <c r="A196" s="5">
        <v>741</v>
      </c>
      <c r="B196" s="7">
        <v>0</v>
      </c>
      <c r="C196" s="7">
        <v>0</v>
      </c>
    </row>
    <row r="197" spans="1:3" x14ac:dyDescent="0.2">
      <c r="A197" s="5">
        <v>749</v>
      </c>
      <c r="B197" s="7">
        <v>1</v>
      </c>
      <c r="C197" s="7">
        <v>0</v>
      </c>
    </row>
    <row r="198" spans="1:3" x14ac:dyDescent="0.2">
      <c r="A198" s="5">
        <v>754</v>
      </c>
      <c r="B198" s="7">
        <v>0</v>
      </c>
      <c r="C198" s="7">
        <v>0</v>
      </c>
    </row>
    <row r="199" spans="1:3" x14ac:dyDescent="0.2">
      <c r="A199" s="5">
        <v>770</v>
      </c>
      <c r="B199" s="7">
        <v>0</v>
      </c>
      <c r="C199" s="7">
        <v>0</v>
      </c>
    </row>
    <row r="200" spans="1:3" x14ac:dyDescent="0.2">
      <c r="A200" s="5">
        <v>771</v>
      </c>
      <c r="B200" s="7">
        <v>0</v>
      </c>
      <c r="C200" s="7">
        <v>0</v>
      </c>
    </row>
    <row r="201" spans="1:3" x14ac:dyDescent="0.2">
      <c r="A201" s="5">
        <v>779</v>
      </c>
      <c r="B201" s="7">
        <v>0</v>
      </c>
      <c r="C201" s="7">
        <v>0</v>
      </c>
    </row>
    <row r="202" spans="1:3" x14ac:dyDescent="0.2">
      <c r="A202" s="5">
        <v>783</v>
      </c>
      <c r="B202" s="7">
        <v>0</v>
      </c>
      <c r="C202" s="7">
        <v>0</v>
      </c>
    </row>
    <row r="203" spans="1:3" x14ac:dyDescent="0.2">
      <c r="A203" s="5">
        <v>787</v>
      </c>
      <c r="B203" s="7">
        <v>0</v>
      </c>
      <c r="C203" s="7">
        <v>0</v>
      </c>
    </row>
    <row r="204" spans="1:3" x14ac:dyDescent="0.2">
      <c r="A204" s="5">
        <v>789</v>
      </c>
      <c r="B204" s="7">
        <v>1</v>
      </c>
      <c r="C204" s="7">
        <v>2</v>
      </c>
    </row>
    <row r="205" spans="1:3" x14ac:dyDescent="0.2">
      <c r="A205" s="5">
        <v>791</v>
      </c>
      <c r="B205" s="7">
        <v>0</v>
      </c>
      <c r="C205" s="7">
        <v>0</v>
      </c>
    </row>
    <row r="206" spans="1:3" x14ac:dyDescent="0.2">
      <c r="A206" s="5">
        <v>793</v>
      </c>
      <c r="B206" s="7">
        <v>8</v>
      </c>
      <c r="C206" s="7">
        <v>2</v>
      </c>
    </row>
    <row r="207" spans="1:3" x14ac:dyDescent="0.2">
      <c r="A207" s="5">
        <v>800</v>
      </c>
      <c r="B207" s="7">
        <v>1</v>
      </c>
      <c r="C207" s="7">
        <v>1</v>
      </c>
    </row>
    <row r="208" spans="1:3" x14ac:dyDescent="0.2">
      <c r="A208" s="5">
        <v>802</v>
      </c>
      <c r="B208" s="7">
        <v>1</v>
      </c>
      <c r="C208" s="7">
        <v>1</v>
      </c>
    </row>
    <row r="209" spans="1:3" x14ac:dyDescent="0.2">
      <c r="A209" s="5">
        <v>808</v>
      </c>
      <c r="B209" s="7">
        <v>0</v>
      </c>
      <c r="C209" s="7">
        <v>0</v>
      </c>
    </row>
    <row r="210" spans="1:3" x14ac:dyDescent="0.2">
      <c r="A210" s="5">
        <v>815</v>
      </c>
      <c r="B210" s="7">
        <v>0</v>
      </c>
      <c r="C210" s="7">
        <v>0</v>
      </c>
    </row>
    <row r="211" spans="1:3" x14ac:dyDescent="0.2">
      <c r="A211" s="5">
        <v>823</v>
      </c>
      <c r="B211" s="7">
        <v>0</v>
      </c>
      <c r="C211" s="7">
        <v>0</v>
      </c>
    </row>
    <row r="212" spans="1:3" x14ac:dyDescent="0.2">
      <c r="A212" s="5">
        <v>824</v>
      </c>
      <c r="B212" s="7">
        <v>0</v>
      </c>
      <c r="C212" s="7">
        <v>1</v>
      </c>
    </row>
    <row r="213" spans="1:3" x14ac:dyDescent="0.2">
      <c r="A213" s="5">
        <v>833</v>
      </c>
      <c r="B213" s="7">
        <v>0</v>
      </c>
      <c r="C213" s="7">
        <v>0</v>
      </c>
    </row>
    <row r="214" spans="1:3" x14ac:dyDescent="0.2">
      <c r="A214" s="5">
        <v>834</v>
      </c>
      <c r="B214" s="7">
        <v>0</v>
      </c>
      <c r="C214" s="7">
        <v>0</v>
      </c>
    </row>
    <row r="215" spans="1:3" x14ac:dyDescent="0.2">
      <c r="A215" s="5">
        <v>838</v>
      </c>
      <c r="B215" s="7">
        <v>0</v>
      </c>
      <c r="C215" s="7">
        <v>0</v>
      </c>
    </row>
    <row r="216" spans="1:3" x14ac:dyDescent="0.2">
      <c r="A216" s="5">
        <v>858</v>
      </c>
      <c r="B216" s="7">
        <v>0</v>
      </c>
      <c r="C216" s="7">
        <v>0</v>
      </c>
    </row>
    <row r="217" spans="1:3" x14ac:dyDescent="0.2">
      <c r="A217" s="5">
        <v>866</v>
      </c>
      <c r="B217" s="7">
        <v>0</v>
      </c>
      <c r="C217" s="7">
        <v>0</v>
      </c>
    </row>
    <row r="218" spans="1:3" x14ac:dyDescent="0.2">
      <c r="A218" s="5">
        <v>870</v>
      </c>
      <c r="B218" s="7">
        <v>1</v>
      </c>
      <c r="C218" s="7">
        <v>1</v>
      </c>
    </row>
    <row r="219" spans="1:3" x14ac:dyDescent="0.2">
      <c r="A219" s="5">
        <v>871</v>
      </c>
      <c r="B219" s="7">
        <v>0</v>
      </c>
      <c r="C219" s="7">
        <v>0</v>
      </c>
    </row>
    <row r="220" spans="1:3" x14ac:dyDescent="0.2">
      <c r="A220" s="5">
        <v>874</v>
      </c>
      <c r="B220" s="7">
        <v>0</v>
      </c>
      <c r="C220" s="7">
        <v>0</v>
      </c>
    </row>
    <row r="221" spans="1:3" x14ac:dyDescent="0.2">
      <c r="A221" s="5">
        <v>875</v>
      </c>
      <c r="B221" s="7">
        <v>1</v>
      </c>
      <c r="C221" s="7">
        <v>0</v>
      </c>
    </row>
    <row r="222" spans="1:3" x14ac:dyDescent="0.2">
      <c r="A222" s="5">
        <v>878</v>
      </c>
      <c r="B222" s="7">
        <v>0</v>
      </c>
      <c r="C222" s="7">
        <v>0</v>
      </c>
    </row>
    <row r="223" spans="1:3" x14ac:dyDescent="0.2">
      <c r="A223" s="5">
        <v>885</v>
      </c>
      <c r="B223" s="7">
        <v>0</v>
      </c>
      <c r="C223" s="7">
        <v>0</v>
      </c>
    </row>
    <row r="224" spans="1:3" x14ac:dyDescent="0.2">
      <c r="A224" s="5">
        <v>891</v>
      </c>
      <c r="B224" s="7">
        <v>0</v>
      </c>
      <c r="C224" s="7">
        <v>0</v>
      </c>
    </row>
  </sheetData>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99683-ADB8-864C-8058-C112B415AEEB}">
  <dimension ref="A1:D194"/>
  <sheetViews>
    <sheetView workbookViewId="0">
      <selection activeCell="C16" sqref="C16"/>
    </sheetView>
  </sheetViews>
  <sheetFormatPr baseColWidth="10" defaultColWidth="11" defaultRowHeight="16" x14ac:dyDescent="0.2"/>
  <cols>
    <col min="1" max="1" width="19.33203125" style="5" bestFit="1" customWidth="1"/>
    <col min="2" max="2" width="7.33203125" style="18" bestFit="1" customWidth="1"/>
    <col min="3" max="3" width="11.6640625" style="5" bestFit="1" customWidth="1"/>
    <col min="4" max="4" width="14.33203125" style="19" bestFit="1" customWidth="1"/>
  </cols>
  <sheetData>
    <row r="1" spans="1:4" x14ac:dyDescent="0.2">
      <c r="A1" s="5" t="s">
        <v>24</v>
      </c>
      <c r="B1" s="18" t="s">
        <v>84</v>
      </c>
      <c r="C1" s="5" t="s">
        <v>86</v>
      </c>
      <c r="D1" s="19" t="s">
        <v>88</v>
      </c>
    </row>
    <row r="2" spans="1:4" x14ac:dyDescent="0.2">
      <c r="A2" s="5">
        <v>1601</v>
      </c>
      <c r="B2" s="18">
        <v>56.495800000000003</v>
      </c>
      <c r="D2" s="19" t="s">
        <v>90</v>
      </c>
    </row>
    <row r="3" spans="1:4" x14ac:dyDescent="0.2">
      <c r="A3" s="5">
        <v>2003</v>
      </c>
      <c r="B3" s="18">
        <v>26</v>
      </c>
      <c r="D3" s="19" t="s">
        <v>90</v>
      </c>
    </row>
    <row r="4" spans="1:4" x14ac:dyDescent="0.2">
      <c r="A4" s="5">
        <v>2623</v>
      </c>
      <c r="B4" s="18">
        <v>7.2249999999999996</v>
      </c>
      <c r="D4" s="19" t="s">
        <v>92</v>
      </c>
    </row>
    <row r="5" spans="1:4" x14ac:dyDescent="0.2">
      <c r="A5" s="5">
        <v>2624</v>
      </c>
      <c r="B5" s="18">
        <v>7.2249999999999996</v>
      </c>
      <c r="D5" s="19" t="s">
        <v>92</v>
      </c>
    </row>
    <row r="6" spans="1:4" x14ac:dyDescent="0.2">
      <c r="A6" s="5">
        <v>2627</v>
      </c>
      <c r="B6" s="18">
        <v>14.458299999999999</v>
      </c>
      <c r="D6" s="19" t="s">
        <v>92</v>
      </c>
    </row>
    <row r="7" spans="1:4" x14ac:dyDescent="0.2">
      <c r="A7" s="5">
        <v>2641</v>
      </c>
      <c r="B7" s="18">
        <v>7.2291999999999996</v>
      </c>
      <c r="D7" s="19" t="s">
        <v>92</v>
      </c>
    </row>
    <row r="8" spans="1:4" x14ac:dyDescent="0.2">
      <c r="A8" s="5">
        <v>2650</v>
      </c>
      <c r="B8" s="18">
        <v>15.245799999999999</v>
      </c>
      <c r="D8" s="19" t="s">
        <v>92</v>
      </c>
    </row>
    <row r="9" spans="1:4" x14ac:dyDescent="0.2">
      <c r="A9" s="5">
        <v>2659</v>
      </c>
      <c r="B9" s="18">
        <v>14.4542</v>
      </c>
      <c r="D9" s="19" t="s">
        <v>92</v>
      </c>
    </row>
    <row r="10" spans="1:4" x14ac:dyDescent="0.2">
      <c r="A10" s="5">
        <v>2661</v>
      </c>
      <c r="B10" s="18">
        <v>15.245799999999999</v>
      </c>
      <c r="D10" s="19" t="s">
        <v>92</v>
      </c>
    </row>
    <row r="11" spans="1:4" x14ac:dyDescent="0.2">
      <c r="A11" s="5">
        <v>2662</v>
      </c>
      <c r="B11" s="18">
        <v>21.679200000000002</v>
      </c>
      <c r="D11" s="19" t="s">
        <v>92</v>
      </c>
    </row>
    <row r="12" spans="1:4" x14ac:dyDescent="0.2">
      <c r="A12" s="5">
        <v>2665</v>
      </c>
      <c r="B12" s="18">
        <v>14.4542</v>
      </c>
      <c r="D12" s="19" t="s">
        <v>92</v>
      </c>
    </row>
    <row r="13" spans="1:4" x14ac:dyDescent="0.2">
      <c r="A13" s="5">
        <v>2666</v>
      </c>
      <c r="B13" s="18">
        <v>19.258299999999998</v>
      </c>
      <c r="D13" s="19" t="s">
        <v>92</v>
      </c>
    </row>
    <row r="14" spans="1:4" x14ac:dyDescent="0.2">
      <c r="A14" s="5">
        <v>2668</v>
      </c>
      <c r="B14" s="18">
        <v>22.3583</v>
      </c>
      <c r="D14" s="19" t="s">
        <v>92</v>
      </c>
    </row>
    <row r="15" spans="1:4" x14ac:dyDescent="0.2">
      <c r="A15" s="5">
        <v>2669</v>
      </c>
      <c r="B15" s="18">
        <v>7.2291999999999996</v>
      </c>
      <c r="D15" s="19" t="s">
        <v>92</v>
      </c>
    </row>
    <row r="16" spans="1:4" x14ac:dyDescent="0.2">
      <c r="A16" s="5">
        <v>2671</v>
      </c>
      <c r="B16" s="18">
        <v>7.2291999999999996</v>
      </c>
      <c r="D16" s="19" t="s">
        <v>92</v>
      </c>
    </row>
    <row r="17" spans="1:4" x14ac:dyDescent="0.2">
      <c r="A17" s="5">
        <v>2672</v>
      </c>
      <c r="B17" s="18">
        <v>7.2249999999999996</v>
      </c>
      <c r="D17" s="19" t="s">
        <v>92</v>
      </c>
    </row>
    <row r="18" spans="1:4" x14ac:dyDescent="0.2">
      <c r="A18" s="5">
        <v>2678</v>
      </c>
      <c r="B18" s="18">
        <v>15.245799999999999</v>
      </c>
      <c r="D18" s="19" t="s">
        <v>92</v>
      </c>
    </row>
    <row r="19" spans="1:4" x14ac:dyDescent="0.2">
      <c r="A19" s="5">
        <v>2699</v>
      </c>
      <c r="B19" s="18">
        <v>18.787500000000001</v>
      </c>
      <c r="D19" s="19" t="s">
        <v>92</v>
      </c>
    </row>
    <row r="20" spans="1:4" x14ac:dyDescent="0.2">
      <c r="A20" s="5">
        <v>4134</v>
      </c>
      <c r="B20" s="18">
        <v>9.5875000000000004</v>
      </c>
      <c r="D20" s="19" t="s">
        <v>90</v>
      </c>
    </row>
    <row r="21" spans="1:4" x14ac:dyDescent="0.2">
      <c r="A21" s="5">
        <v>4136</v>
      </c>
      <c r="B21" s="18">
        <v>9.8249999999999993</v>
      </c>
      <c r="D21" s="19" t="s">
        <v>90</v>
      </c>
    </row>
    <row r="22" spans="1:4" x14ac:dyDescent="0.2">
      <c r="A22" s="5">
        <v>7267</v>
      </c>
      <c r="B22" s="18">
        <v>9.2249999999999996</v>
      </c>
      <c r="D22" s="19" t="s">
        <v>90</v>
      </c>
    </row>
    <row r="23" spans="1:4" x14ac:dyDescent="0.2">
      <c r="A23" s="5">
        <v>7546</v>
      </c>
      <c r="B23" s="18">
        <v>9.4749999999999996</v>
      </c>
      <c r="D23" s="19" t="s">
        <v>90</v>
      </c>
    </row>
    <row r="24" spans="1:4" x14ac:dyDescent="0.2">
      <c r="A24" s="5">
        <v>8471</v>
      </c>
      <c r="B24" s="18">
        <v>8.3625000000000007</v>
      </c>
      <c r="D24" s="19" t="s">
        <v>90</v>
      </c>
    </row>
    <row r="25" spans="1:4" x14ac:dyDescent="0.2">
      <c r="A25" s="5">
        <v>9234</v>
      </c>
      <c r="B25" s="18">
        <v>7.75</v>
      </c>
      <c r="D25" s="19" t="s">
        <v>104</v>
      </c>
    </row>
    <row r="26" spans="1:4" x14ac:dyDescent="0.2">
      <c r="A26" s="5">
        <v>11668</v>
      </c>
      <c r="B26" s="18">
        <v>21</v>
      </c>
      <c r="D26" s="19" t="s">
        <v>90</v>
      </c>
    </row>
    <row r="27" spans="1:4" x14ac:dyDescent="0.2">
      <c r="A27" s="5">
        <v>11769</v>
      </c>
      <c r="B27" s="18">
        <v>51.479199999999999</v>
      </c>
      <c r="C27" s="5" t="s">
        <v>1335</v>
      </c>
      <c r="D27" s="19" t="s">
        <v>90</v>
      </c>
    </row>
    <row r="28" spans="1:4" x14ac:dyDescent="0.2">
      <c r="A28" s="5">
        <v>12460</v>
      </c>
      <c r="B28" s="18">
        <v>7.75</v>
      </c>
      <c r="D28" s="19" t="s">
        <v>104</v>
      </c>
    </row>
    <row r="29" spans="1:4" x14ac:dyDescent="0.2">
      <c r="A29" s="5">
        <v>13509</v>
      </c>
      <c r="B29" s="18">
        <v>26.55</v>
      </c>
      <c r="C29" s="5" t="s">
        <v>1336</v>
      </c>
      <c r="D29" s="19" t="s">
        <v>90</v>
      </c>
    </row>
    <row r="30" spans="1:4" x14ac:dyDescent="0.2">
      <c r="A30" s="5">
        <v>17421</v>
      </c>
      <c r="B30" s="18">
        <v>110.88330000000001</v>
      </c>
      <c r="C30" s="5" t="s">
        <v>1337</v>
      </c>
      <c r="D30" s="19" t="s">
        <v>92</v>
      </c>
    </row>
    <row r="31" spans="1:4" x14ac:dyDescent="0.2">
      <c r="A31" s="5">
        <v>17464</v>
      </c>
      <c r="B31" s="18">
        <v>51.862499999999997</v>
      </c>
      <c r="C31" s="5" t="s">
        <v>1338</v>
      </c>
      <c r="D31" s="19" t="s">
        <v>90</v>
      </c>
    </row>
    <row r="32" spans="1:4" x14ac:dyDescent="0.2">
      <c r="A32" s="5">
        <v>19928</v>
      </c>
      <c r="B32" s="18">
        <v>90</v>
      </c>
      <c r="C32" s="5" t="s">
        <v>1010</v>
      </c>
      <c r="D32" s="19" t="s">
        <v>104</v>
      </c>
    </row>
    <row r="33" spans="1:4" x14ac:dyDescent="0.2">
      <c r="A33" s="5">
        <v>19947</v>
      </c>
      <c r="B33" s="18">
        <v>35.5</v>
      </c>
      <c r="C33" s="5" t="s">
        <v>1024</v>
      </c>
      <c r="D33" s="19" t="s">
        <v>90</v>
      </c>
    </row>
    <row r="34" spans="1:4" x14ac:dyDescent="0.2">
      <c r="A34" s="5">
        <v>19952</v>
      </c>
      <c r="B34" s="18">
        <v>26.55</v>
      </c>
      <c r="C34" s="5" t="s">
        <v>1339</v>
      </c>
      <c r="D34" s="19" t="s">
        <v>90</v>
      </c>
    </row>
    <row r="35" spans="1:4" x14ac:dyDescent="0.2">
      <c r="A35" s="5">
        <v>19972</v>
      </c>
      <c r="B35" s="18">
        <v>0</v>
      </c>
      <c r="D35" s="19" t="s">
        <v>90</v>
      </c>
    </row>
    <row r="36" spans="1:4" x14ac:dyDescent="0.2">
      <c r="A36" s="5">
        <v>19988</v>
      </c>
      <c r="B36" s="18">
        <v>30.5</v>
      </c>
      <c r="C36" s="5" t="s">
        <v>1340</v>
      </c>
      <c r="D36" s="19" t="s">
        <v>90</v>
      </c>
    </row>
    <row r="37" spans="1:4" x14ac:dyDescent="0.2">
      <c r="A37" s="5">
        <v>26360</v>
      </c>
      <c r="B37" s="18">
        <v>26</v>
      </c>
      <c r="D37" s="19" t="s">
        <v>90</v>
      </c>
    </row>
    <row r="38" spans="1:4" x14ac:dyDescent="0.2">
      <c r="A38" s="5">
        <v>27042</v>
      </c>
      <c r="B38" s="18">
        <v>30</v>
      </c>
      <c r="C38" s="5" t="s">
        <v>1341</v>
      </c>
      <c r="D38" s="19" t="s">
        <v>90</v>
      </c>
    </row>
    <row r="39" spans="1:4" x14ac:dyDescent="0.2">
      <c r="A39" s="5">
        <v>28228</v>
      </c>
      <c r="B39" s="18">
        <v>13</v>
      </c>
      <c r="D39" s="19" t="s">
        <v>90</v>
      </c>
    </row>
    <row r="40" spans="1:4" x14ac:dyDescent="0.2">
      <c r="A40" s="5">
        <v>28425</v>
      </c>
      <c r="B40" s="18">
        <v>13</v>
      </c>
      <c r="D40" s="19" t="s">
        <v>90</v>
      </c>
    </row>
    <row r="41" spans="1:4" x14ac:dyDescent="0.2">
      <c r="A41" s="5">
        <v>29750</v>
      </c>
      <c r="B41" s="18">
        <v>39</v>
      </c>
      <c r="D41" s="19" t="s">
        <v>90</v>
      </c>
    </row>
    <row r="42" spans="1:4" x14ac:dyDescent="0.2">
      <c r="A42" s="5">
        <v>34218</v>
      </c>
      <c r="B42" s="18">
        <v>10.5</v>
      </c>
      <c r="C42" s="5" t="s">
        <v>1015</v>
      </c>
      <c r="D42" s="19" t="s">
        <v>90</v>
      </c>
    </row>
    <row r="43" spans="1:4" x14ac:dyDescent="0.2">
      <c r="A43" s="5">
        <v>36209</v>
      </c>
      <c r="B43" s="18">
        <v>7.7249999999999996</v>
      </c>
      <c r="D43" s="19" t="s">
        <v>104</v>
      </c>
    </row>
    <row r="44" spans="1:4" x14ac:dyDescent="0.2">
      <c r="A44" s="5">
        <v>36568</v>
      </c>
      <c r="B44" s="18">
        <v>15.5</v>
      </c>
      <c r="D44" s="19" t="s">
        <v>104</v>
      </c>
    </row>
    <row r="45" spans="1:4" x14ac:dyDescent="0.2">
      <c r="A45" s="5">
        <v>36864</v>
      </c>
      <c r="B45" s="18">
        <v>7.7416999999999998</v>
      </c>
      <c r="D45" s="19" t="s">
        <v>104</v>
      </c>
    </row>
    <row r="46" spans="1:4" x14ac:dyDescent="0.2">
      <c r="A46" s="5">
        <v>36865</v>
      </c>
      <c r="B46" s="18">
        <v>7.7374999999999998</v>
      </c>
      <c r="D46" s="19" t="s">
        <v>104</v>
      </c>
    </row>
    <row r="47" spans="1:4" x14ac:dyDescent="0.2">
      <c r="A47" s="5">
        <v>36947</v>
      </c>
      <c r="B47" s="18">
        <v>78.2667</v>
      </c>
      <c r="C47" s="5" t="s">
        <v>1019</v>
      </c>
      <c r="D47" s="19" t="s">
        <v>92</v>
      </c>
    </row>
    <row r="48" spans="1:4" x14ac:dyDescent="0.2">
      <c r="A48" s="5">
        <v>36963</v>
      </c>
      <c r="B48" s="18">
        <v>32.320799999999998</v>
      </c>
      <c r="C48" s="5" t="s">
        <v>1342</v>
      </c>
      <c r="D48" s="19" t="s">
        <v>90</v>
      </c>
    </row>
    <row r="49" spans="1:4" x14ac:dyDescent="0.2">
      <c r="A49" s="5">
        <v>54636</v>
      </c>
      <c r="B49" s="18">
        <v>16.100000000000001</v>
      </c>
      <c r="D49" s="19" t="s">
        <v>90</v>
      </c>
    </row>
    <row r="50" spans="1:4" x14ac:dyDescent="0.2">
      <c r="A50" s="5">
        <v>65303</v>
      </c>
      <c r="B50" s="18">
        <v>19.966699999999999</v>
      </c>
      <c r="D50" s="19" t="s">
        <v>90</v>
      </c>
    </row>
    <row r="51" spans="1:4" x14ac:dyDescent="0.2">
      <c r="A51" s="5">
        <v>65304</v>
      </c>
      <c r="B51" s="18">
        <v>19.966699999999999</v>
      </c>
      <c r="D51" s="19" t="s">
        <v>90</v>
      </c>
    </row>
    <row r="52" spans="1:4" x14ac:dyDescent="0.2">
      <c r="A52" s="5">
        <v>110152</v>
      </c>
      <c r="B52" s="18">
        <v>86.5</v>
      </c>
      <c r="C52" s="5" t="s">
        <v>1343</v>
      </c>
      <c r="D52" s="19" t="s">
        <v>90</v>
      </c>
    </row>
    <row r="53" spans="1:4" x14ac:dyDescent="0.2">
      <c r="A53" s="5">
        <v>111240</v>
      </c>
      <c r="B53" s="18">
        <v>33.5</v>
      </c>
      <c r="C53" s="5" t="s">
        <v>1344</v>
      </c>
      <c r="D53" s="19" t="s">
        <v>90</v>
      </c>
    </row>
    <row r="54" spans="1:4" x14ac:dyDescent="0.2">
      <c r="A54" s="5">
        <v>111361</v>
      </c>
      <c r="B54" s="18">
        <v>57.979199999999999</v>
      </c>
      <c r="C54" s="5" t="s">
        <v>1027</v>
      </c>
      <c r="D54" s="19" t="s">
        <v>92</v>
      </c>
    </row>
    <row r="55" spans="1:4" x14ac:dyDescent="0.2">
      <c r="A55" s="5">
        <v>112059</v>
      </c>
      <c r="B55" s="18">
        <v>0</v>
      </c>
      <c r="C55" s="5" t="s">
        <v>1345</v>
      </c>
      <c r="D55" s="19" t="s">
        <v>90</v>
      </c>
    </row>
    <row r="56" spans="1:4" x14ac:dyDescent="0.2">
      <c r="A56" s="5">
        <v>113043</v>
      </c>
      <c r="B56" s="18">
        <v>28.5</v>
      </c>
      <c r="C56" s="5" t="s">
        <v>1033</v>
      </c>
      <c r="D56" s="19" t="s">
        <v>90</v>
      </c>
    </row>
    <row r="57" spans="1:4" x14ac:dyDescent="0.2">
      <c r="A57" s="5">
        <v>113055</v>
      </c>
      <c r="B57" s="18">
        <v>26.55</v>
      </c>
      <c r="C57" s="5" t="s">
        <v>1346</v>
      </c>
      <c r="D57" s="19" t="s">
        <v>90</v>
      </c>
    </row>
    <row r="58" spans="1:4" x14ac:dyDescent="0.2">
      <c r="A58" s="5">
        <v>113501</v>
      </c>
      <c r="B58" s="18">
        <v>30</v>
      </c>
      <c r="C58" s="5" t="s">
        <v>1347</v>
      </c>
      <c r="D58" s="19" t="s">
        <v>90</v>
      </c>
    </row>
    <row r="59" spans="1:4" x14ac:dyDescent="0.2">
      <c r="A59" s="5">
        <v>113767</v>
      </c>
      <c r="B59" s="18">
        <v>50</v>
      </c>
      <c r="C59" s="5" t="s">
        <v>1348</v>
      </c>
      <c r="D59" s="19" t="s">
        <v>90</v>
      </c>
    </row>
    <row r="60" spans="1:4" x14ac:dyDescent="0.2">
      <c r="A60" s="5">
        <v>113773</v>
      </c>
      <c r="B60" s="18">
        <v>53.1</v>
      </c>
      <c r="C60" s="5" t="s">
        <v>1349</v>
      </c>
      <c r="D60" s="19" t="s">
        <v>90</v>
      </c>
    </row>
    <row r="61" spans="1:4" x14ac:dyDescent="0.2">
      <c r="A61" s="5">
        <v>113787</v>
      </c>
      <c r="B61" s="18">
        <v>30.5</v>
      </c>
      <c r="C61" s="5" t="s">
        <v>1350</v>
      </c>
      <c r="D61" s="19" t="s">
        <v>90</v>
      </c>
    </row>
    <row r="62" spans="1:4" x14ac:dyDescent="0.2">
      <c r="A62" s="5">
        <v>113788</v>
      </c>
      <c r="B62" s="18">
        <v>35.5</v>
      </c>
      <c r="C62" s="5" t="s">
        <v>1351</v>
      </c>
      <c r="D62" s="19" t="s">
        <v>90</v>
      </c>
    </row>
    <row r="63" spans="1:4" x14ac:dyDescent="0.2">
      <c r="A63" s="5">
        <v>113789</v>
      </c>
      <c r="B63" s="18">
        <v>52</v>
      </c>
      <c r="D63" s="19" t="s">
        <v>90</v>
      </c>
    </row>
    <row r="64" spans="1:4" x14ac:dyDescent="0.2">
      <c r="A64" s="5">
        <v>220845</v>
      </c>
      <c r="B64" s="18">
        <v>65</v>
      </c>
      <c r="D64" s="19" t="s">
        <v>90</v>
      </c>
    </row>
    <row r="65" spans="1:4" x14ac:dyDescent="0.2">
      <c r="A65" s="5">
        <v>226593</v>
      </c>
      <c r="B65" s="18">
        <v>12.35</v>
      </c>
      <c r="C65" s="5" t="s">
        <v>1015</v>
      </c>
      <c r="D65" s="19" t="s">
        <v>104</v>
      </c>
    </row>
    <row r="66" spans="1:4" x14ac:dyDescent="0.2">
      <c r="A66" s="5">
        <v>226875</v>
      </c>
      <c r="B66" s="18">
        <v>26</v>
      </c>
      <c r="D66" s="19" t="s">
        <v>90</v>
      </c>
    </row>
    <row r="67" spans="1:4" x14ac:dyDescent="0.2">
      <c r="A67" s="5">
        <v>229236</v>
      </c>
      <c r="B67" s="18">
        <v>13</v>
      </c>
      <c r="D67" s="19" t="s">
        <v>90</v>
      </c>
    </row>
    <row r="68" spans="1:4" x14ac:dyDescent="0.2">
      <c r="A68" s="5">
        <v>230080</v>
      </c>
      <c r="B68" s="18">
        <v>26</v>
      </c>
      <c r="C68" s="5" t="s">
        <v>1049</v>
      </c>
      <c r="D68" s="19" t="s">
        <v>90</v>
      </c>
    </row>
    <row r="69" spans="1:4" x14ac:dyDescent="0.2">
      <c r="A69" s="5">
        <v>230433</v>
      </c>
      <c r="B69" s="18">
        <v>26</v>
      </c>
      <c r="D69" s="19" t="s">
        <v>90</v>
      </c>
    </row>
    <row r="70" spans="1:4" x14ac:dyDescent="0.2">
      <c r="A70" s="5">
        <v>231919</v>
      </c>
      <c r="B70" s="18">
        <v>23</v>
      </c>
      <c r="D70" s="19" t="s">
        <v>90</v>
      </c>
    </row>
    <row r="71" spans="1:4" x14ac:dyDescent="0.2">
      <c r="A71" s="5">
        <v>231945</v>
      </c>
      <c r="B71" s="18">
        <v>11.5</v>
      </c>
      <c r="D71" s="19" t="s">
        <v>90</v>
      </c>
    </row>
    <row r="72" spans="1:4" x14ac:dyDescent="0.2">
      <c r="A72" s="5">
        <v>236852</v>
      </c>
      <c r="B72" s="18">
        <v>13</v>
      </c>
      <c r="D72" s="19" t="s">
        <v>90</v>
      </c>
    </row>
    <row r="73" spans="1:4" x14ac:dyDescent="0.2">
      <c r="A73" s="5">
        <v>237565</v>
      </c>
      <c r="B73" s="18">
        <v>15</v>
      </c>
      <c r="D73" s="19" t="s">
        <v>90</v>
      </c>
    </row>
    <row r="74" spans="1:4" x14ac:dyDescent="0.2">
      <c r="A74" s="5">
        <v>237668</v>
      </c>
      <c r="B74" s="18">
        <v>13</v>
      </c>
      <c r="D74" s="19" t="s">
        <v>90</v>
      </c>
    </row>
    <row r="75" spans="1:4" x14ac:dyDescent="0.2">
      <c r="A75" s="5">
        <v>239854</v>
      </c>
      <c r="B75" s="18">
        <v>0</v>
      </c>
      <c r="D75" s="19" t="s">
        <v>90</v>
      </c>
    </row>
    <row r="76" spans="1:4" x14ac:dyDescent="0.2">
      <c r="A76" s="5">
        <v>239855</v>
      </c>
      <c r="B76" s="18">
        <v>0</v>
      </c>
      <c r="D76" s="19" t="s">
        <v>90</v>
      </c>
    </row>
    <row r="77" spans="1:4" x14ac:dyDescent="0.2">
      <c r="A77" s="5">
        <v>240929</v>
      </c>
      <c r="B77" s="18">
        <v>12.65</v>
      </c>
      <c r="D77" s="19" t="s">
        <v>90</v>
      </c>
    </row>
    <row r="78" spans="1:4" x14ac:dyDescent="0.2">
      <c r="A78" s="5">
        <v>243847</v>
      </c>
      <c r="B78" s="18">
        <v>27</v>
      </c>
      <c r="D78" s="19" t="s">
        <v>90</v>
      </c>
    </row>
    <row r="79" spans="1:4" x14ac:dyDescent="0.2">
      <c r="A79" s="5">
        <v>244278</v>
      </c>
      <c r="B79" s="18">
        <v>10.5</v>
      </c>
      <c r="D79" s="19" t="s">
        <v>90</v>
      </c>
    </row>
    <row r="80" spans="1:4" x14ac:dyDescent="0.2">
      <c r="A80" s="5">
        <v>244361</v>
      </c>
      <c r="B80" s="18">
        <v>13</v>
      </c>
      <c r="D80" s="19" t="s">
        <v>90</v>
      </c>
    </row>
    <row r="81" spans="1:4" x14ac:dyDescent="0.2">
      <c r="A81" s="5">
        <v>244367</v>
      </c>
      <c r="B81" s="18">
        <v>26</v>
      </c>
      <c r="D81" s="19" t="s">
        <v>90</v>
      </c>
    </row>
    <row r="82" spans="1:4" x14ac:dyDescent="0.2">
      <c r="A82" s="5">
        <v>244373</v>
      </c>
      <c r="B82" s="18">
        <v>13</v>
      </c>
      <c r="D82" s="19" t="s">
        <v>90</v>
      </c>
    </row>
    <row r="83" spans="1:4" x14ac:dyDescent="0.2">
      <c r="A83" s="5">
        <v>248706</v>
      </c>
      <c r="B83" s="18">
        <v>16</v>
      </c>
      <c r="D83" s="19" t="s">
        <v>90</v>
      </c>
    </row>
    <row r="84" spans="1:4" x14ac:dyDescent="0.2">
      <c r="A84" s="5">
        <v>248727</v>
      </c>
      <c r="B84" s="18">
        <v>33</v>
      </c>
      <c r="D84" s="19" t="s">
        <v>90</v>
      </c>
    </row>
    <row r="85" spans="1:4" x14ac:dyDescent="0.2">
      <c r="A85" s="5">
        <v>248738</v>
      </c>
      <c r="B85" s="18">
        <v>29</v>
      </c>
      <c r="D85" s="19" t="s">
        <v>90</v>
      </c>
    </row>
    <row r="86" spans="1:4" x14ac:dyDescent="0.2">
      <c r="A86" s="5">
        <v>248747</v>
      </c>
      <c r="B86" s="18">
        <v>13</v>
      </c>
      <c r="D86" s="19" t="s">
        <v>90</v>
      </c>
    </row>
    <row r="87" spans="1:4" x14ac:dyDescent="0.2">
      <c r="A87" s="5">
        <v>250646</v>
      </c>
      <c r="B87" s="18">
        <v>13</v>
      </c>
      <c r="D87" s="19" t="s">
        <v>90</v>
      </c>
    </row>
    <row r="88" spans="1:4" x14ac:dyDescent="0.2">
      <c r="A88" s="5">
        <v>250653</v>
      </c>
      <c r="B88" s="18">
        <v>13</v>
      </c>
      <c r="D88" s="19" t="s">
        <v>90</v>
      </c>
    </row>
    <row r="89" spans="1:4" x14ac:dyDescent="0.2">
      <c r="A89" s="5">
        <v>250655</v>
      </c>
      <c r="B89" s="18">
        <v>26</v>
      </c>
      <c r="D89" s="19" t="s">
        <v>90</v>
      </c>
    </row>
    <row r="90" spans="1:4" x14ac:dyDescent="0.2">
      <c r="A90" s="5">
        <v>312992</v>
      </c>
      <c r="B90" s="18">
        <v>7.7750000000000004</v>
      </c>
      <c r="D90" s="19" t="s">
        <v>90</v>
      </c>
    </row>
    <row r="91" spans="1:4" x14ac:dyDescent="0.2">
      <c r="A91" s="5">
        <v>330909</v>
      </c>
      <c r="B91" s="18">
        <v>7.6292</v>
      </c>
      <c r="D91" s="19" t="s">
        <v>104</v>
      </c>
    </row>
    <row r="92" spans="1:4" x14ac:dyDescent="0.2">
      <c r="A92" s="5">
        <v>330980</v>
      </c>
      <c r="B92" s="18">
        <v>7.8792</v>
      </c>
      <c r="D92" s="19" t="s">
        <v>104</v>
      </c>
    </row>
    <row r="93" spans="1:4" x14ac:dyDescent="0.2">
      <c r="A93" s="5">
        <v>342826</v>
      </c>
      <c r="B93" s="18">
        <v>8.0500000000000007</v>
      </c>
      <c r="D93" s="19" t="s">
        <v>90</v>
      </c>
    </row>
    <row r="94" spans="1:4" x14ac:dyDescent="0.2">
      <c r="A94" s="5">
        <v>343095</v>
      </c>
      <c r="B94" s="18">
        <v>8.0500000000000007</v>
      </c>
      <c r="D94" s="19" t="s">
        <v>90</v>
      </c>
    </row>
    <row r="95" spans="1:4" x14ac:dyDescent="0.2">
      <c r="A95" s="5">
        <v>343275</v>
      </c>
      <c r="B95" s="18">
        <v>8.0500000000000007</v>
      </c>
      <c r="D95" s="19" t="s">
        <v>90</v>
      </c>
    </row>
    <row r="96" spans="1:4" x14ac:dyDescent="0.2">
      <c r="A96" s="5">
        <v>345763</v>
      </c>
      <c r="B96" s="18">
        <v>18</v>
      </c>
      <c r="D96" s="19" t="s">
        <v>90</v>
      </c>
    </row>
    <row r="97" spans="1:4" x14ac:dyDescent="0.2">
      <c r="A97" s="5">
        <v>345765</v>
      </c>
      <c r="B97" s="18">
        <v>9</v>
      </c>
      <c r="D97" s="19" t="s">
        <v>90</v>
      </c>
    </row>
    <row r="98" spans="1:4" x14ac:dyDescent="0.2">
      <c r="A98" s="5">
        <v>345773</v>
      </c>
      <c r="B98" s="18">
        <v>24.15</v>
      </c>
      <c r="D98" s="19" t="s">
        <v>90</v>
      </c>
    </row>
    <row r="99" spans="1:4" x14ac:dyDescent="0.2">
      <c r="A99" s="5">
        <v>345778</v>
      </c>
      <c r="B99" s="18">
        <v>9.5</v>
      </c>
      <c r="D99" s="19" t="s">
        <v>90</v>
      </c>
    </row>
    <row r="100" spans="1:4" x14ac:dyDescent="0.2">
      <c r="A100" s="5">
        <v>345779</v>
      </c>
      <c r="B100" s="18">
        <v>9.5</v>
      </c>
      <c r="D100" s="19" t="s">
        <v>90</v>
      </c>
    </row>
    <row r="101" spans="1:4" x14ac:dyDescent="0.2">
      <c r="A101" s="5">
        <v>345781</v>
      </c>
      <c r="B101" s="18">
        <v>9.5</v>
      </c>
      <c r="D101" s="19" t="s">
        <v>90</v>
      </c>
    </row>
    <row r="102" spans="1:4" x14ac:dyDescent="0.2">
      <c r="A102" s="5">
        <v>347054</v>
      </c>
      <c r="B102" s="18">
        <v>10.4625</v>
      </c>
      <c r="C102" s="5" t="s">
        <v>1079</v>
      </c>
      <c r="D102" s="19" t="s">
        <v>90</v>
      </c>
    </row>
    <row r="103" spans="1:4" x14ac:dyDescent="0.2">
      <c r="A103" s="5">
        <v>347071</v>
      </c>
      <c r="B103" s="18">
        <v>7.7750000000000004</v>
      </c>
      <c r="D103" s="19" t="s">
        <v>90</v>
      </c>
    </row>
    <row r="104" spans="1:4" x14ac:dyDescent="0.2">
      <c r="A104" s="5">
        <v>347080</v>
      </c>
      <c r="B104" s="18">
        <v>14.4</v>
      </c>
      <c r="D104" s="19" t="s">
        <v>90</v>
      </c>
    </row>
    <row r="105" spans="1:4" x14ac:dyDescent="0.2">
      <c r="A105" s="5">
        <v>347081</v>
      </c>
      <c r="B105" s="18">
        <v>7.75</v>
      </c>
      <c r="D105" s="19" t="s">
        <v>90</v>
      </c>
    </row>
    <row r="106" spans="1:4" x14ac:dyDescent="0.2">
      <c r="A106" s="5">
        <v>347082</v>
      </c>
      <c r="B106" s="18">
        <v>31.274999999999999</v>
      </c>
      <c r="D106" s="19" t="s">
        <v>90</v>
      </c>
    </row>
    <row r="107" spans="1:4" x14ac:dyDescent="0.2">
      <c r="A107" s="5">
        <v>347087</v>
      </c>
      <c r="B107" s="18">
        <v>7.7750000000000004</v>
      </c>
      <c r="D107" s="19" t="s">
        <v>90</v>
      </c>
    </row>
    <row r="108" spans="1:4" x14ac:dyDescent="0.2">
      <c r="A108" s="5">
        <v>347088</v>
      </c>
      <c r="B108" s="18">
        <v>27.9</v>
      </c>
      <c r="D108" s="19" t="s">
        <v>90</v>
      </c>
    </row>
    <row r="109" spans="1:4" x14ac:dyDescent="0.2">
      <c r="A109" s="5">
        <v>347466</v>
      </c>
      <c r="B109" s="18">
        <v>7.8541999999999996</v>
      </c>
      <c r="D109" s="19" t="s">
        <v>90</v>
      </c>
    </row>
    <row r="110" spans="1:4" x14ac:dyDescent="0.2">
      <c r="A110" s="5">
        <v>347468</v>
      </c>
      <c r="B110" s="18">
        <v>7.8541999999999996</v>
      </c>
      <c r="D110" s="19" t="s">
        <v>90</v>
      </c>
    </row>
    <row r="111" spans="1:4" x14ac:dyDescent="0.2">
      <c r="A111" s="5">
        <v>347742</v>
      </c>
      <c r="B111" s="18">
        <v>11.1333</v>
      </c>
      <c r="D111" s="19" t="s">
        <v>90</v>
      </c>
    </row>
    <row r="112" spans="1:4" x14ac:dyDescent="0.2">
      <c r="A112" s="5">
        <v>348121</v>
      </c>
      <c r="B112" s="18">
        <v>7.65</v>
      </c>
      <c r="C112" s="5" t="s">
        <v>1352</v>
      </c>
      <c r="D112" s="19" t="s">
        <v>90</v>
      </c>
    </row>
    <row r="113" spans="1:4" x14ac:dyDescent="0.2">
      <c r="A113" s="5">
        <v>348124</v>
      </c>
      <c r="B113" s="18">
        <v>7.65</v>
      </c>
      <c r="C113" s="5" t="s">
        <v>1053</v>
      </c>
      <c r="D113" s="19" t="s">
        <v>90</v>
      </c>
    </row>
    <row r="114" spans="1:4" x14ac:dyDescent="0.2">
      <c r="A114" s="5">
        <v>349201</v>
      </c>
      <c r="B114" s="18">
        <v>7.8958000000000004</v>
      </c>
      <c r="D114" s="19" t="s">
        <v>90</v>
      </c>
    </row>
    <row r="115" spans="1:4" x14ac:dyDescent="0.2">
      <c r="A115" s="5">
        <v>349204</v>
      </c>
      <c r="B115" s="18">
        <v>7.8958000000000004</v>
      </c>
      <c r="D115" s="19" t="s">
        <v>90</v>
      </c>
    </row>
    <row r="116" spans="1:4" x14ac:dyDescent="0.2">
      <c r="A116" s="5">
        <v>349212</v>
      </c>
      <c r="B116" s="18">
        <v>7.8958000000000004</v>
      </c>
      <c r="D116" s="19" t="s">
        <v>90</v>
      </c>
    </row>
    <row r="117" spans="1:4" x14ac:dyDescent="0.2">
      <c r="A117" s="5">
        <v>349214</v>
      </c>
      <c r="B117" s="18">
        <v>7.8958000000000004</v>
      </c>
      <c r="D117" s="19" t="s">
        <v>90</v>
      </c>
    </row>
    <row r="118" spans="1:4" x14ac:dyDescent="0.2">
      <c r="A118" s="5">
        <v>349216</v>
      </c>
      <c r="B118" s="18">
        <v>7.8958000000000004</v>
      </c>
      <c r="D118" s="19" t="s">
        <v>90</v>
      </c>
    </row>
    <row r="119" spans="1:4" x14ac:dyDescent="0.2">
      <c r="A119" s="5">
        <v>349219</v>
      </c>
      <c r="B119" s="18">
        <v>7.8958000000000004</v>
      </c>
      <c r="D119" s="19" t="s">
        <v>90</v>
      </c>
    </row>
    <row r="120" spans="1:4" x14ac:dyDescent="0.2">
      <c r="A120" s="5">
        <v>349224</v>
      </c>
      <c r="B120" s="18">
        <v>7.8958000000000004</v>
      </c>
      <c r="D120" s="19" t="s">
        <v>90</v>
      </c>
    </row>
    <row r="121" spans="1:4" x14ac:dyDescent="0.2">
      <c r="A121" s="5">
        <v>349225</v>
      </c>
      <c r="B121" s="18">
        <v>7.8958000000000004</v>
      </c>
      <c r="D121" s="19" t="s">
        <v>90</v>
      </c>
    </row>
    <row r="122" spans="1:4" x14ac:dyDescent="0.2">
      <c r="A122" s="5">
        <v>349227</v>
      </c>
      <c r="B122" s="18">
        <v>7.8958000000000004</v>
      </c>
      <c r="D122" s="19" t="s">
        <v>90</v>
      </c>
    </row>
    <row r="123" spans="1:4" x14ac:dyDescent="0.2">
      <c r="A123" s="5">
        <v>349242</v>
      </c>
      <c r="B123" s="18">
        <v>7.8958000000000004</v>
      </c>
      <c r="D123" s="19" t="s">
        <v>90</v>
      </c>
    </row>
    <row r="124" spans="1:4" x14ac:dyDescent="0.2">
      <c r="A124" s="5">
        <v>349246</v>
      </c>
      <c r="B124" s="18">
        <v>7.8958000000000004</v>
      </c>
      <c r="D124" s="19" t="s">
        <v>90</v>
      </c>
    </row>
    <row r="125" spans="1:4" x14ac:dyDescent="0.2">
      <c r="A125" s="5">
        <v>349247</v>
      </c>
      <c r="B125" s="18">
        <v>7.8958000000000004</v>
      </c>
      <c r="D125" s="19" t="s">
        <v>90</v>
      </c>
    </row>
    <row r="126" spans="1:4" x14ac:dyDescent="0.2">
      <c r="A126" s="5">
        <v>349248</v>
      </c>
      <c r="B126" s="18">
        <v>7.8958000000000004</v>
      </c>
      <c r="D126" s="19" t="s">
        <v>90</v>
      </c>
    </row>
    <row r="127" spans="1:4" x14ac:dyDescent="0.2">
      <c r="A127" s="5">
        <v>349909</v>
      </c>
      <c r="B127" s="18">
        <v>21.074999999999999</v>
      </c>
      <c r="D127" s="19" t="s">
        <v>90</v>
      </c>
    </row>
    <row r="128" spans="1:4" x14ac:dyDescent="0.2">
      <c r="A128" s="5">
        <v>349910</v>
      </c>
      <c r="B128" s="18">
        <v>15.55</v>
      </c>
      <c r="D128" s="19" t="s">
        <v>90</v>
      </c>
    </row>
    <row r="129" spans="1:4" x14ac:dyDescent="0.2">
      <c r="A129" s="5">
        <v>349912</v>
      </c>
      <c r="B129" s="18">
        <v>7.7750000000000004</v>
      </c>
      <c r="D129" s="19" t="s">
        <v>90</v>
      </c>
    </row>
    <row r="130" spans="1:4" x14ac:dyDescent="0.2">
      <c r="A130" s="5">
        <v>350046</v>
      </c>
      <c r="B130" s="18">
        <v>7.8541999999999996</v>
      </c>
      <c r="D130" s="19" t="s">
        <v>90</v>
      </c>
    </row>
    <row r="131" spans="1:4" x14ac:dyDescent="0.2">
      <c r="A131" s="5">
        <v>350050</v>
      </c>
      <c r="B131" s="18">
        <v>7.8541999999999996</v>
      </c>
      <c r="D131" s="19" t="s">
        <v>90</v>
      </c>
    </row>
    <row r="132" spans="1:4" x14ac:dyDescent="0.2">
      <c r="A132" s="5">
        <v>350052</v>
      </c>
      <c r="B132" s="18">
        <v>7.7957999999999998</v>
      </c>
      <c r="D132" s="19" t="s">
        <v>90</v>
      </c>
    </row>
    <row r="133" spans="1:4" x14ac:dyDescent="0.2">
      <c r="A133" s="5">
        <v>350404</v>
      </c>
      <c r="B133" s="18">
        <v>7.8541999999999996</v>
      </c>
      <c r="D133" s="19" t="s">
        <v>90</v>
      </c>
    </row>
    <row r="134" spans="1:4" x14ac:dyDescent="0.2">
      <c r="A134" s="5">
        <v>350406</v>
      </c>
      <c r="B134" s="18">
        <v>7.8541999999999996</v>
      </c>
      <c r="D134" s="19" t="s">
        <v>90</v>
      </c>
    </row>
    <row r="135" spans="1:4" x14ac:dyDescent="0.2">
      <c r="A135" s="5">
        <v>363592</v>
      </c>
      <c r="B135" s="18">
        <v>8.0500000000000007</v>
      </c>
      <c r="D135" s="19" t="s">
        <v>90</v>
      </c>
    </row>
    <row r="136" spans="1:4" x14ac:dyDescent="0.2">
      <c r="A136" s="5">
        <v>364499</v>
      </c>
      <c r="B136" s="18">
        <v>8.0500000000000007</v>
      </c>
      <c r="D136" s="19" t="s">
        <v>90</v>
      </c>
    </row>
    <row r="137" spans="1:4" x14ac:dyDescent="0.2">
      <c r="A137" s="5">
        <v>364511</v>
      </c>
      <c r="B137" s="18">
        <v>8.0500000000000007</v>
      </c>
      <c r="D137" s="19" t="s">
        <v>90</v>
      </c>
    </row>
    <row r="138" spans="1:4" x14ac:dyDescent="0.2">
      <c r="A138" s="5">
        <v>367230</v>
      </c>
      <c r="B138" s="18">
        <v>15.5</v>
      </c>
      <c r="D138" s="19" t="s">
        <v>104</v>
      </c>
    </row>
    <row r="139" spans="1:4" x14ac:dyDescent="0.2">
      <c r="A139" s="5">
        <v>367232</v>
      </c>
      <c r="B139" s="18">
        <v>7.75</v>
      </c>
      <c r="D139" s="19" t="s">
        <v>104</v>
      </c>
    </row>
    <row r="140" spans="1:4" x14ac:dyDescent="0.2">
      <c r="A140" s="5">
        <v>370365</v>
      </c>
      <c r="B140" s="18">
        <v>15.5</v>
      </c>
      <c r="D140" s="19" t="s">
        <v>104</v>
      </c>
    </row>
    <row r="141" spans="1:4" x14ac:dyDescent="0.2">
      <c r="A141" s="5">
        <v>370376</v>
      </c>
      <c r="B141" s="18">
        <v>7.75</v>
      </c>
      <c r="D141" s="19" t="s">
        <v>104</v>
      </c>
    </row>
    <row r="142" spans="1:4" x14ac:dyDescent="0.2">
      <c r="A142" s="5">
        <v>371110</v>
      </c>
      <c r="B142" s="18">
        <v>24.15</v>
      </c>
      <c r="D142" s="19" t="s">
        <v>104</v>
      </c>
    </row>
    <row r="143" spans="1:4" x14ac:dyDescent="0.2">
      <c r="A143" s="5">
        <v>382651</v>
      </c>
      <c r="B143" s="18">
        <v>7.75</v>
      </c>
      <c r="D143" s="19" t="s">
        <v>104</v>
      </c>
    </row>
    <row r="144" spans="1:4" x14ac:dyDescent="0.2">
      <c r="A144" s="5">
        <v>382652</v>
      </c>
      <c r="B144" s="18">
        <v>29.125</v>
      </c>
      <c r="D144" s="19" t="s">
        <v>104</v>
      </c>
    </row>
    <row r="145" spans="1:4" x14ac:dyDescent="0.2">
      <c r="A145" s="5">
        <v>392092</v>
      </c>
      <c r="B145" s="18">
        <v>8.0500000000000007</v>
      </c>
      <c r="D145" s="19" t="s">
        <v>90</v>
      </c>
    </row>
    <row r="146" spans="1:4" x14ac:dyDescent="0.2">
      <c r="A146" s="5">
        <v>392096</v>
      </c>
      <c r="B146" s="18">
        <v>12.475</v>
      </c>
      <c r="C146" s="5" t="s">
        <v>1055</v>
      </c>
      <c r="D146" s="19" t="s">
        <v>90</v>
      </c>
    </row>
    <row r="147" spans="1:4" x14ac:dyDescent="0.2">
      <c r="A147" s="5">
        <v>394140</v>
      </c>
      <c r="B147" s="18">
        <v>6.8582999999999998</v>
      </c>
      <c r="D147" s="19" t="s">
        <v>104</v>
      </c>
    </row>
    <row r="148" spans="1:4" x14ac:dyDescent="0.2">
      <c r="A148" s="5">
        <v>3101265</v>
      </c>
      <c r="B148" s="18">
        <v>7.4958</v>
      </c>
      <c r="D148" s="19" t="s">
        <v>90</v>
      </c>
    </row>
    <row r="149" spans="1:4" x14ac:dyDescent="0.2">
      <c r="A149" s="5">
        <v>3101277</v>
      </c>
      <c r="B149" s="18">
        <v>7.9249999999999998</v>
      </c>
      <c r="D149" s="19" t="s">
        <v>90</v>
      </c>
    </row>
    <row r="150" spans="1:4" x14ac:dyDescent="0.2">
      <c r="A150" s="5">
        <v>3101278</v>
      </c>
      <c r="B150" s="18">
        <v>15.85</v>
      </c>
      <c r="D150" s="19" t="s">
        <v>90</v>
      </c>
    </row>
    <row r="151" spans="1:4" x14ac:dyDescent="0.2">
      <c r="A151" s="5">
        <v>3101281</v>
      </c>
      <c r="B151" s="18">
        <v>7.9249999999999998</v>
      </c>
      <c r="D151" s="19" t="s">
        <v>90</v>
      </c>
    </row>
    <row r="152" spans="1:4" x14ac:dyDescent="0.2">
      <c r="A152" s="5">
        <v>3101295</v>
      </c>
      <c r="B152" s="18">
        <v>39.6875</v>
      </c>
      <c r="D152" s="19" t="s">
        <v>90</v>
      </c>
    </row>
    <row r="153" spans="1:4" x14ac:dyDescent="0.2">
      <c r="A153" s="5">
        <v>3101296</v>
      </c>
      <c r="B153" s="18">
        <v>7.9249999999999998</v>
      </c>
      <c r="D153" s="19" t="s">
        <v>90</v>
      </c>
    </row>
    <row r="154" spans="1:4" x14ac:dyDescent="0.2">
      <c r="A154" s="5">
        <v>3101298</v>
      </c>
      <c r="B154" s="18">
        <v>12.2875</v>
      </c>
      <c r="D154" s="19" t="s">
        <v>90</v>
      </c>
    </row>
    <row r="155" spans="1:4" x14ac:dyDescent="0.2">
      <c r="A155" s="5" t="s">
        <v>1131</v>
      </c>
      <c r="B155" s="18">
        <v>8.0500000000000007</v>
      </c>
      <c r="D155" s="19" t="s">
        <v>90</v>
      </c>
    </row>
    <row r="156" spans="1:4" x14ac:dyDescent="0.2">
      <c r="A156" s="5" t="s">
        <v>1242</v>
      </c>
      <c r="B156" s="18">
        <v>8.0500000000000007</v>
      </c>
      <c r="D156" s="19" t="s">
        <v>90</v>
      </c>
    </row>
    <row r="157" spans="1:4" x14ac:dyDescent="0.2">
      <c r="A157" s="5" t="s">
        <v>1177</v>
      </c>
      <c r="B157" s="18">
        <v>7.25</v>
      </c>
      <c r="D157" s="19" t="s">
        <v>90</v>
      </c>
    </row>
    <row r="158" spans="1:4" x14ac:dyDescent="0.2">
      <c r="A158" s="5" t="s">
        <v>1152</v>
      </c>
      <c r="B158" s="18">
        <v>7.25</v>
      </c>
      <c r="D158" s="19" t="s">
        <v>90</v>
      </c>
    </row>
    <row r="159" spans="1:4" x14ac:dyDescent="0.2">
      <c r="A159" s="5" t="s">
        <v>1143</v>
      </c>
      <c r="B159" s="18">
        <v>8.0500000000000007</v>
      </c>
      <c r="D159" s="19" t="s">
        <v>90</v>
      </c>
    </row>
    <row r="160" spans="1:4" x14ac:dyDescent="0.2">
      <c r="A160" s="5" t="s">
        <v>1250</v>
      </c>
      <c r="B160" s="18">
        <v>7.25</v>
      </c>
      <c r="D160" s="19" t="s">
        <v>90</v>
      </c>
    </row>
    <row r="161" spans="1:4" x14ac:dyDescent="0.2">
      <c r="A161" s="5" t="s">
        <v>212</v>
      </c>
      <c r="B161" s="18">
        <v>16.100000000000001</v>
      </c>
      <c r="D161" s="19" t="s">
        <v>90</v>
      </c>
    </row>
    <row r="162" spans="1:4" x14ac:dyDescent="0.2">
      <c r="A162" s="5" t="s">
        <v>1122</v>
      </c>
      <c r="B162" s="18">
        <v>14.5</v>
      </c>
      <c r="D162" s="19" t="s">
        <v>90</v>
      </c>
    </row>
    <row r="163" spans="1:4" x14ac:dyDescent="0.2">
      <c r="A163" s="5" t="s">
        <v>1213</v>
      </c>
      <c r="B163" s="18">
        <v>8.0500000000000007</v>
      </c>
      <c r="D163" s="19" t="s">
        <v>90</v>
      </c>
    </row>
    <row r="164" spans="1:4" x14ac:dyDescent="0.2">
      <c r="A164" s="5" t="s">
        <v>1187</v>
      </c>
      <c r="B164" s="18">
        <v>7.25</v>
      </c>
      <c r="D164" s="19" t="s">
        <v>90</v>
      </c>
    </row>
    <row r="165" spans="1:4" x14ac:dyDescent="0.2">
      <c r="A165" s="5" t="s">
        <v>189</v>
      </c>
      <c r="B165" s="18">
        <v>20.574999999999999</v>
      </c>
      <c r="D165" s="19" t="s">
        <v>90</v>
      </c>
    </row>
    <row r="166" spans="1:4" x14ac:dyDescent="0.2">
      <c r="A166" s="5" t="s">
        <v>1101</v>
      </c>
      <c r="B166" s="18">
        <v>10.5</v>
      </c>
      <c r="D166" s="19" t="s">
        <v>90</v>
      </c>
    </row>
    <row r="167" spans="1:4" x14ac:dyDescent="0.2">
      <c r="A167" s="5" t="s">
        <v>420</v>
      </c>
      <c r="B167" s="18">
        <v>26.25</v>
      </c>
      <c r="D167" s="19" t="s">
        <v>90</v>
      </c>
    </row>
    <row r="168" spans="1:4" x14ac:dyDescent="0.2">
      <c r="A168" s="5" t="s">
        <v>36</v>
      </c>
      <c r="B168" s="18">
        <v>46.9</v>
      </c>
      <c r="D168" s="19" t="s">
        <v>90</v>
      </c>
    </row>
    <row r="169" spans="1:4" x14ac:dyDescent="0.2">
      <c r="A169" s="5" t="s">
        <v>216</v>
      </c>
      <c r="B169" s="18">
        <v>69.55</v>
      </c>
      <c r="D169" s="19" t="s">
        <v>90</v>
      </c>
    </row>
    <row r="170" spans="1:4" x14ac:dyDescent="0.2">
      <c r="A170" s="5" t="s">
        <v>1281</v>
      </c>
      <c r="B170" s="18">
        <v>52</v>
      </c>
      <c r="C170" s="5" t="s">
        <v>1353</v>
      </c>
      <c r="D170" s="19" t="s">
        <v>90</v>
      </c>
    </row>
    <row r="171" spans="1:4" x14ac:dyDescent="0.2">
      <c r="A171" s="5" t="s">
        <v>621</v>
      </c>
      <c r="B171" s="18">
        <v>26.25</v>
      </c>
      <c r="D171" s="19" t="s">
        <v>90</v>
      </c>
    </row>
    <row r="172" spans="1:4" x14ac:dyDescent="0.2">
      <c r="A172" s="5" t="s">
        <v>1210</v>
      </c>
      <c r="B172" s="18">
        <v>10.5</v>
      </c>
      <c r="D172" s="19" t="s">
        <v>90</v>
      </c>
    </row>
    <row r="173" spans="1:4" x14ac:dyDescent="0.2">
      <c r="A173" s="5" t="s">
        <v>580</v>
      </c>
      <c r="B173" s="18">
        <v>0</v>
      </c>
      <c r="D173" s="19" t="s">
        <v>90</v>
      </c>
    </row>
    <row r="174" spans="1:4" x14ac:dyDescent="0.2">
      <c r="A174" s="5" t="s">
        <v>595</v>
      </c>
      <c r="B174" s="18">
        <v>24</v>
      </c>
      <c r="D174" s="19" t="s">
        <v>92</v>
      </c>
    </row>
    <row r="175" spans="1:4" x14ac:dyDescent="0.2">
      <c r="A175" s="5" t="s">
        <v>395</v>
      </c>
      <c r="B175" s="18">
        <v>56.929200000000002</v>
      </c>
      <c r="C175" s="5" t="s">
        <v>1354</v>
      </c>
      <c r="D175" s="19" t="s">
        <v>92</v>
      </c>
    </row>
    <row r="176" spans="1:4" x14ac:dyDescent="0.2">
      <c r="A176" s="5" t="s">
        <v>392</v>
      </c>
      <c r="B176" s="18">
        <v>247.52080000000001</v>
      </c>
      <c r="C176" s="5" t="s">
        <v>1062</v>
      </c>
      <c r="D176" s="19" t="s">
        <v>92</v>
      </c>
    </row>
    <row r="177" spans="1:4" x14ac:dyDescent="0.2">
      <c r="A177" s="5" t="s">
        <v>882</v>
      </c>
      <c r="B177" s="18">
        <v>76.729200000000006</v>
      </c>
      <c r="C177" s="5" t="s">
        <v>1355</v>
      </c>
      <c r="D177" s="19" t="s">
        <v>92</v>
      </c>
    </row>
    <row r="178" spans="1:4" x14ac:dyDescent="0.2">
      <c r="A178" s="5" t="s">
        <v>617</v>
      </c>
      <c r="B178" s="18">
        <v>512.32920000000001</v>
      </c>
      <c r="C178" s="5" t="s">
        <v>91</v>
      </c>
      <c r="D178" s="19" t="s">
        <v>92</v>
      </c>
    </row>
    <row r="179" spans="1:4" x14ac:dyDescent="0.2">
      <c r="A179" s="5" t="s">
        <v>347</v>
      </c>
      <c r="B179" s="18">
        <v>227.52500000000001</v>
      </c>
      <c r="C179" s="5" t="s">
        <v>1356</v>
      </c>
      <c r="D179" s="19" t="s">
        <v>92</v>
      </c>
    </row>
    <row r="180" spans="1:4" x14ac:dyDescent="0.2">
      <c r="A180" s="5" t="s">
        <v>699</v>
      </c>
      <c r="B180" s="18">
        <v>106.425</v>
      </c>
      <c r="C180" s="5" t="s">
        <v>1357</v>
      </c>
      <c r="D180" s="19" t="s">
        <v>92</v>
      </c>
    </row>
    <row r="181" spans="1:4" x14ac:dyDescent="0.2">
      <c r="A181" s="5" t="s">
        <v>1150</v>
      </c>
      <c r="B181" s="18">
        <v>9.35</v>
      </c>
      <c r="D181" s="19" t="s">
        <v>90</v>
      </c>
    </row>
    <row r="182" spans="1:4" x14ac:dyDescent="0.2">
      <c r="A182" s="5" t="s">
        <v>1095</v>
      </c>
      <c r="B182" s="18">
        <v>8.0500000000000007</v>
      </c>
      <c r="D182" s="19" t="s">
        <v>90</v>
      </c>
    </row>
    <row r="183" spans="1:4" x14ac:dyDescent="0.2">
      <c r="A183" s="5" t="s">
        <v>1276</v>
      </c>
      <c r="B183" s="18">
        <v>7.55</v>
      </c>
      <c r="D183" s="19" t="s">
        <v>90</v>
      </c>
    </row>
    <row r="184" spans="1:4" x14ac:dyDescent="0.2">
      <c r="A184" s="5" t="s">
        <v>289</v>
      </c>
      <c r="B184" s="18">
        <v>73.5</v>
      </c>
      <c r="D184" s="19" t="s">
        <v>90</v>
      </c>
    </row>
    <row r="185" spans="1:4" x14ac:dyDescent="0.2">
      <c r="A185" s="5" t="s">
        <v>1239</v>
      </c>
      <c r="B185" s="18">
        <v>10.5</v>
      </c>
      <c r="D185" s="19" t="s">
        <v>90</v>
      </c>
    </row>
    <row r="186" spans="1:4" x14ac:dyDescent="0.2">
      <c r="A186" s="5" t="s">
        <v>1259</v>
      </c>
      <c r="B186" s="18">
        <v>7.05</v>
      </c>
      <c r="D186" s="19" t="s">
        <v>90</v>
      </c>
    </row>
    <row r="187" spans="1:4" x14ac:dyDescent="0.2">
      <c r="A187" s="5" t="s">
        <v>1147</v>
      </c>
      <c r="B187" s="18">
        <v>7.05</v>
      </c>
      <c r="D187" s="19" t="s">
        <v>90</v>
      </c>
    </row>
    <row r="188" spans="1:4" x14ac:dyDescent="0.2">
      <c r="A188" s="5" t="s">
        <v>1333</v>
      </c>
      <c r="B188" s="18">
        <v>7.05</v>
      </c>
      <c r="D188" s="19" t="s">
        <v>90</v>
      </c>
    </row>
    <row r="189" spans="1:4" x14ac:dyDescent="0.2">
      <c r="A189" s="5" t="s">
        <v>1248</v>
      </c>
      <c r="B189" s="18">
        <v>7.125</v>
      </c>
      <c r="D189" s="19" t="s">
        <v>90</v>
      </c>
    </row>
    <row r="190" spans="1:4" x14ac:dyDescent="0.2">
      <c r="A190" s="5" t="s">
        <v>1244</v>
      </c>
      <c r="B190" s="18">
        <v>7.9249999999999998</v>
      </c>
      <c r="D190" s="19" t="s">
        <v>90</v>
      </c>
    </row>
    <row r="191" spans="1:4" x14ac:dyDescent="0.2">
      <c r="A191" s="5" t="s">
        <v>1299</v>
      </c>
      <c r="B191" s="18">
        <v>7.9249999999999998</v>
      </c>
      <c r="D191" s="19" t="s">
        <v>90</v>
      </c>
    </row>
    <row r="192" spans="1:4" x14ac:dyDescent="0.2">
      <c r="A192" s="5" t="s">
        <v>1126</v>
      </c>
      <c r="B192" s="18">
        <v>15.85</v>
      </c>
      <c r="D192" s="19" t="s">
        <v>90</v>
      </c>
    </row>
    <row r="193" spans="1:4" x14ac:dyDescent="0.2">
      <c r="A193" s="5" t="s">
        <v>222</v>
      </c>
      <c r="B193" s="18">
        <v>34.375</v>
      </c>
      <c r="D193" s="19" t="s">
        <v>90</v>
      </c>
    </row>
    <row r="194" spans="1:4" x14ac:dyDescent="0.2">
      <c r="A194" s="5" t="s">
        <v>1114</v>
      </c>
      <c r="B194" s="18">
        <v>61.174999999999997</v>
      </c>
      <c r="C194" s="5" t="s">
        <v>1358</v>
      </c>
      <c r="D194" s="19" t="s">
        <v>90</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M C A A B Q S w M E F A A A C A g A U o d C V S x L X 0 W n A A A A 9 w A A A B I A A A B D b 2 5 m a W c v U G F j a 2 F n Z S 5 4 b W y F j 9 E K g j A Y h V 9 F d u 8 2 F 4 j I 7 4 S 6 6 C Y h C K J b W U t H + h t u N t + t i x 6 p V 0 g o q 7 s u z + E 7 8 J 3 H 7 Q 7 5 2 D b B V f f W d J i R i H I S a F T d 0 W C V k c G d w o T k E r a l O p e V D i Y Y b T p a k 5 H a u U v K m P e e + g X t + o o J z i N 2 K D Y 7 V e u 2 D A 1 a V 6 L S 5 L M 6 / l 8 R C f u X j B Q 0 4 g m N 4 5 h T A W x u o T D 4 J c Q k T D m w n x J W Q + O G X k u N 4 X o J b I 7 A 3 i f k E 1 B L A w Q U A A A I C A B S h 0 J V K I p H u A 4 A A A A R A A A A E w A A A E Z v c m 1 1 b G F z L 1 N l Y 3 R p b 2 4 x L m 0 r T k 0 u y c z P U w i G 0 I b W A F B L A w Q U A A A I C A B S h 0 J V D 8 r p q 6 Q A A A D p A A A A E w A A A F t D b 2 5 0 Z W 5 0 X 1 R 5 c G V z X S 5 4 b W x t j k s O w j A M R K 8 S e Z + 6 s E A I N W U B 3 I A L R M H 9 i O a j x k X h b C w 4 E l c g b X e I p W f m e e b z e l f H Z A f x o D H 2 3 i n Y F C U I c s b f e t c q m L i R e z j W 1 f U Z K I o c d V F B x x w O i N F 0 Z H U s f C C X n c a P V n M + x x a D N n f d E m 7 L c o f G O y b H k u c f U F d n a v Q 0 s L i k L K + 1 G Q d x W n N z l Q K m x L j I + J e w P 3 k d w t A b z d n E J G 2 U d i F x G V 5 / A V B L A Q I U A x Q A A A g I A F K H Q l U s S 1 9 F p w A A A P c A A A A S A A A A A A A A A A A A A A A A A A A A A A B D b 2 5 m a W c v U G F j a 2 F n Z S 5 4 b W x Q S w E C F A M U A A A I C A B S h 0 J V K I p H u A 4 A A A A R A A A A E w A A A A A A A A A A A A A A A A D X A A A A R m 9 y b X V s Y X M v U 2 V j d G l v b j E u b V B L A Q I U A x Q A A A g I A F K H Q l U P y u m r p A A A A O k A A A A T A A A A A A A A A A A A A A A A A B Y B A A B b Q 2 9 u d G V u d F 9 U e X B l c 1 0 u e G 1 s U E s F B g A A A A A D A A M A w g A A A O s B 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s w B A A A A A A A A q g 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L 0 l 0 Z W 1 z P j w v T G 9 j Y W x Q Y W N r Y W d l T W V 0 Y W R h d G F G a W x l P h Y A A A B Q S w U G A A A A A A A A A A A A A A A A A A A A A A A A / A I A A D C C A v g G C S q G S I b 3 D Q E H A 6 C C A u k w g g L l A g E A M Y I C Y D C C A l w C A Q A w R D A 3 M T U w M w Y D V Q Q D E y x N a W N y b 3 N v Z n Q u T 2 Z m a W N l L k V 4 Y 2 V s L l B y b 3 R l Y 3 R l Z E R h d G F T Z X J 2 a W N l c w I J A I i g n t y c o R A J M A 0 G C S q G S I b 3 D Q E B A Q U A B I I C A E 6 i A T S 9 1 L N u 4 K 8 u p e v 8 g + F h o 9 i G H Q U N C l S O + G 6 i y 5 0 c 7 u 9 x 8 g g k j p z Y N i u Y B d K N B R S F V A S j l d C 5 O D + f t R g / G 0 W L S 2 K 4 N C V R 7 p S K 6 Z 3 s g n i r A 9 g f F Y k 7 2 o B k 0 l 2 p q f J x Y / g p f i r f p x l T j N Z A U w D a y / E 8 A 3 1 g b T / k b y p f M y Z / / P O 1 A J H v e L q i c c B G b 2 o k y H I 3 L b 7 W Z 2 P J i 0 O L k a N j 9 p L k z 7 o S e H r u p Z H E 6 r n I W E b L R c Y L N 8 v L L 7 x U 2 n 8 6 7 f 7 A a G 6 2 W H 3 D p / W y i S N 9 1 u o e b j V x b W C E 1 4 q o X Z a X O r j o j 7 J U s J e U 1 u I H G T g 3 q Y S H S R u Y f d y g 6 R h e R 2 C I b 1 z i t h Y m 3 l b t U C k c R Y H U 3 + o R D s f e a D D 8 a S k 7 8 E t H v 9 n g 9 S F J S w 4 k / e g h G N w p 0 P F w E Z 2 2 / w e T 1 y 0 E Z T E Q U A n 6 l I 9 E V G r P 8 u 2 d + E 0 + F G 0 U m L S a H 5 Y P 1 C R y I H A I x c 2 2 s D s 9 6 o F I n K 9 5 3 W P f j L D 2 Q 0 u 4 u / Z d 3 g b c 5 h w N 8 I U z 9 5 R 8 O a Z o m O E X G b A j 1 N i 1 e u g t I / g z N T h L 1 v P p A h D W w R w H 6 P 1 z I C 0 8 6 B 0 w x J G 4 p E 0 e h 7 5 K y H i 5 / 0 G C H Q x U 8 c Y / q 8 x E C w 0 G K 7 5 Z 8 7 1 r 3 g i k C w w t x C S f m 7 q a Q G v I g 1 p m B m z 6 3 h N H r M W 4 L W D U P u i D z r 7 G B 9 J M r h H Y e 9 U D 4 v T I g 5 M 6 e e J G a R c K o 2 G S I 7 y z T / u 5 C W U Z M H w G C S q G S I b 3 D Q E H A T A d B g l g h k g B Z Q M E A S o E E E R i + g Z q I G U 1 w + s h W N e 8 N i i A U I 8 r Y D G 0 C a O S R c l s 8 U 3 5 Q 0 / v f Q i t p n Q D R V L j z W u I n Y r P / f W 3 n b l Q 6 x l O b / M x 5 f t s 9 y 6 F w g S 6 i Y 3 Z t V k F 5 R f H D l 0 1 N 7 M X e p Y p U x 6 y h L j Q J c / f < / D a t a M a s h u p > 
</file>

<file path=customXml/itemProps1.xml><?xml version="1.0" encoding="utf-8"?>
<ds:datastoreItem xmlns:ds="http://schemas.openxmlformats.org/officeDocument/2006/customXml" ds:itemID="{89C3C2C3-6826-664E-A361-0ADBD1B6B68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Exercises</vt:lpstr>
      <vt:lpstr>passengers</vt:lpstr>
      <vt:lpstr>family_info</vt:lpstr>
      <vt:lpstr>passengers_and_family_info</vt:lpstr>
      <vt:lpstr>tickets</vt:lpstr>
      <vt:lpstr>complete_data</vt:lpstr>
      <vt:lpstr>test_passengers</vt:lpstr>
      <vt:lpstr>test_family_info</vt:lpstr>
      <vt:lpstr>test_tickets</vt:lpstr>
      <vt:lpstr>m</vt:lpstr>
      <vt:lpst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McKeown, Ryan</cp:lastModifiedBy>
  <cp:revision/>
  <dcterms:created xsi:type="dcterms:W3CDTF">2022-10-02T13:57:18Z</dcterms:created>
  <dcterms:modified xsi:type="dcterms:W3CDTF">2022-10-04T19:35:40Z</dcterms:modified>
  <cp:category/>
  <cp:contentStatus/>
</cp:coreProperties>
</file>