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mahidolac-my.sharepoint.com/personal/natcha_ch2_student_mahidol_ac_th/Documents/PhD Research/VS and Death/"/>
    </mc:Choice>
  </mc:AlternateContent>
  <xr:revisionPtr revIDLastSave="40" documentId="13_ncr:1_{916A7FB1-81DC-4846-94BE-B3FF07163EC6}" xr6:coauthVersionLast="47" xr6:coauthVersionMax="47" xr10:uidLastSave="{43199AEA-DD0A-7F47-95CF-E14445A8C968}"/>
  <bookViews>
    <workbookView xWindow="260" yWindow="500" windowWidth="27640" windowHeight="15300" activeTab="3" xr2:uid="{E2D98AEA-51B8-2D44-8C4B-28C64DA3413E}"/>
  </bookViews>
  <sheets>
    <sheet name="IFR" sheetId="1" r:id="rId1"/>
    <sheet name="IFR Thailand" sheetId="3" r:id="rId2"/>
    <sheet name="IFR India" sheetId="4" r:id="rId3"/>
    <sheet name="IFR Ethiopia" sheetId="5" r:id="rId4"/>
    <sheet name="Pop UK" sheetId="2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3" i="5" l="1"/>
  <c r="L29" i="5" s="1"/>
  <c r="M29" i="5" s="1"/>
  <c r="H18" i="5"/>
  <c r="I18" i="5" s="1"/>
  <c r="M31" i="4"/>
  <c r="H18" i="4"/>
  <c r="I18" i="4" s="1"/>
  <c r="N23" i="4"/>
  <c r="L29" i="4" s="1"/>
  <c r="M29" i="4" s="1"/>
  <c r="I18" i="3"/>
  <c r="I18" i="1"/>
  <c r="H18" i="3"/>
  <c r="N23" i="3"/>
  <c r="L30" i="3" s="1"/>
  <c r="M30" i="3" s="1"/>
  <c r="D24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" i="1"/>
  <c r="L27" i="1"/>
  <c r="L29" i="1"/>
  <c r="L30" i="1"/>
  <c r="L25" i="1"/>
  <c r="N23" i="1"/>
  <c r="L26" i="1" s="1"/>
  <c r="L26" i="5" l="1"/>
  <c r="M26" i="5" s="1"/>
  <c r="L28" i="5"/>
  <c r="M28" i="5" s="1"/>
  <c r="L30" i="5"/>
  <c r="M30" i="5" s="1"/>
  <c r="L25" i="5"/>
  <c r="M25" i="5" s="1"/>
  <c r="L27" i="5"/>
  <c r="M27" i="5" s="1"/>
  <c r="L26" i="4"/>
  <c r="M26" i="4" s="1"/>
  <c r="L28" i="4"/>
  <c r="M28" i="4" s="1"/>
  <c r="L30" i="4"/>
  <c r="M30" i="4" s="1"/>
  <c r="L25" i="4"/>
  <c r="M25" i="4" s="1"/>
  <c r="L27" i="4"/>
  <c r="M27" i="4" s="1"/>
  <c r="L25" i="3"/>
  <c r="L28" i="3"/>
  <c r="M28" i="3" s="1"/>
  <c r="L27" i="3"/>
  <c r="M27" i="3" s="1"/>
  <c r="L26" i="3"/>
  <c r="M26" i="3" s="1"/>
  <c r="L29" i="3"/>
  <c r="M29" i="3" s="1"/>
  <c r="M25" i="3"/>
  <c r="L28" i="1"/>
  <c r="B108" i="1"/>
  <c r="B107" i="1"/>
  <c r="B106" i="1"/>
  <c r="B105" i="1"/>
  <c r="B104" i="1"/>
  <c r="B21" i="1"/>
  <c r="B22" i="1"/>
  <c r="B23" i="1"/>
  <c r="E7" i="1" s="1"/>
  <c r="B24" i="1"/>
  <c r="B25" i="1"/>
  <c r="B26" i="1"/>
  <c r="B27" i="1"/>
  <c r="B28" i="1"/>
  <c r="E8" i="1" s="1"/>
  <c r="B29" i="1"/>
  <c r="B30" i="1"/>
  <c r="B31" i="1"/>
  <c r="B32" i="1"/>
  <c r="B33" i="1"/>
  <c r="E9" i="1" s="1"/>
  <c r="B34" i="1"/>
  <c r="B35" i="1"/>
  <c r="B36" i="1"/>
  <c r="B37" i="1"/>
  <c r="B38" i="1"/>
  <c r="E10" i="1" s="1"/>
  <c r="B39" i="1"/>
  <c r="B40" i="1"/>
  <c r="B41" i="1"/>
  <c r="B42" i="1"/>
  <c r="B43" i="1"/>
  <c r="E11" i="1" s="1"/>
  <c r="B44" i="1"/>
  <c r="B45" i="1"/>
  <c r="B46" i="1"/>
  <c r="B47" i="1"/>
  <c r="B48" i="1"/>
  <c r="E12" i="1" s="1"/>
  <c r="B49" i="1"/>
  <c r="B50" i="1"/>
  <c r="B51" i="1"/>
  <c r="B52" i="1"/>
  <c r="B53" i="1"/>
  <c r="E13" i="1" s="1"/>
  <c r="B54" i="1"/>
  <c r="B55" i="1"/>
  <c r="B56" i="1"/>
  <c r="B57" i="1"/>
  <c r="B58" i="1"/>
  <c r="E14" i="1" s="1"/>
  <c r="B59" i="1"/>
  <c r="B60" i="1"/>
  <c r="B61" i="1"/>
  <c r="B62" i="1"/>
  <c r="B63" i="1"/>
  <c r="E15" i="1" s="1"/>
  <c r="B64" i="1"/>
  <c r="B65" i="1"/>
  <c r="B66" i="1"/>
  <c r="B67" i="1"/>
  <c r="B68" i="1"/>
  <c r="E16" i="1" s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E23" i="1" s="1"/>
  <c r="M30" i="1" s="1"/>
  <c r="B4" i="1"/>
  <c r="B5" i="1"/>
  <c r="B6" i="1"/>
  <c r="B7" i="1"/>
  <c r="B8" i="1"/>
  <c r="E4" i="1" s="1"/>
  <c r="B9" i="1"/>
  <c r="B10" i="1"/>
  <c r="B11" i="1"/>
  <c r="B12" i="1"/>
  <c r="B13" i="1"/>
  <c r="E5" i="1" s="1"/>
  <c r="B14" i="1"/>
  <c r="B15" i="1"/>
  <c r="B16" i="1"/>
  <c r="B17" i="1"/>
  <c r="B18" i="1"/>
  <c r="E6" i="1" s="1"/>
  <c r="B19" i="1"/>
  <c r="B20" i="1"/>
  <c r="B3" i="1"/>
  <c r="E3" i="1" s="1"/>
  <c r="M31" i="5" l="1"/>
  <c r="M31" i="3"/>
  <c r="E20" i="1"/>
  <c r="M27" i="1" s="1"/>
  <c r="E19" i="1"/>
  <c r="M26" i="1" s="1"/>
  <c r="E22" i="1"/>
  <c r="M29" i="1" s="1"/>
  <c r="E18" i="1"/>
  <c r="M25" i="1" s="1"/>
  <c r="E21" i="1"/>
  <c r="E17" i="1"/>
  <c r="M28" i="1"/>
  <c r="M31" i="1" l="1"/>
</calcChain>
</file>

<file path=xl/sharedStrings.xml><?xml version="1.0" encoding="utf-8"?>
<sst xmlns="http://schemas.openxmlformats.org/spreadsheetml/2006/main" count="247" uniqueCount="34">
  <si>
    <t>Age</t>
  </si>
  <si>
    <t>IFR</t>
  </si>
  <si>
    <t>mean IFR</t>
  </si>
  <si>
    <t>fD</t>
  </si>
  <si>
    <t>fDP</t>
  </si>
  <si>
    <t>fA</t>
  </si>
  <si>
    <t>0-4</t>
  </si>
  <si>
    <t>fAP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</si>
  <si>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</si>
  <si>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</si>
  <si>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</si>
  <si>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</si>
  <si>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</si>
  <si>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</si>
  <si>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</si>
  <si>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</si>
  <si>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</si>
  <si>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</si>
  <si>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</si>
  <si>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</si>
  <si>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</si>
  <si>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</si>
  <si>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</si>
  <si>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&gt;= 75</t>
  </si>
  <si>
    <t>80-84</t>
  </si>
  <si>
    <t>85-89</t>
  </si>
  <si>
    <t>90-94</t>
  </si>
  <si>
    <t>95-99</t>
  </si>
  <si>
    <t>100-104</t>
  </si>
  <si>
    <t>weight</t>
  </si>
  <si>
    <t>M</t>
  </si>
  <si>
    <t>F</t>
  </si>
  <si>
    <t>Total</t>
  </si>
  <si>
    <t>https://www.populationpyramid.net/united-kingdom/2020/#google_vignette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</si>
</sst>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rgb="FF000000"/>
      <name val="Calibri"/>
      <family val="2"/>
      <scheme val="minor"/>
    </font>
    <font>
      <sz val="12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0" borderId="0" xfId="0" applyFont="1"/>
    <xf numFmtId="0" fontId="2" fillId="0" borderId="0" xfId="0" applyFont="1"/>
    <xf numFmtId="49" fontId="3" fillId="0" borderId="0" xfId="0" applyNumberFormat="1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F5F9F-FDFD-BC42-875C-496DC9060805}">
  <dimension ref="A1:Q108"/>
  <sheetViews>
    <sheetView workbookViewId="0">
      <selection activeCell="I19" sqref="I19"/>
    </sheetView>
  </sheetViews>
  <sheetFormatPr baseColWidth="10" defaultColWidth="10.83203125" defaultRowHeight="16" x14ac:dyDescent="0.2"/>
  <cols>
    <col min="1" max="8" width="10.83203125" style="1"/>
    <col min="9" max="9" width="12.83203125" style="1" bestFit="1" customWidth="1"/>
    <col min="10" max="16384" width="10.83203125" style="1"/>
  </cols>
  <sheetData>
    <row r="1" spans="1:17" x14ac:dyDescent="0.2">
      <c r="A1" s="1" t="s">
        <v>0</v>
      </c>
      <c r="B1" s="1" t="s">
        <v>1</v>
      </c>
      <c r="E1" s="1" t="s">
        <v>2</v>
      </c>
      <c r="F1" s="10"/>
      <c r="G1" s="10" t="s">
        <v>2</v>
      </c>
      <c r="H1" s="10"/>
      <c r="I1" s="10" t="s">
        <v>3</v>
      </c>
      <c r="J1" s="10"/>
    </row>
    <row r="2" spans="1:17" x14ac:dyDescent="0.2">
      <c r="A2" s="1">
        <v>0</v>
      </c>
      <c r="B2" s="1">
        <v>0</v>
      </c>
      <c r="D2" s="1">
        <v>0</v>
      </c>
      <c r="E2" s="1">
        <v>0</v>
      </c>
      <c r="F2" s="10">
        <v>0</v>
      </c>
      <c r="G2" s="10">
        <v>0</v>
      </c>
      <c r="H2" s="10">
        <v>0</v>
      </c>
      <c r="I2" s="10">
        <v>0</v>
      </c>
      <c r="J2" s="10" t="s">
        <v>4</v>
      </c>
      <c r="L2" s="1" t="s">
        <v>5</v>
      </c>
      <c r="M2" s="1">
        <v>0.4</v>
      </c>
    </row>
    <row r="3" spans="1:17" x14ac:dyDescent="0.2">
      <c r="A3" s="3">
        <v>0</v>
      </c>
      <c r="B3" s="3">
        <f>10^((-3.27)+(0.0524*A3))</f>
        <v>5.3703179637025239E-4</v>
      </c>
      <c r="D3" s="1" t="s">
        <v>6</v>
      </c>
      <c r="E3" s="1">
        <f>SUM(B3:B7)/5</f>
        <v>6.9358951429770652E-4</v>
      </c>
      <c r="F3" s="10" t="s">
        <v>6</v>
      </c>
      <c r="G3" s="10">
        <v>6.9358951429770652E-4</v>
      </c>
      <c r="H3" s="10">
        <v>6.9358951429770655E-6</v>
      </c>
      <c r="I3" s="10">
        <f>H3/(1-$M$2)</f>
        <v>1.1559825238295109E-5</v>
      </c>
      <c r="J3" s="10"/>
      <c r="L3" s="1" t="s">
        <v>7</v>
      </c>
      <c r="P3" s="8">
        <v>75</v>
      </c>
      <c r="Q3" s="8">
        <v>4.5708820000000001</v>
      </c>
    </row>
    <row r="4" spans="1:17" x14ac:dyDescent="0.2">
      <c r="A4" s="3">
        <v>1</v>
      </c>
      <c r="B4" s="3">
        <f t="shared" ref="B4:B67" si="0">10^((-3.27)+(0.0524*A4))</f>
        <v>6.0589867113896515E-4</v>
      </c>
      <c r="D4" s="2" t="s">
        <v>8</v>
      </c>
      <c r="E4" s="1">
        <f>SUM(B8:B12)/5</f>
        <v>1.267951141001977E-3</v>
      </c>
      <c r="F4" s="10" t="s">
        <v>8</v>
      </c>
      <c r="G4" s="10">
        <v>1.267951141001977E-3</v>
      </c>
      <c r="H4" s="10">
        <v>1.2679511410019771E-5</v>
      </c>
      <c r="I4" s="10">
        <f t="shared" ref="I4:I18" si="1">H4/(1-$M$2)</f>
        <v>2.1132519016699617E-5</v>
      </c>
      <c r="J4" s="10"/>
      <c r="P4" s="8">
        <v>76</v>
      </c>
      <c r="Q4" s="8">
        <v>5.1570340000000003</v>
      </c>
    </row>
    <row r="5" spans="1:17" x14ac:dyDescent="0.2">
      <c r="A5" s="3">
        <v>2</v>
      </c>
      <c r="B5" s="3">
        <f t="shared" si="0"/>
        <v>6.8359676683810405E-4</v>
      </c>
      <c r="D5" s="2" t="s">
        <v>9</v>
      </c>
      <c r="E5" s="1">
        <f>SUM(B13:B17)/5</f>
        <v>2.3179417549241518E-3</v>
      </c>
      <c r="F5" s="10" t="s">
        <v>9</v>
      </c>
      <c r="G5" s="10">
        <v>2.3179417549241518E-3</v>
      </c>
      <c r="H5" s="10">
        <v>2.317941754924152E-5</v>
      </c>
      <c r="I5" s="10">
        <f t="shared" si="1"/>
        <v>3.8632362582069199E-5</v>
      </c>
      <c r="J5" s="10"/>
      <c r="P5" s="8">
        <v>77</v>
      </c>
      <c r="Q5" s="8">
        <v>5.818352</v>
      </c>
    </row>
    <row r="6" spans="1:17" x14ac:dyDescent="0.2">
      <c r="A6" s="3">
        <v>3</v>
      </c>
      <c r="B6" s="3">
        <f t="shared" si="0"/>
        <v>7.7125856498921322E-4</v>
      </c>
      <c r="D6" s="1" t="s">
        <v>10</v>
      </c>
      <c r="E6" s="1">
        <f>SUM(B18:B22)/5</f>
        <v>4.2374298231831311E-3</v>
      </c>
      <c r="F6" s="10" t="s">
        <v>10</v>
      </c>
      <c r="G6" s="10">
        <v>4.2374298231831311E-3</v>
      </c>
      <c r="H6" s="10">
        <v>4.2374298231831311E-5</v>
      </c>
      <c r="I6" s="10">
        <f t="shared" si="1"/>
        <v>7.0623830386385526E-5</v>
      </c>
      <c r="J6" s="10"/>
      <c r="P6" s="8">
        <v>78</v>
      </c>
      <c r="Q6" s="8">
        <v>6.5644749999999998</v>
      </c>
    </row>
    <row r="7" spans="1:17" x14ac:dyDescent="0.2">
      <c r="A7" s="3">
        <v>4</v>
      </c>
      <c r="B7" s="3">
        <f t="shared" si="0"/>
        <v>8.7016177215199766E-4</v>
      </c>
      <c r="D7" s="1" t="s">
        <v>11</v>
      </c>
      <c r="E7" s="1">
        <f>SUM(B23:B27)/5</f>
        <v>7.7464463756507854E-3</v>
      </c>
      <c r="F7" s="10" t="s">
        <v>11</v>
      </c>
      <c r="G7" s="10">
        <v>7.7464463756507854E-3</v>
      </c>
      <c r="H7" s="10">
        <v>7.7464463756507848E-5</v>
      </c>
      <c r="I7" s="10">
        <f t="shared" si="1"/>
        <v>1.2910743959417977E-4</v>
      </c>
      <c r="J7" s="10"/>
      <c r="P7" s="8">
        <v>79</v>
      </c>
      <c r="Q7" s="8">
        <v>7.4062780000000004</v>
      </c>
    </row>
    <row r="8" spans="1:17" x14ac:dyDescent="0.2">
      <c r="A8" s="1">
        <v>5</v>
      </c>
      <c r="B8" s="1">
        <f t="shared" si="0"/>
        <v>9.8174794301998354E-4</v>
      </c>
      <c r="D8" s="1" t="s">
        <v>12</v>
      </c>
      <c r="E8" s="1">
        <f>SUM(B28:B32)/5</f>
        <v>1.4161280293665368E-2</v>
      </c>
      <c r="F8" s="10" t="s">
        <v>12</v>
      </c>
      <c r="G8" s="10">
        <v>1.4161280293665368E-2</v>
      </c>
      <c r="H8" s="10">
        <v>1.4161280293665369E-4</v>
      </c>
      <c r="I8" s="10">
        <f t="shared" si="1"/>
        <v>2.3602133822775616E-4</v>
      </c>
      <c r="J8" s="10"/>
      <c r="P8" s="9">
        <v>80</v>
      </c>
      <c r="Q8" s="9">
        <v>8.3560300000000005</v>
      </c>
    </row>
    <row r="9" spans="1:17" x14ac:dyDescent="0.2">
      <c r="A9" s="1">
        <v>6</v>
      </c>
      <c r="B9" s="1">
        <f t="shared" si="0"/>
        <v>1.1076434916697424E-3</v>
      </c>
      <c r="D9" s="1" t="s">
        <v>13</v>
      </c>
      <c r="E9" s="1">
        <f>SUM(B33:B37)/5</f>
        <v>2.588823956570762E-2</v>
      </c>
      <c r="F9" s="10" t="s">
        <v>13</v>
      </c>
      <c r="G9" s="10">
        <v>2.588823956570762E-2</v>
      </c>
      <c r="H9" s="10">
        <v>2.5888239565707621E-4</v>
      </c>
      <c r="I9" s="10">
        <f t="shared" si="1"/>
        <v>4.3147065942846039E-4</v>
      </c>
      <c r="J9" s="10"/>
      <c r="P9" s="9">
        <v>81</v>
      </c>
      <c r="Q9" s="9">
        <v>9.4275749999999992</v>
      </c>
    </row>
    <row r="10" spans="1:17" x14ac:dyDescent="0.2">
      <c r="A10" s="1">
        <v>7</v>
      </c>
      <c r="B10" s="1">
        <f t="shared" si="0"/>
        <v>1.2496833972112187E-3</v>
      </c>
      <c r="D10" s="1" t="s">
        <v>14</v>
      </c>
      <c r="E10" s="1">
        <f>SUM(B38:B42)/5</f>
        <v>4.732629634562522E-2</v>
      </c>
      <c r="F10" s="10" t="s">
        <v>14</v>
      </c>
      <c r="G10" s="10">
        <v>4.732629634562522E-2</v>
      </c>
      <c r="H10" s="10">
        <v>4.7326296345625218E-4</v>
      </c>
      <c r="I10" s="10">
        <f t="shared" si="1"/>
        <v>7.887716057604203E-4</v>
      </c>
      <c r="J10" s="10"/>
      <c r="P10" s="9">
        <v>82</v>
      </c>
      <c r="Q10" s="9">
        <v>10.63653</v>
      </c>
    </row>
    <row r="11" spans="1:17" x14ac:dyDescent="0.2">
      <c r="A11" s="1">
        <v>8</v>
      </c>
      <c r="B11" s="1">
        <f t="shared" si="0"/>
        <v>1.4099379493587221E-3</v>
      </c>
      <c r="D11" s="1" t="s">
        <v>15</v>
      </c>
      <c r="E11" s="1">
        <f>SUM(B43:B47)/5</f>
        <v>8.6517212578672953E-2</v>
      </c>
      <c r="F11" s="10" t="s">
        <v>15</v>
      </c>
      <c r="G11" s="10">
        <v>8.6517212578672953E-2</v>
      </c>
      <c r="H11" s="10">
        <v>8.6517212578672955E-4</v>
      </c>
      <c r="I11" s="10">
        <f t="shared" si="1"/>
        <v>1.4419535429778826E-3</v>
      </c>
      <c r="J11" s="10"/>
      <c r="P11" s="9">
        <v>83</v>
      </c>
      <c r="Q11" s="9">
        <v>12.00052</v>
      </c>
    </row>
    <row r="12" spans="1:17" x14ac:dyDescent="0.2">
      <c r="A12" s="1">
        <v>9</v>
      </c>
      <c r="B12" s="1">
        <f t="shared" si="0"/>
        <v>1.5907429237502185E-3</v>
      </c>
      <c r="D12" s="1" t="s">
        <v>16</v>
      </c>
      <c r="E12" s="1">
        <f>SUM(B48:B52)/5</f>
        <v>0.15816213501513965</v>
      </c>
      <c r="F12" s="10" t="s">
        <v>16</v>
      </c>
      <c r="G12" s="10">
        <v>0.15816213501513965</v>
      </c>
      <c r="H12" s="10">
        <v>1.5816213501513964E-3</v>
      </c>
      <c r="I12" s="10">
        <f t="shared" si="1"/>
        <v>2.6360355835856608E-3</v>
      </c>
      <c r="J12" s="10"/>
      <c r="P12" s="9">
        <v>84</v>
      </c>
      <c r="Q12" s="9">
        <v>13.53942</v>
      </c>
    </row>
    <row r="13" spans="1:17" x14ac:dyDescent="0.2">
      <c r="A13" s="3">
        <v>10</v>
      </c>
      <c r="B13" s="3">
        <f t="shared" si="0"/>
        <v>1.7947336268325262E-3</v>
      </c>
      <c r="D13" s="1" t="s">
        <v>17</v>
      </c>
      <c r="E13" s="1">
        <f>SUM(B53:B54)/5</f>
        <v>9.5290543868005992E-2</v>
      </c>
      <c r="F13" s="10" t="s">
        <v>17</v>
      </c>
      <c r="G13" s="10">
        <v>9.5290543868005992E-2</v>
      </c>
      <c r="H13" s="10">
        <v>9.5290543868005993E-4</v>
      </c>
      <c r="I13" s="10">
        <f t="shared" si="1"/>
        <v>1.5881757311334334E-3</v>
      </c>
      <c r="J13" s="10"/>
      <c r="P13" s="8">
        <v>85</v>
      </c>
      <c r="Q13" s="8">
        <v>15.27566</v>
      </c>
    </row>
    <row r="14" spans="1:17" x14ac:dyDescent="0.2">
      <c r="A14" s="3">
        <v>11</v>
      </c>
      <c r="B14" s="3">
        <f t="shared" si="0"/>
        <v>2.0248833065305582E-3</v>
      </c>
      <c r="D14" s="1" t="s">
        <v>18</v>
      </c>
      <c r="E14" s="1">
        <f>SUM(B58:B62)/5</f>
        <v>0.52857001042000284</v>
      </c>
      <c r="F14" s="10" t="s">
        <v>18</v>
      </c>
      <c r="G14" s="10">
        <v>0.52857001042000284</v>
      </c>
      <c r="H14" s="10">
        <v>5.2857001042000288E-3</v>
      </c>
      <c r="I14" s="10">
        <f t="shared" si="1"/>
        <v>8.8095001736667143E-3</v>
      </c>
      <c r="J14" s="10"/>
      <c r="P14" s="8">
        <v>86</v>
      </c>
      <c r="Q14" s="8">
        <v>17.234549999999999</v>
      </c>
    </row>
    <row r="15" spans="1:17" x14ac:dyDescent="0.2">
      <c r="A15" s="3">
        <v>12</v>
      </c>
      <c r="B15" s="3">
        <f t="shared" si="0"/>
        <v>2.2845464885518254E-3</v>
      </c>
      <c r="D15" s="1" t="s">
        <v>19</v>
      </c>
      <c r="E15" s="1">
        <f>SUM(B63:B67)/5</f>
        <v>0.96627895029537925</v>
      </c>
      <c r="F15" s="10" t="s">
        <v>19</v>
      </c>
      <c r="G15" s="10">
        <v>0.96627895029537925</v>
      </c>
      <c r="H15" s="10">
        <v>9.6627895029537929E-3</v>
      </c>
      <c r="I15" s="10">
        <f t="shared" si="1"/>
        <v>1.6104649171589654E-2</v>
      </c>
      <c r="J15" s="10"/>
      <c r="P15" s="8">
        <v>87</v>
      </c>
      <c r="Q15" s="8">
        <v>19.44464</v>
      </c>
    </row>
    <row r="16" spans="1:17" x14ac:dyDescent="0.2">
      <c r="A16" s="3">
        <v>13</v>
      </c>
      <c r="B16" s="3">
        <f t="shared" si="0"/>
        <v>2.5775078699705367E-3</v>
      </c>
      <c r="D16" s="1" t="s">
        <v>20</v>
      </c>
      <c r="E16" s="1">
        <f>SUM(B68:B72)/5</f>
        <v>1.7664547578891654</v>
      </c>
      <c r="F16" s="10" t="s">
        <v>20</v>
      </c>
      <c r="G16" s="10">
        <v>1.7664547578891654</v>
      </c>
      <c r="H16" s="10">
        <v>1.7664547578891653E-2</v>
      </c>
      <c r="I16" s="10">
        <f t="shared" si="1"/>
        <v>2.9440912631486089E-2</v>
      </c>
      <c r="J16" s="10"/>
      <c r="P16" s="8">
        <v>88</v>
      </c>
      <c r="Q16" s="8">
        <v>21.93815</v>
      </c>
    </row>
    <row r="17" spans="1:17" x14ac:dyDescent="0.2">
      <c r="A17" s="3">
        <v>14</v>
      </c>
      <c r="B17" s="3">
        <f t="shared" si="0"/>
        <v>2.9080374827353127E-3</v>
      </c>
      <c r="D17" s="1" t="s">
        <v>21</v>
      </c>
      <c r="E17" s="1">
        <f>SUM(B73:B77)/5</f>
        <v>3.2292563247035604</v>
      </c>
      <c r="F17" s="10" t="s">
        <v>21</v>
      </c>
      <c r="G17" s="10">
        <v>3.2292563247035604</v>
      </c>
      <c r="H17" s="10">
        <v>3.2292563247035604E-2</v>
      </c>
      <c r="I17" s="10">
        <f t="shared" si="1"/>
        <v>5.3820938745059339E-2</v>
      </c>
      <c r="J17" s="10"/>
      <c r="K17" s="4" t="s">
        <v>22</v>
      </c>
      <c r="L17" s="5">
        <v>1137438</v>
      </c>
      <c r="M17" s="5">
        <v>1304709</v>
      </c>
      <c r="N17" s="7">
        <v>2442147</v>
      </c>
      <c r="P17" s="8">
        <v>89</v>
      </c>
      <c r="Q17" s="8">
        <v>24.75141</v>
      </c>
    </row>
    <row r="18" spans="1:17" x14ac:dyDescent="0.2">
      <c r="A18" s="1">
        <v>15</v>
      </c>
      <c r="B18" s="1">
        <f t="shared" si="0"/>
        <v>3.2809529311311888E-3</v>
      </c>
      <c r="D18" s="1" t="s">
        <v>22</v>
      </c>
      <c r="E18" s="1">
        <f>SUM(B78:B82)/5</f>
        <v>5.9034041851708956</v>
      </c>
      <c r="F18" s="10" t="s">
        <v>23</v>
      </c>
      <c r="G18" s="10">
        <v>14.01644528673663</v>
      </c>
      <c r="H18" s="10">
        <v>0.14016445286736631</v>
      </c>
      <c r="I18" s="10">
        <f>H18/(1-$M$2)</f>
        <v>0.23360742144561053</v>
      </c>
      <c r="J18" s="10"/>
      <c r="K18" s="4" t="s">
        <v>24</v>
      </c>
      <c r="L18" s="5">
        <v>766956</v>
      </c>
      <c r="M18" s="5">
        <v>969611</v>
      </c>
      <c r="N18" s="7">
        <v>1736567</v>
      </c>
      <c r="P18" s="9">
        <v>90</v>
      </c>
      <c r="Q18" s="9">
        <v>27.925439999999998</v>
      </c>
    </row>
    <row r="19" spans="1:17" x14ac:dyDescent="0.2">
      <c r="A19" s="1">
        <v>16</v>
      </c>
      <c r="B19" s="1">
        <f t="shared" si="0"/>
        <v>3.7016896103323478E-3</v>
      </c>
      <c r="D19" s="1" t="s">
        <v>24</v>
      </c>
      <c r="E19" s="1">
        <f>SUM(B83:B87)/5</f>
        <v>10.79201446688889</v>
      </c>
      <c r="K19" s="4" t="s">
        <v>25</v>
      </c>
      <c r="L19" s="5">
        <v>438663</v>
      </c>
      <c r="M19" s="5">
        <v>638892</v>
      </c>
      <c r="N19" s="7">
        <v>1077555</v>
      </c>
      <c r="P19" s="9">
        <v>91</v>
      </c>
      <c r="Q19" s="9">
        <v>31.506489999999999</v>
      </c>
    </row>
    <row r="20" spans="1:17" x14ac:dyDescent="0.2">
      <c r="A20" s="1">
        <v>17</v>
      </c>
      <c r="B20" s="1">
        <f t="shared" si="0"/>
        <v>4.1763799295097357E-3</v>
      </c>
      <c r="D20" s="1" t="s">
        <v>25</v>
      </c>
      <c r="E20" s="1">
        <f>SUM(B88:B92)/5</f>
        <v>19.72888397953519</v>
      </c>
      <c r="K20" s="4" t="s">
        <v>26</v>
      </c>
      <c r="L20" s="5">
        <v>169952</v>
      </c>
      <c r="M20" s="5">
        <v>320625</v>
      </c>
      <c r="N20" s="7">
        <v>490577</v>
      </c>
      <c r="P20" s="9">
        <v>92</v>
      </c>
      <c r="Q20" s="9">
        <v>35.546759999999999</v>
      </c>
    </row>
    <row r="21" spans="1:17" x14ac:dyDescent="0.2">
      <c r="A21" s="1">
        <v>18</v>
      </c>
      <c r="B21" s="1">
        <f t="shared" si="0"/>
        <v>4.711942694202758E-3</v>
      </c>
      <c r="D21" s="1" t="s">
        <v>26</v>
      </c>
      <c r="E21" s="1">
        <f>SUM(B93:B97)/5</f>
        <v>36.066377067243373</v>
      </c>
      <c r="K21" s="4" t="s">
        <v>27</v>
      </c>
      <c r="L21" s="5">
        <v>34524</v>
      </c>
      <c r="M21" s="5">
        <v>95559</v>
      </c>
      <c r="N21" s="7">
        <v>130083</v>
      </c>
      <c r="P21" s="9">
        <v>93</v>
      </c>
      <c r="Q21" s="9">
        <v>40.105139999999999</v>
      </c>
    </row>
    <row r="22" spans="1:17" x14ac:dyDescent="0.2">
      <c r="A22" s="1">
        <v>19</v>
      </c>
      <c r="B22" s="1">
        <f t="shared" si="0"/>
        <v>5.3161839507396263E-3</v>
      </c>
      <c r="D22" s="1" t="s">
        <v>27</v>
      </c>
      <c r="E22" s="1">
        <f>SUM(B98:B102)/5</f>
        <v>65.932951712113251</v>
      </c>
      <c r="K22" s="4">
        <v>100</v>
      </c>
      <c r="L22" s="5">
        <v>3016</v>
      </c>
      <c r="M22" s="5">
        <v>12818</v>
      </c>
      <c r="N22" s="7">
        <v>15834</v>
      </c>
      <c r="P22" s="9">
        <v>94</v>
      </c>
      <c r="Q22" s="9">
        <v>45.248060000000002</v>
      </c>
    </row>
    <row r="23" spans="1:17" x14ac:dyDescent="0.2">
      <c r="A23" s="3">
        <v>20</v>
      </c>
      <c r="B23" s="3">
        <f t="shared" si="0"/>
        <v>5.9979107625550906E-3</v>
      </c>
      <c r="D23" s="1" t="s">
        <v>28</v>
      </c>
      <c r="E23" s="1">
        <f>SUM(B103:B107)/5</f>
        <v>120.53204327584328</v>
      </c>
      <c r="N23" s="1">
        <f>SUM(N17:N22)</f>
        <v>5892763</v>
      </c>
      <c r="P23" s="8">
        <v>95</v>
      </c>
      <c r="Q23" s="8">
        <v>51.0505</v>
      </c>
    </row>
    <row r="24" spans="1:17" x14ac:dyDescent="0.2">
      <c r="A24" s="3">
        <v>21</v>
      </c>
      <c r="B24" s="3">
        <f t="shared" si="0"/>
        <v>6.7670595767419083E-3</v>
      </c>
      <c r="L24" s="1" t="s">
        <v>29</v>
      </c>
      <c r="P24" s="8">
        <v>96</v>
      </c>
      <c r="Q24" s="8">
        <v>57.597020000000001</v>
      </c>
    </row>
    <row r="25" spans="1:17" x14ac:dyDescent="0.2">
      <c r="A25" s="3">
        <v>22</v>
      </c>
      <c r="B25" s="3">
        <f t="shared" si="0"/>
        <v>7.6348410518309656E-3</v>
      </c>
      <c r="K25" s="1" t="s">
        <v>22</v>
      </c>
      <c r="L25" s="1">
        <f>N17/$N$23</f>
        <v>0.41443156631278061</v>
      </c>
      <c r="M25" s="1">
        <f>L25*E18</f>
        <v>2.4465570430377985</v>
      </c>
      <c r="P25" s="8">
        <v>97</v>
      </c>
      <c r="Q25" s="8">
        <v>64.983040000000003</v>
      </c>
    </row>
    <row r="26" spans="1:17" x14ac:dyDescent="0.2">
      <c r="A26" s="3">
        <v>23</v>
      </c>
      <c r="B26" s="3">
        <f t="shared" si="0"/>
        <v>8.6139034577242778E-3</v>
      </c>
      <c r="K26" s="1" t="s">
        <v>24</v>
      </c>
      <c r="L26" s="1">
        <f t="shared" ref="L26:L30" si="2">N18/$N$23</f>
        <v>0.29469486554948843</v>
      </c>
      <c r="M26" s="1">
        <f t="shared" ref="M26:M30" si="3">L26*E19</f>
        <v>3.1803512523279553</v>
      </c>
      <c r="P26" s="8">
        <v>98</v>
      </c>
      <c r="Q26" s="8">
        <v>73.316209999999998</v>
      </c>
    </row>
    <row r="27" spans="1:17" x14ac:dyDescent="0.2">
      <c r="A27" s="3">
        <v>24</v>
      </c>
      <c r="B27" s="3">
        <f t="shared" si="0"/>
        <v>9.7185170294016871E-3</v>
      </c>
      <c r="K27" s="1" t="s">
        <v>25</v>
      </c>
      <c r="L27" s="1">
        <f t="shared" si="2"/>
        <v>0.1828607395206629</v>
      </c>
      <c r="M27" s="1">
        <f t="shared" si="3"/>
        <v>3.6076383144151638</v>
      </c>
      <c r="P27" s="8">
        <v>99</v>
      </c>
      <c r="Q27" s="8">
        <v>82.718000000000004</v>
      </c>
    </row>
    <row r="28" spans="1:17" x14ac:dyDescent="0.2">
      <c r="A28" s="1">
        <v>25</v>
      </c>
      <c r="B28" s="1">
        <f t="shared" si="0"/>
        <v>1.0964781961431851E-2</v>
      </c>
      <c r="K28" s="1" t="s">
        <v>26</v>
      </c>
      <c r="L28" s="1">
        <f t="shared" si="2"/>
        <v>8.3250760296994811E-2</v>
      </c>
      <c r="M28" s="1">
        <f t="shared" si="3"/>
        <v>3.0025533120061088</v>
      </c>
      <c r="P28" s="9">
        <v>100</v>
      </c>
      <c r="Q28" s="9">
        <v>93.325429999999997</v>
      </c>
    </row>
    <row r="29" spans="1:17" x14ac:dyDescent="0.2">
      <c r="A29" s="1">
        <v>26</v>
      </c>
      <c r="B29" s="1">
        <f t="shared" si="0"/>
        <v>1.2370863074892697E-2</v>
      </c>
      <c r="K29" s="1" t="s">
        <v>27</v>
      </c>
      <c r="L29" s="1">
        <f t="shared" si="2"/>
        <v>2.2075043574635533E-2</v>
      </c>
      <c r="M29" s="1">
        <f t="shared" si="3"/>
        <v>1.4554727820492406</v>
      </c>
    </row>
    <row r="30" spans="1:17" x14ac:dyDescent="0.2">
      <c r="A30" s="1">
        <v>27</v>
      </c>
      <c r="B30" s="1">
        <f t="shared" si="0"/>
        <v>1.395725457706767E-2</v>
      </c>
      <c r="K30" s="1" t="s">
        <v>28</v>
      </c>
      <c r="L30" s="1">
        <f t="shared" si="2"/>
        <v>2.6870247454377516E-3</v>
      </c>
      <c r="M30" s="1">
        <f t="shared" si="3"/>
        <v>0.32387258290036486</v>
      </c>
    </row>
    <row r="31" spans="1:17" x14ac:dyDescent="0.2">
      <c r="A31" s="1">
        <v>28</v>
      </c>
      <c r="B31" s="1">
        <f t="shared" si="0"/>
        <v>1.5747078772898482E-2</v>
      </c>
      <c r="M31" s="1">
        <f>SUM(M25:M30)</f>
        <v>14.01644528673663</v>
      </c>
    </row>
    <row r="32" spans="1:17" x14ac:dyDescent="0.2">
      <c r="A32" s="1">
        <v>29</v>
      </c>
      <c r="B32" s="1">
        <f t="shared" si="0"/>
        <v>1.7766423082036149E-2</v>
      </c>
    </row>
    <row r="33" spans="1:2" x14ac:dyDescent="0.2">
      <c r="A33" s="3">
        <v>30</v>
      </c>
      <c r="B33" s="3">
        <f t="shared" si="0"/>
        <v>2.0044720273651607E-2</v>
      </c>
    </row>
    <row r="34" spans="1:2" x14ac:dyDescent="0.2">
      <c r="A34" s="3">
        <v>31</v>
      </c>
      <c r="B34" s="3">
        <f t="shared" si="0"/>
        <v>2.2615177461083619E-2</v>
      </c>
    </row>
    <row r="35" spans="1:2" x14ac:dyDescent="0.2">
      <c r="A35" s="3">
        <v>32</v>
      </c>
      <c r="B35" s="3">
        <f t="shared" si="0"/>
        <v>2.5515260109096688E-2</v>
      </c>
    </row>
    <row r="36" spans="1:2" x14ac:dyDescent="0.2">
      <c r="A36" s="3">
        <v>33</v>
      </c>
      <c r="B36" s="3">
        <f t="shared" si="0"/>
        <v>2.87872381083525E-2</v>
      </c>
    </row>
    <row r="37" spans="1:2" x14ac:dyDescent="0.2">
      <c r="A37" s="3">
        <v>34</v>
      </c>
      <c r="B37" s="3">
        <f t="shared" si="0"/>
        <v>3.2478801876353706E-2</v>
      </c>
    </row>
    <row r="38" spans="1:2" x14ac:dyDescent="0.2">
      <c r="A38" s="1">
        <v>35</v>
      </c>
      <c r="B38" s="1">
        <f t="shared" si="0"/>
        <v>3.6643757464783315E-2</v>
      </c>
    </row>
    <row r="39" spans="1:2" x14ac:dyDescent="0.2">
      <c r="A39" s="1">
        <v>36</v>
      </c>
      <c r="B39" s="1">
        <f t="shared" si="0"/>
        <v>4.1342810804713456E-2</v>
      </c>
    </row>
    <row r="40" spans="1:2" x14ac:dyDescent="0.2">
      <c r="A40" s="1">
        <v>37</v>
      </c>
      <c r="B40" s="1">
        <f t="shared" si="0"/>
        <v>4.6644452520377973E-2</v>
      </c>
    </row>
    <row r="41" spans="1:2" x14ac:dyDescent="0.2">
      <c r="A41" s="1">
        <v>38</v>
      </c>
      <c r="B41" s="1">
        <f t="shared" si="0"/>
        <v>5.2625956208031809E-2</v>
      </c>
    </row>
    <row r="42" spans="1:2" x14ac:dyDescent="0.2">
      <c r="A42" s="1">
        <v>39</v>
      </c>
      <c r="B42" s="1">
        <f t="shared" si="0"/>
        <v>5.9374504730219539E-2</v>
      </c>
    </row>
    <row r="43" spans="1:2" x14ac:dyDescent="0.2">
      <c r="A43" s="3">
        <v>40</v>
      </c>
      <c r="B43" s="3">
        <f t="shared" si="0"/>
        <v>6.6988460941652631E-2</v>
      </c>
    </row>
    <row r="44" spans="1:2" x14ac:dyDescent="0.2">
      <c r="A44" s="3">
        <v>41</v>
      </c>
      <c r="B44" s="3">
        <f t="shared" si="0"/>
        <v>7.5578801368045179E-2</v>
      </c>
    </row>
    <row r="45" spans="1:2" x14ac:dyDescent="0.2">
      <c r="A45" s="3">
        <v>42</v>
      </c>
      <c r="B45" s="3">
        <f t="shared" si="0"/>
        <v>8.5270733734362877E-2</v>
      </c>
    </row>
    <row r="46" spans="1:2" x14ac:dyDescent="0.2">
      <c r="A46" s="3">
        <v>43</v>
      </c>
      <c r="B46" s="3">
        <f t="shared" si="0"/>
        <v>9.6205521918621473E-2</v>
      </c>
    </row>
    <row r="47" spans="1:2" x14ac:dyDescent="0.2">
      <c r="A47" s="3">
        <v>44</v>
      </c>
      <c r="B47" s="3">
        <f t="shared" si="0"/>
        <v>0.10854254493068262</v>
      </c>
    </row>
    <row r="48" spans="1:2" x14ac:dyDescent="0.2">
      <c r="A48" s="1">
        <v>45</v>
      </c>
      <c r="B48" s="1">
        <f t="shared" si="0"/>
        <v>0.12246161992650489</v>
      </c>
    </row>
    <row r="49" spans="1:2" x14ac:dyDescent="0.2">
      <c r="A49" s="1">
        <v>46</v>
      </c>
      <c r="B49" s="1">
        <f t="shared" si="0"/>
        <v>0.13816562311673283</v>
      </c>
    </row>
    <row r="50" spans="1:2" x14ac:dyDescent="0.2">
      <c r="A50" s="1">
        <v>47</v>
      </c>
      <c r="B50" s="1">
        <f t="shared" si="0"/>
        <v>0.15588344677043903</v>
      </c>
    </row>
    <row r="51" spans="1:2" x14ac:dyDescent="0.2">
      <c r="A51" s="1">
        <v>48</v>
      </c>
      <c r="B51" s="1">
        <f t="shared" si="0"/>
        <v>0.17587333541355729</v>
      </c>
    </row>
    <row r="52" spans="1:2" x14ac:dyDescent="0.2">
      <c r="A52" s="1">
        <v>49</v>
      </c>
      <c r="B52" s="1">
        <f t="shared" si="0"/>
        <v>0.19842664984846428</v>
      </c>
    </row>
    <row r="53" spans="1:2" x14ac:dyDescent="0.2">
      <c r="A53" s="3">
        <v>50</v>
      </c>
      <c r="B53" s="3">
        <f t="shared" si="0"/>
        <v>0.22387211385683398</v>
      </c>
    </row>
    <row r="54" spans="1:2" x14ac:dyDescent="0.2">
      <c r="A54" s="3">
        <v>51</v>
      </c>
      <c r="B54" s="3">
        <f t="shared" si="0"/>
        <v>0.252580605483196</v>
      </c>
    </row>
    <row r="55" spans="1:2" x14ac:dyDescent="0.2">
      <c r="A55" s="3">
        <v>52</v>
      </c>
      <c r="B55" s="3">
        <f t="shared" si="0"/>
        <v>0.28497056273411536</v>
      </c>
    </row>
    <row r="56" spans="1:2" x14ac:dyDescent="0.2">
      <c r="A56" s="3">
        <v>53</v>
      </c>
      <c r="B56" s="3">
        <f t="shared" si="0"/>
        <v>0.32151408248326918</v>
      </c>
    </row>
    <row r="57" spans="1:2" x14ac:dyDescent="0.2">
      <c r="A57" s="3">
        <v>54</v>
      </c>
      <c r="B57" s="3">
        <f t="shared" si="0"/>
        <v>0.36274380147645791</v>
      </c>
    </row>
    <row r="58" spans="1:2" x14ac:dyDescent="0.2">
      <c r="A58" s="1">
        <v>55</v>
      </c>
      <c r="B58" s="1">
        <f t="shared" si="0"/>
        <v>0.40926065973001091</v>
      </c>
    </row>
    <row r="59" spans="1:2" x14ac:dyDescent="0.2">
      <c r="A59" s="1">
        <v>56</v>
      </c>
      <c r="B59" s="1">
        <f t="shared" si="0"/>
        <v>0.46174265947729548</v>
      </c>
    </row>
    <row r="60" spans="1:2" x14ac:dyDescent="0.2">
      <c r="A60" s="1">
        <v>57</v>
      </c>
      <c r="B60" s="1">
        <f t="shared" si="0"/>
        <v>0.52095474732855529</v>
      </c>
    </row>
    <row r="61" spans="1:2" x14ac:dyDescent="0.2">
      <c r="A61" s="1">
        <v>58</v>
      </c>
      <c r="B61" s="1">
        <f t="shared" si="0"/>
        <v>0.58775996368060002</v>
      </c>
    </row>
    <row r="62" spans="1:2" x14ac:dyDescent="0.2">
      <c r="A62" s="1">
        <v>59</v>
      </c>
      <c r="B62" s="1">
        <f t="shared" si="0"/>
        <v>0.66313202188355291</v>
      </c>
    </row>
    <row r="63" spans="1:2" x14ac:dyDescent="0.2">
      <c r="A63" s="3">
        <v>60</v>
      </c>
      <c r="B63" s="3">
        <f t="shared" si="0"/>
        <v>0.74816950051115438</v>
      </c>
    </row>
    <row r="64" spans="1:2" x14ac:dyDescent="0.2">
      <c r="A64" s="3">
        <v>61</v>
      </c>
      <c r="B64" s="3">
        <f t="shared" si="0"/>
        <v>0.84411185559276891</v>
      </c>
    </row>
    <row r="65" spans="1:2" x14ac:dyDescent="0.2">
      <c r="A65" s="3">
        <v>62</v>
      </c>
      <c r="B65" s="3">
        <f t="shared" si="0"/>
        <v>0.95235748619191984</v>
      </c>
    </row>
    <row r="66" spans="1:2" x14ac:dyDescent="0.2">
      <c r="A66" s="3">
        <v>63</v>
      </c>
      <c r="B66" s="3">
        <f t="shared" si="0"/>
        <v>1.0744841166445556</v>
      </c>
    </row>
    <row r="67" spans="1:2" x14ac:dyDescent="0.2">
      <c r="A67" s="3">
        <v>64</v>
      </c>
      <c r="B67" s="3">
        <f t="shared" si="0"/>
        <v>1.2122717925364972</v>
      </c>
    </row>
    <row r="68" spans="1:2" x14ac:dyDescent="0.2">
      <c r="A68" s="1">
        <v>65</v>
      </c>
      <c r="B68" s="1">
        <f t="shared" ref="B68:B108" si="4">10^((-3.27)+(0.0524*A68))</f>
        <v>1.3677288255958495</v>
      </c>
    </row>
    <row r="69" spans="1:2" x14ac:dyDescent="0.2">
      <c r="A69" s="1">
        <v>66</v>
      </c>
      <c r="B69" s="1">
        <f t="shared" si="4"/>
        <v>1.5431210656577925</v>
      </c>
    </row>
    <row r="70" spans="1:2" x14ac:dyDescent="0.2">
      <c r="A70" s="1">
        <v>67</v>
      </c>
      <c r="B70" s="1">
        <f t="shared" si="4"/>
        <v>1.7410049263526082</v>
      </c>
    </row>
    <row r="71" spans="1:2" x14ac:dyDescent="0.2">
      <c r="A71" s="1">
        <v>68</v>
      </c>
      <c r="B71" s="1">
        <f t="shared" si="4"/>
        <v>1.9642646458798563</v>
      </c>
    </row>
    <row r="72" spans="1:2" x14ac:dyDescent="0.2">
      <c r="A72" s="1">
        <v>69</v>
      </c>
      <c r="B72" s="1">
        <f t="shared" si="4"/>
        <v>2.2161543259597205</v>
      </c>
    </row>
    <row r="73" spans="1:2" x14ac:dyDescent="0.2">
      <c r="A73" s="3">
        <v>70</v>
      </c>
      <c r="B73" s="3">
        <f t="shared" si="4"/>
        <v>2.5003453616964326</v>
      </c>
    </row>
    <row r="74" spans="1:2" x14ac:dyDescent="0.2">
      <c r="A74" s="3">
        <v>71</v>
      </c>
      <c r="B74" s="3">
        <f t="shared" si="4"/>
        <v>2.8209799536634304</v>
      </c>
    </row>
    <row r="75" spans="1:2" x14ac:dyDescent="0.2">
      <c r="A75" s="3">
        <v>72</v>
      </c>
      <c r="B75" s="3">
        <f t="shared" si="4"/>
        <v>3.1827314821707833</v>
      </c>
    </row>
    <row r="76" spans="1:2" x14ac:dyDescent="0.2">
      <c r="A76" s="3">
        <v>73</v>
      </c>
      <c r="B76" s="3">
        <f t="shared" si="4"/>
        <v>3.5908726236945134</v>
      </c>
    </row>
    <row r="77" spans="1:2" x14ac:dyDescent="0.2">
      <c r="A77" s="3">
        <v>74</v>
      </c>
      <c r="B77" s="3">
        <f t="shared" si="4"/>
        <v>4.05135220229264</v>
      </c>
    </row>
    <row r="78" spans="1:2" x14ac:dyDescent="0.2">
      <c r="A78" s="1">
        <v>75</v>
      </c>
      <c r="B78" s="1">
        <f t="shared" si="4"/>
        <v>4.5708818961487525</v>
      </c>
    </row>
    <row r="79" spans="1:2" x14ac:dyDescent="0.2">
      <c r="A79" s="1">
        <v>76</v>
      </c>
      <c r="B79" s="1">
        <f t="shared" si="4"/>
        <v>5.1570340630264608</v>
      </c>
    </row>
    <row r="80" spans="1:2" x14ac:dyDescent="0.2">
      <c r="A80" s="1">
        <v>77</v>
      </c>
      <c r="B80" s="1">
        <f t="shared" si="4"/>
        <v>5.8183521104807259</v>
      </c>
    </row>
    <row r="81" spans="1:2" x14ac:dyDescent="0.2">
      <c r="A81" s="1">
        <v>78</v>
      </c>
      <c r="B81" s="1">
        <f t="shared" si="4"/>
        <v>6.5644750195169976</v>
      </c>
    </row>
    <row r="82" spans="1:2" x14ac:dyDescent="0.2">
      <c r="A82" s="1">
        <v>79</v>
      </c>
      <c r="B82" s="1">
        <f t="shared" si="4"/>
        <v>7.4062778366815438</v>
      </c>
    </row>
    <row r="83" spans="1:2" x14ac:dyDescent="0.2">
      <c r="A83" s="3">
        <v>80</v>
      </c>
      <c r="B83" s="3">
        <f t="shared" si="4"/>
        <v>8.3560301823124856</v>
      </c>
    </row>
    <row r="84" spans="1:2" x14ac:dyDescent="0.2">
      <c r="A84" s="3">
        <v>81</v>
      </c>
      <c r="B84" s="3">
        <f t="shared" si="4"/>
        <v>9.4275750852741727</v>
      </c>
    </row>
    <row r="85" spans="1:2" x14ac:dyDescent="0.2">
      <c r="A85" s="3">
        <v>82</v>
      </c>
      <c r="B85" s="3">
        <f t="shared" si="4"/>
        <v>10.636530750764392</v>
      </c>
    </row>
    <row r="86" spans="1:2" x14ac:dyDescent="0.2">
      <c r="A86" s="3">
        <v>83</v>
      </c>
      <c r="B86" s="3">
        <f t="shared" si="4"/>
        <v>12.000518202042651</v>
      </c>
    </row>
    <row r="87" spans="1:2" x14ac:dyDescent="0.2">
      <c r="A87" s="3">
        <v>84</v>
      </c>
      <c r="B87" s="3">
        <f t="shared" si="4"/>
        <v>13.539418114050751</v>
      </c>
    </row>
    <row r="88" spans="1:2" x14ac:dyDescent="0.2">
      <c r="A88" s="1">
        <v>85</v>
      </c>
      <c r="B88" s="1">
        <f t="shared" si="4"/>
        <v>15.275660582380754</v>
      </c>
    </row>
    <row r="89" spans="1:2" x14ac:dyDescent="0.2">
      <c r="A89" s="1">
        <v>86</v>
      </c>
      <c r="B89" s="1">
        <f t="shared" si="4"/>
        <v>17.234552051091633</v>
      </c>
    </row>
    <row r="90" spans="1:2" x14ac:dyDescent="0.2">
      <c r="A90" s="1">
        <v>87</v>
      </c>
      <c r="B90" s="1">
        <f t="shared" si="4"/>
        <v>19.444644164481293</v>
      </c>
    </row>
    <row r="91" spans="1:2" x14ac:dyDescent="0.2">
      <c r="A91" s="1">
        <v>88</v>
      </c>
      <c r="B91" s="1">
        <f t="shared" si="4"/>
        <v>21.938149918979104</v>
      </c>
    </row>
    <row r="92" spans="1:2" x14ac:dyDescent="0.2">
      <c r="A92" s="1">
        <v>89</v>
      </c>
      <c r="B92" s="1">
        <f t="shared" si="4"/>
        <v>24.751413180743171</v>
      </c>
    </row>
    <row r="93" spans="1:2" x14ac:dyDescent="0.2">
      <c r="A93" s="3">
        <v>90</v>
      </c>
      <c r="B93" s="3">
        <f t="shared" si="4"/>
        <v>27.925438412373399</v>
      </c>
    </row>
    <row r="94" spans="1:2" x14ac:dyDescent="0.2">
      <c r="A94" s="3">
        <v>91</v>
      </c>
      <c r="B94" s="3">
        <f t="shared" si="4"/>
        <v>31.506488329723929</v>
      </c>
    </row>
    <row r="95" spans="1:2" x14ac:dyDescent="0.2">
      <c r="A95" s="3">
        <v>92</v>
      </c>
      <c r="B95" s="3">
        <f t="shared" si="4"/>
        <v>35.546758199907011</v>
      </c>
    </row>
    <row r="96" spans="1:2" x14ac:dyDescent="0.2">
      <c r="A96" s="3">
        <v>93</v>
      </c>
      <c r="B96" s="3">
        <f t="shared" si="4"/>
        <v>40.105136608657638</v>
      </c>
    </row>
    <row r="97" spans="1:2" x14ac:dyDescent="0.2">
      <c r="A97" s="3">
        <v>94</v>
      </c>
      <c r="B97" s="3">
        <f t="shared" si="4"/>
        <v>45.248063785554869</v>
      </c>
    </row>
    <row r="98" spans="1:2" x14ac:dyDescent="0.2">
      <c r="A98" s="1">
        <v>95</v>
      </c>
      <c r="B98" s="1">
        <f t="shared" si="4"/>
        <v>51.050499997540605</v>
      </c>
    </row>
    <row r="99" spans="1:2" x14ac:dyDescent="0.2">
      <c r="A99" s="1">
        <v>96</v>
      </c>
      <c r="B99" s="1">
        <f t="shared" si="4"/>
        <v>57.597018125467208</v>
      </c>
    </row>
    <row r="100" spans="1:2" x14ac:dyDescent="0.2">
      <c r="A100" s="1">
        <v>97</v>
      </c>
      <c r="B100" s="1">
        <f t="shared" si="4"/>
        <v>64.983036348423866</v>
      </c>
    </row>
    <row r="101" spans="1:2" x14ac:dyDescent="0.2">
      <c r="A101" s="1">
        <v>98</v>
      </c>
      <c r="B101" s="1">
        <f t="shared" si="4"/>
        <v>73.316208902721201</v>
      </c>
    </row>
    <row r="102" spans="1:2" x14ac:dyDescent="0.2">
      <c r="A102" s="1">
        <v>99</v>
      </c>
      <c r="B102" s="1">
        <f t="shared" si="4"/>
        <v>82.717995186413376</v>
      </c>
    </row>
    <row r="103" spans="1:2" x14ac:dyDescent="0.2">
      <c r="A103" s="3">
        <v>100</v>
      </c>
      <c r="B103" s="3">
        <f t="shared" si="4"/>
        <v>93.325430079699174</v>
      </c>
    </row>
    <row r="104" spans="1:2" x14ac:dyDescent="0.2">
      <c r="A104" s="3">
        <v>101</v>
      </c>
      <c r="B104" s="3">
        <f t="shared" si="4"/>
        <v>105.29312128434414</v>
      </c>
    </row>
    <row r="105" spans="1:2" x14ac:dyDescent="0.2">
      <c r="A105" s="3">
        <v>102</v>
      </c>
      <c r="B105" s="3">
        <f t="shared" si="4"/>
        <v>118.79550279416534</v>
      </c>
    </row>
    <row r="106" spans="1:2" x14ac:dyDescent="0.2">
      <c r="A106" s="3">
        <v>103</v>
      </c>
      <c r="B106" s="3">
        <f t="shared" si="4"/>
        <v>134.02937734183095</v>
      </c>
    </row>
    <row r="107" spans="1:2" x14ac:dyDescent="0.2">
      <c r="A107" s="3">
        <v>104</v>
      </c>
      <c r="B107" s="3">
        <f t="shared" si="4"/>
        <v>151.21678487917688</v>
      </c>
    </row>
    <row r="108" spans="1:2" x14ac:dyDescent="0.2">
      <c r="A108" s="1">
        <v>105</v>
      </c>
      <c r="B108" s="1">
        <f t="shared" si="4"/>
        <v>170.60823890031276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BB9AB-C27B-BB45-9D81-97E4E3EF6079}">
  <dimension ref="D1:Q31"/>
  <sheetViews>
    <sheetView workbookViewId="0">
      <selection sqref="A1:XFD1048576"/>
    </sheetView>
  </sheetViews>
  <sheetFormatPr baseColWidth="10" defaultRowHeight="16" x14ac:dyDescent="0.2"/>
  <sheetData>
    <row r="1" spans="4:17" x14ac:dyDescent="0.2">
      <c r="E1" t="s">
        <v>2</v>
      </c>
      <c r="G1" t="s">
        <v>2</v>
      </c>
      <c r="I1" t="s">
        <v>3</v>
      </c>
      <c r="L1" s="1"/>
      <c r="M1" s="1"/>
    </row>
    <row r="2" spans="4:17" x14ac:dyDescent="0.2"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 t="s">
        <v>4</v>
      </c>
      <c r="L2" s="1" t="s">
        <v>5</v>
      </c>
      <c r="M2" s="1">
        <v>0.4</v>
      </c>
      <c r="Q2" s="5"/>
    </row>
    <row r="3" spans="4:17" x14ac:dyDescent="0.2">
      <c r="D3" t="s">
        <v>6</v>
      </c>
      <c r="E3">
        <v>6.9358951429770652E-4</v>
      </c>
      <c r="F3" t="s">
        <v>6</v>
      </c>
      <c r="G3">
        <v>6.9358951429770652E-4</v>
      </c>
      <c r="H3">
        <v>6.9358951429770655E-6</v>
      </c>
      <c r="I3">
        <v>1.1559825238295109E-5</v>
      </c>
      <c r="L3" s="1" t="s">
        <v>7</v>
      </c>
      <c r="M3" s="1"/>
      <c r="Q3" s="5"/>
    </row>
    <row r="4" spans="4:17" x14ac:dyDescent="0.2">
      <c r="D4" t="s">
        <v>8</v>
      </c>
      <c r="E4">
        <v>1.267951141001977E-3</v>
      </c>
      <c r="F4" t="s">
        <v>8</v>
      </c>
      <c r="G4">
        <v>1.267951141001977E-3</v>
      </c>
      <c r="H4">
        <v>1.2679511410019771E-5</v>
      </c>
      <c r="I4">
        <v>2.1132519016699617E-5</v>
      </c>
      <c r="L4" s="1"/>
      <c r="M4" s="1"/>
      <c r="Q4" s="5"/>
    </row>
    <row r="5" spans="4:17" x14ac:dyDescent="0.2">
      <c r="D5" t="s">
        <v>9</v>
      </c>
      <c r="E5">
        <v>2.3179417549241518E-3</v>
      </c>
      <c r="F5" t="s">
        <v>9</v>
      </c>
      <c r="G5">
        <v>2.3179417549241518E-3</v>
      </c>
      <c r="H5">
        <v>2.317941754924152E-5</v>
      </c>
      <c r="I5">
        <v>3.8632362582069199E-5</v>
      </c>
      <c r="Q5" s="5"/>
    </row>
    <row r="6" spans="4:17" x14ac:dyDescent="0.2">
      <c r="D6" t="s">
        <v>10</v>
      </c>
      <c r="E6">
        <v>4.2374298231831311E-3</v>
      </c>
      <c r="F6" t="s">
        <v>10</v>
      </c>
      <c r="G6">
        <v>4.2374298231831311E-3</v>
      </c>
      <c r="H6">
        <v>4.2374298231831311E-5</v>
      </c>
      <c r="I6">
        <v>7.0623830386385526E-5</v>
      </c>
      <c r="Q6" s="5"/>
    </row>
    <row r="7" spans="4:17" x14ac:dyDescent="0.2">
      <c r="D7" t="s">
        <v>11</v>
      </c>
      <c r="E7">
        <v>7.7464463756507854E-3</v>
      </c>
      <c r="F7" t="s">
        <v>11</v>
      </c>
      <c r="G7">
        <v>7.7464463756507854E-3</v>
      </c>
      <c r="H7">
        <v>7.7464463756507848E-5</v>
      </c>
      <c r="I7">
        <v>1.2910743959417977E-4</v>
      </c>
      <c r="Q7" s="5"/>
    </row>
    <row r="8" spans="4:17" x14ac:dyDescent="0.2">
      <c r="D8" t="s">
        <v>12</v>
      </c>
      <c r="E8">
        <v>1.4161280293665368E-2</v>
      </c>
      <c r="F8" t="s">
        <v>12</v>
      </c>
      <c r="G8">
        <v>1.4161280293665368E-2</v>
      </c>
      <c r="H8">
        <v>1.4161280293665369E-4</v>
      </c>
      <c r="I8">
        <v>2.3602133822775616E-4</v>
      </c>
      <c r="Q8" s="5"/>
    </row>
    <row r="9" spans="4:17" x14ac:dyDescent="0.2">
      <c r="D9" t="s">
        <v>13</v>
      </c>
      <c r="E9">
        <v>2.588823956570762E-2</v>
      </c>
      <c r="F9" t="s">
        <v>13</v>
      </c>
      <c r="G9">
        <v>2.588823956570762E-2</v>
      </c>
      <c r="H9">
        <v>2.5888239565707621E-4</v>
      </c>
      <c r="I9">
        <v>4.3147065942846039E-4</v>
      </c>
      <c r="Q9" s="5"/>
    </row>
    <row r="10" spans="4:17" x14ac:dyDescent="0.2">
      <c r="D10" t="s">
        <v>14</v>
      </c>
      <c r="E10">
        <v>4.732629634562522E-2</v>
      </c>
      <c r="F10" t="s">
        <v>14</v>
      </c>
      <c r="G10">
        <v>4.732629634562522E-2</v>
      </c>
      <c r="H10">
        <v>4.7326296345625218E-4</v>
      </c>
      <c r="I10">
        <v>7.887716057604203E-4</v>
      </c>
      <c r="Q10" s="5"/>
    </row>
    <row r="11" spans="4:17" x14ac:dyDescent="0.2">
      <c r="D11" t="s">
        <v>15</v>
      </c>
      <c r="E11">
        <v>8.6517212578672953E-2</v>
      </c>
      <c r="F11" t="s">
        <v>15</v>
      </c>
      <c r="G11">
        <v>8.6517212578672953E-2</v>
      </c>
      <c r="H11">
        <v>8.6517212578672955E-4</v>
      </c>
      <c r="I11">
        <v>1.4419535429778826E-3</v>
      </c>
      <c r="Q11" s="5"/>
    </row>
    <row r="12" spans="4:17" x14ac:dyDescent="0.2">
      <c r="D12" t="s">
        <v>16</v>
      </c>
      <c r="E12">
        <v>0.15816213501513965</v>
      </c>
      <c r="F12" t="s">
        <v>16</v>
      </c>
      <c r="G12">
        <v>0.15816213501513965</v>
      </c>
      <c r="H12">
        <v>1.5816213501513964E-3</v>
      </c>
      <c r="I12">
        <v>2.6360355835856608E-3</v>
      </c>
      <c r="Q12" s="5"/>
    </row>
    <row r="13" spans="4:17" x14ac:dyDescent="0.2">
      <c r="D13" t="s">
        <v>17</v>
      </c>
      <c r="E13">
        <v>9.5290543868005992E-2</v>
      </c>
      <c r="F13" t="s">
        <v>17</v>
      </c>
      <c r="G13">
        <v>9.5290543868005992E-2</v>
      </c>
      <c r="H13">
        <v>9.5290543868005993E-4</v>
      </c>
      <c r="I13">
        <v>1.5881757311334334E-3</v>
      </c>
      <c r="Q13" s="5"/>
    </row>
    <row r="14" spans="4:17" x14ac:dyDescent="0.2">
      <c r="D14" t="s">
        <v>18</v>
      </c>
      <c r="E14">
        <v>0.52857001042000284</v>
      </c>
      <c r="F14" t="s">
        <v>18</v>
      </c>
      <c r="G14">
        <v>0.52857001042000284</v>
      </c>
      <c r="H14">
        <v>5.2857001042000288E-3</v>
      </c>
      <c r="I14">
        <v>8.8095001736667143E-3</v>
      </c>
      <c r="Q14" s="5"/>
    </row>
    <row r="15" spans="4:17" x14ac:dyDescent="0.2">
      <c r="D15" t="s">
        <v>19</v>
      </c>
      <c r="E15">
        <v>0.96627895029537925</v>
      </c>
      <c r="F15" t="s">
        <v>19</v>
      </c>
      <c r="G15">
        <v>0.96627895029537925</v>
      </c>
      <c r="H15">
        <v>9.6627895029537929E-3</v>
      </c>
      <c r="I15">
        <v>1.6104649171589654E-2</v>
      </c>
      <c r="Q15" s="5"/>
    </row>
    <row r="16" spans="4:17" x14ac:dyDescent="0.2">
      <c r="D16" t="s">
        <v>20</v>
      </c>
      <c r="E16">
        <v>1.7664547578891654</v>
      </c>
      <c r="F16" t="s">
        <v>20</v>
      </c>
      <c r="G16">
        <v>1.7664547578891654</v>
      </c>
      <c r="H16">
        <v>1.7664547578891653E-2</v>
      </c>
      <c r="I16">
        <v>2.9440912631486089E-2</v>
      </c>
      <c r="Q16" s="5"/>
    </row>
    <row r="17" spans="4:17" x14ac:dyDescent="0.2">
      <c r="D17" t="s">
        <v>21</v>
      </c>
      <c r="E17">
        <v>3.2292563247035604</v>
      </c>
      <c r="F17" t="s">
        <v>21</v>
      </c>
      <c r="G17">
        <v>3.2292563247035604</v>
      </c>
      <c r="H17">
        <v>3.2292563247035604E-2</v>
      </c>
      <c r="I17">
        <v>5.3820938745059339E-2</v>
      </c>
      <c r="K17" s="4" t="s">
        <v>22</v>
      </c>
      <c r="L17" s="5">
        <v>704029</v>
      </c>
      <c r="M17" s="5">
        <v>931171</v>
      </c>
      <c r="N17" s="5">
        <v>1635200</v>
      </c>
      <c r="Q17" s="5"/>
    </row>
    <row r="18" spans="4:17" x14ac:dyDescent="0.2">
      <c r="D18" t="s">
        <v>22</v>
      </c>
      <c r="E18">
        <v>5.9034041851708956</v>
      </c>
      <c r="F18" t="s">
        <v>23</v>
      </c>
      <c r="G18">
        <v>12.746296565293182</v>
      </c>
      <c r="H18">
        <f>G18/100</f>
        <v>0.12746296565293183</v>
      </c>
      <c r="I18">
        <f>H18/(1-$M$2)</f>
        <v>0.21243827608821972</v>
      </c>
      <c r="K18" s="4" t="s">
        <v>24</v>
      </c>
      <c r="L18" s="5">
        <v>449810</v>
      </c>
      <c r="M18" s="5">
        <v>649015</v>
      </c>
      <c r="N18" s="5">
        <v>1098825</v>
      </c>
    </row>
    <row r="19" spans="4:17" x14ac:dyDescent="0.2">
      <c r="D19" t="s">
        <v>24</v>
      </c>
      <c r="E19">
        <v>10.79201446688889</v>
      </c>
      <c r="K19" s="4" t="s">
        <v>25</v>
      </c>
      <c r="L19" s="5">
        <v>228559</v>
      </c>
      <c r="M19" s="5">
        <v>369510</v>
      </c>
      <c r="N19" s="5">
        <v>598069</v>
      </c>
    </row>
    <row r="20" spans="4:17" x14ac:dyDescent="0.2">
      <c r="D20" t="s">
        <v>25</v>
      </c>
      <c r="E20">
        <v>19.72888397953519</v>
      </c>
      <c r="K20" s="4" t="s">
        <v>26</v>
      </c>
      <c r="L20" s="5">
        <v>89363</v>
      </c>
      <c r="M20" s="5">
        <v>158699</v>
      </c>
      <c r="N20" s="5">
        <v>248062</v>
      </c>
    </row>
    <row r="21" spans="4:17" x14ac:dyDescent="0.2">
      <c r="D21" t="s">
        <v>26</v>
      </c>
      <c r="E21">
        <v>36.066377067243373</v>
      </c>
      <c r="K21" s="4" t="s">
        <v>27</v>
      </c>
      <c r="L21" s="5">
        <v>20937</v>
      </c>
      <c r="M21" s="5">
        <v>40579</v>
      </c>
      <c r="N21" s="5">
        <v>61516</v>
      </c>
    </row>
    <row r="22" spans="4:17" x14ac:dyDescent="0.2">
      <c r="D22" t="s">
        <v>27</v>
      </c>
      <c r="E22">
        <v>65.932951712113251</v>
      </c>
      <c r="K22" s="4">
        <v>100</v>
      </c>
      <c r="L22" s="5">
        <v>2974</v>
      </c>
      <c r="M22" s="5">
        <v>6680</v>
      </c>
      <c r="N22" s="5">
        <v>9654</v>
      </c>
    </row>
    <row r="23" spans="4:17" x14ac:dyDescent="0.2">
      <c r="D23" t="s">
        <v>28</v>
      </c>
      <c r="E23">
        <v>120.53204327584328</v>
      </c>
      <c r="N23">
        <f>SUM(N17:N22)</f>
        <v>3651326</v>
      </c>
    </row>
    <row r="24" spans="4:17" x14ac:dyDescent="0.2">
      <c r="K24" s="1"/>
      <c r="L24" s="1" t="s">
        <v>29</v>
      </c>
      <c r="M24" s="1"/>
    </row>
    <row r="25" spans="4:17" x14ac:dyDescent="0.2">
      <c r="K25" s="1" t="s">
        <v>22</v>
      </c>
      <c r="L25" s="1">
        <f>N17/$N$23</f>
        <v>0.44783730622792928</v>
      </c>
      <c r="M25" s="1">
        <f>L25*E18</f>
        <v>2.6437646278616178</v>
      </c>
    </row>
    <row r="26" spans="4:17" x14ac:dyDescent="0.2">
      <c r="K26" s="1" t="s">
        <v>24</v>
      </c>
      <c r="L26" s="1">
        <f t="shared" ref="L26:L30" si="0">N18/$N$23</f>
        <v>0.30093861791579279</v>
      </c>
      <c r="M26" s="1">
        <f t="shared" ref="M26:M30" si="1">L26*E19</f>
        <v>3.2477339181927838</v>
      </c>
    </row>
    <row r="27" spans="4:17" x14ac:dyDescent="0.2">
      <c r="K27" s="1" t="s">
        <v>25</v>
      </c>
      <c r="L27" s="1">
        <f t="shared" si="0"/>
        <v>0.16379501583808184</v>
      </c>
      <c r="M27" s="1">
        <f t="shared" si="1"/>
        <v>3.2314928638956455</v>
      </c>
    </row>
    <row r="28" spans="4:17" x14ac:dyDescent="0.2">
      <c r="K28" s="1" t="s">
        <v>26</v>
      </c>
      <c r="L28" s="1">
        <f t="shared" si="0"/>
        <v>6.7937510920690183E-2</v>
      </c>
      <c r="M28" s="1">
        <f t="shared" si="1"/>
        <v>2.4502598858755764</v>
      </c>
    </row>
    <row r="29" spans="4:17" x14ac:dyDescent="0.2">
      <c r="K29" s="1" t="s">
        <v>27</v>
      </c>
      <c r="L29" s="1">
        <f t="shared" si="0"/>
        <v>1.6847578112718503E-2</v>
      </c>
      <c r="M29" s="1">
        <f t="shared" si="1"/>
        <v>1.1108105541719251</v>
      </c>
    </row>
    <row r="30" spans="4:17" x14ac:dyDescent="0.2">
      <c r="K30" s="1" t="s">
        <v>28</v>
      </c>
      <c r="L30" s="1">
        <f t="shared" si="0"/>
        <v>2.6439709847874441E-3</v>
      </c>
      <c r="M30" s="1">
        <f t="shared" si="1"/>
        <v>0.31868322515847419</v>
      </c>
    </row>
    <row r="31" spans="4:17" x14ac:dyDescent="0.2">
      <c r="K31" s="1"/>
      <c r="L31" s="1"/>
      <c r="M31" s="1">
        <f>SUM(M25:M30)</f>
        <v>13.002745075156025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93A94-58EF-C347-BC52-117F6AA390E5}">
  <dimension ref="D1:Q31"/>
  <sheetViews>
    <sheetView workbookViewId="0">
      <selection sqref="A1:XFD1048576"/>
    </sheetView>
  </sheetViews>
  <sheetFormatPr baseColWidth="10" defaultRowHeight="16" x14ac:dyDescent="0.2"/>
  <sheetData>
    <row r="1" spans="4:17" x14ac:dyDescent="0.2">
      <c r="E1" t="s">
        <v>2</v>
      </c>
      <c r="G1" t="s">
        <v>2</v>
      </c>
      <c r="I1" t="s">
        <v>3</v>
      </c>
      <c r="L1" s="1"/>
      <c r="M1" s="1"/>
    </row>
    <row r="2" spans="4:17" x14ac:dyDescent="0.2"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 t="s">
        <v>4</v>
      </c>
      <c r="L2" s="1" t="s">
        <v>5</v>
      </c>
      <c r="M2" s="1">
        <v>0.4</v>
      </c>
      <c r="Q2" s="5"/>
    </row>
    <row r="3" spans="4:17" x14ac:dyDescent="0.2">
      <c r="D3" t="s">
        <v>6</v>
      </c>
      <c r="E3">
        <v>6.9358951429770652E-4</v>
      </c>
      <c r="F3" t="s">
        <v>6</v>
      </c>
      <c r="G3">
        <v>6.9358951429770652E-4</v>
      </c>
      <c r="H3">
        <v>6.9358951429770655E-6</v>
      </c>
      <c r="I3">
        <v>1.1559825238295109E-5</v>
      </c>
      <c r="L3" s="1" t="s">
        <v>7</v>
      </c>
      <c r="M3" s="1"/>
      <c r="Q3" s="5"/>
    </row>
    <row r="4" spans="4:17" x14ac:dyDescent="0.2">
      <c r="D4" t="s">
        <v>8</v>
      </c>
      <c r="E4">
        <v>1.267951141001977E-3</v>
      </c>
      <c r="F4" t="s">
        <v>8</v>
      </c>
      <c r="G4">
        <v>1.267951141001977E-3</v>
      </c>
      <c r="H4">
        <v>1.2679511410019771E-5</v>
      </c>
      <c r="I4">
        <v>2.1132519016699617E-5</v>
      </c>
      <c r="L4" s="1"/>
      <c r="M4" s="1"/>
      <c r="Q4" s="5"/>
    </row>
    <row r="5" spans="4:17" x14ac:dyDescent="0.2">
      <c r="D5" t="s">
        <v>9</v>
      </c>
      <c r="E5">
        <v>2.3179417549241518E-3</v>
      </c>
      <c r="F5" t="s">
        <v>9</v>
      </c>
      <c r="G5">
        <v>2.3179417549241518E-3</v>
      </c>
      <c r="H5">
        <v>2.317941754924152E-5</v>
      </c>
      <c r="I5">
        <v>3.8632362582069199E-5</v>
      </c>
      <c r="Q5" s="5"/>
    </row>
    <row r="6" spans="4:17" x14ac:dyDescent="0.2">
      <c r="D6" t="s">
        <v>10</v>
      </c>
      <c r="E6">
        <v>4.2374298231831311E-3</v>
      </c>
      <c r="F6" t="s">
        <v>10</v>
      </c>
      <c r="G6">
        <v>4.2374298231831311E-3</v>
      </c>
      <c r="H6">
        <v>4.2374298231831311E-5</v>
      </c>
      <c r="I6">
        <v>7.0623830386385526E-5</v>
      </c>
      <c r="Q6" s="5"/>
    </row>
    <row r="7" spans="4:17" x14ac:dyDescent="0.2">
      <c r="D7" t="s">
        <v>11</v>
      </c>
      <c r="E7">
        <v>7.7464463756507854E-3</v>
      </c>
      <c r="F7" t="s">
        <v>11</v>
      </c>
      <c r="G7">
        <v>7.7464463756507854E-3</v>
      </c>
      <c r="H7">
        <v>7.7464463756507848E-5</v>
      </c>
      <c r="I7">
        <v>1.2910743959417977E-4</v>
      </c>
      <c r="Q7" s="5"/>
    </row>
    <row r="8" spans="4:17" x14ac:dyDescent="0.2">
      <c r="D8" t="s">
        <v>12</v>
      </c>
      <c r="E8">
        <v>1.4161280293665368E-2</v>
      </c>
      <c r="F8" t="s">
        <v>12</v>
      </c>
      <c r="G8">
        <v>1.4161280293665368E-2</v>
      </c>
      <c r="H8">
        <v>1.4161280293665369E-4</v>
      </c>
      <c r="I8">
        <v>2.3602133822775616E-4</v>
      </c>
      <c r="Q8" s="5"/>
    </row>
    <row r="9" spans="4:17" x14ac:dyDescent="0.2">
      <c r="D9" t="s">
        <v>13</v>
      </c>
      <c r="E9">
        <v>2.588823956570762E-2</v>
      </c>
      <c r="F9" t="s">
        <v>13</v>
      </c>
      <c r="G9">
        <v>2.588823956570762E-2</v>
      </c>
      <c r="H9">
        <v>2.5888239565707621E-4</v>
      </c>
      <c r="I9">
        <v>4.3147065942846039E-4</v>
      </c>
      <c r="Q9" s="5"/>
    </row>
    <row r="10" spans="4:17" x14ac:dyDescent="0.2">
      <c r="D10" t="s">
        <v>14</v>
      </c>
      <c r="E10">
        <v>4.732629634562522E-2</v>
      </c>
      <c r="F10" t="s">
        <v>14</v>
      </c>
      <c r="G10">
        <v>4.732629634562522E-2</v>
      </c>
      <c r="H10">
        <v>4.7326296345625218E-4</v>
      </c>
      <c r="I10">
        <v>7.887716057604203E-4</v>
      </c>
      <c r="Q10" s="5"/>
    </row>
    <row r="11" spans="4:17" x14ac:dyDescent="0.2">
      <c r="D11" t="s">
        <v>15</v>
      </c>
      <c r="E11">
        <v>8.6517212578672953E-2</v>
      </c>
      <c r="F11" t="s">
        <v>15</v>
      </c>
      <c r="G11">
        <v>8.6517212578672953E-2</v>
      </c>
      <c r="H11">
        <v>8.6517212578672955E-4</v>
      </c>
      <c r="I11">
        <v>1.4419535429778826E-3</v>
      </c>
      <c r="Q11" s="5"/>
    </row>
    <row r="12" spans="4:17" x14ac:dyDescent="0.2">
      <c r="D12" t="s">
        <v>16</v>
      </c>
      <c r="E12">
        <v>0.15816213501513965</v>
      </c>
      <c r="F12" t="s">
        <v>16</v>
      </c>
      <c r="G12">
        <v>0.15816213501513965</v>
      </c>
      <c r="H12">
        <v>1.5816213501513964E-3</v>
      </c>
      <c r="I12">
        <v>2.6360355835856608E-3</v>
      </c>
      <c r="Q12" s="5"/>
    </row>
    <row r="13" spans="4:17" x14ac:dyDescent="0.2">
      <c r="D13" t="s">
        <v>17</v>
      </c>
      <c r="E13">
        <v>9.5290543868005992E-2</v>
      </c>
      <c r="F13" t="s">
        <v>17</v>
      </c>
      <c r="G13">
        <v>9.5290543868005992E-2</v>
      </c>
      <c r="H13">
        <v>9.5290543868005993E-4</v>
      </c>
      <c r="I13">
        <v>1.5881757311334334E-3</v>
      </c>
      <c r="Q13" s="5"/>
    </row>
    <row r="14" spans="4:17" x14ac:dyDescent="0.2">
      <c r="D14" t="s">
        <v>18</v>
      </c>
      <c r="E14">
        <v>0.52857001042000284</v>
      </c>
      <c r="F14" t="s">
        <v>18</v>
      </c>
      <c r="G14">
        <v>0.52857001042000284</v>
      </c>
      <c r="H14">
        <v>5.2857001042000288E-3</v>
      </c>
      <c r="I14">
        <v>8.8095001736667143E-3</v>
      </c>
      <c r="Q14" s="5"/>
    </row>
    <row r="15" spans="4:17" x14ac:dyDescent="0.2">
      <c r="D15" t="s">
        <v>19</v>
      </c>
      <c r="E15">
        <v>0.96627895029537925</v>
      </c>
      <c r="F15" t="s">
        <v>19</v>
      </c>
      <c r="G15">
        <v>0.96627895029537925</v>
      </c>
      <c r="H15">
        <v>9.6627895029537929E-3</v>
      </c>
      <c r="I15">
        <v>1.6104649171589654E-2</v>
      </c>
      <c r="Q15" s="5"/>
    </row>
    <row r="16" spans="4:17" x14ac:dyDescent="0.2">
      <c r="D16" t="s">
        <v>20</v>
      </c>
      <c r="E16">
        <v>1.7664547578891654</v>
      </c>
      <c r="F16" t="s">
        <v>20</v>
      </c>
      <c r="G16">
        <v>1.7664547578891654</v>
      </c>
      <c r="H16">
        <v>1.7664547578891653E-2</v>
      </c>
      <c r="I16">
        <v>2.9440912631486089E-2</v>
      </c>
      <c r="Q16" s="5"/>
    </row>
    <row r="17" spans="4:17" x14ac:dyDescent="0.2">
      <c r="D17" t="s">
        <v>21</v>
      </c>
      <c r="E17">
        <v>3.2292563247035604</v>
      </c>
      <c r="F17" t="s">
        <v>21</v>
      </c>
      <c r="G17">
        <v>3.2292563247035604</v>
      </c>
      <c r="H17">
        <v>3.2292563247035604E-2</v>
      </c>
      <c r="I17">
        <v>5.3820938745059339E-2</v>
      </c>
      <c r="K17" s="4" t="s">
        <v>22</v>
      </c>
      <c r="L17" s="5">
        <v>7277333</v>
      </c>
      <c r="M17" s="5">
        <v>8233710</v>
      </c>
      <c r="N17" s="5">
        <v>15511043</v>
      </c>
      <c r="Q17" s="5"/>
    </row>
    <row r="18" spans="4:17" x14ac:dyDescent="0.2">
      <c r="D18" t="s">
        <v>22</v>
      </c>
      <c r="E18">
        <v>5.9034041851708956</v>
      </c>
      <c r="F18" t="s">
        <v>23</v>
      </c>
      <c r="G18">
        <v>11.008872176229062</v>
      </c>
      <c r="H18">
        <f>G18/100</f>
        <v>0.11008872176229062</v>
      </c>
      <c r="I18">
        <f>H18/(1-$M$2)</f>
        <v>0.18348120293715103</v>
      </c>
      <c r="K18" s="4" t="s">
        <v>24</v>
      </c>
      <c r="L18" s="5">
        <v>3979437</v>
      </c>
      <c r="M18" s="5">
        <v>4802826</v>
      </c>
      <c r="N18" s="5">
        <v>8782263</v>
      </c>
    </row>
    <row r="19" spans="4:17" x14ac:dyDescent="0.2">
      <c r="D19" t="s">
        <v>24</v>
      </c>
      <c r="E19">
        <v>10.79201446688889</v>
      </c>
      <c r="K19" s="4" t="s">
        <v>25</v>
      </c>
      <c r="L19" s="5">
        <v>1695954</v>
      </c>
      <c r="M19" s="5">
        <v>2113999</v>
      </c>
      <c r="N19" s="5">
        <v>3809953</v>
      </c>
    </row>
    <row r="20" spans="4:17" x14ac:dyDescent="0.2">
      <c r="D20" t="s">
        <v>25</v>
      </c>
      <c r="E20">
        <v>19.72888397953519</v>
      </c>
      <c r="K20" s="4" t="s">
        <v>26</v>
      </c>
      <c r="L20" s="5">
        <v>503975</v>
      </c>
      <c r="M20" s="5">
        <v>638562</v>
      </c>
      <c r="N20" s="5">
        <v>1142537</v>
      </c>
    </row>
    <row r="21" spans="4:17" x14ac:dyDescent="0.2">
      <c r="D21" t="s">
        <v>26</v>
      </c>
      <c r="E21">
        <v>36.066377067243373</v>
      </c>
      <c r="K21" s="4" t="s">
        <v>27</v>
      </c>
      <c r="L21" s="5">
        <v>103730</v>
      </c>
      <c r="M21" s="5">
        <v>144394</v>
      </c>
      <c r="N21" s="5">
        <v>248124</v>
      </c>
    </row>
    <row r="22" spans="4:17" x14ac:dyDescent="0.2">
      <c r="D22" t="s">
        <v>27</v>
      </c>
      <c r="E22">
        <v>65.932951712113251</v>
      </c>
      <c r="K22" s="4">
        <v>100</v>
      </c>
      <c r="L22" s="5">
        <v>18753</v>
      </c>
      <c r="M22" s="5">
        <v>32521</v>
      </c>
      <c r="N22" s="5">
        <v>51274</v>
      </c>
    </row>
    <row r="23" spans="4:17" x14ac:dyDescent="0.2">
      <c r="D23" t="s">
        <v>28</v>
      </c>
      <c r="E23">
        <v>120.53204327584328</v>
      </c>
      <c r="N23">
        <f>SUM(N17:N22)</f>
        <v>29545194</v>
      </c>
    </row>
    <row r="24" spans="4:17" x14ac:dyDescent="0.2">
      <c r="K24" s="1"/>
      <c r="L24" s="1" t="s">
        <v>29</v>
      </c>
      <c r="M24" s="1"/>
    </row>
    <row r="25" spans="4:17" x14ac:dyDescent="0.2">
      <c r="K25" s="1" t="s">
        <v>22</v>
      </c>
      <c r="L25" s="1">
        <f>N17/$N$23</f>
        <v>0.52499377732974095</v>
      </c>
      <c r="M25" s="1">
        <f>L25*E18</f>
        <v>3.09925046227707</v>
      </c>
    </row>
    <row r="26" spans="4:17" x14ac:dyDescent="0.2">
      <c r="K26" s="1" t="s">
        <v>24</v>
      </c>
      <c r="L26" s="1">
        <f t="shared" ref="L26:L30" si="0">N18/$N$23</f>
        <v>0.29724844588937205</v>
      </c>
      <c r="M26" s="1">
        <f t="shared" ref="M26:M30" si="1">L26*E19</f>
        <v>3.2079095282983427</v>
      </c>
    </row>
    <row r="27" spans="4:17" x14ac:dyDescent="0.2">
      <c r="K27" s="1" t="s">
        <v>25</v>
      </c>
      <c r="L27" s="1">
        <f t="shared" si="0"/>
        <v>0.1289533925551479</v>
      </c>
      <c r="M27" s="1">
        <f t="shared" si="1"/>
        <v>2.5441065204879698</v>
      </c>
    </row>
    <row r="28" spans="4:17" x14ac:dyDescent="0.2">
      <c r="K28" s="1" t="s">
        <v>26</v>
      </c>
      <c r="L28" s="1">
        <f t="shared" si="0"/>
        <v>3.8670824094098014E-2</v>
      </c>
      <c r="M28" s="1">
        <f t="shared" si="1"/>
        <v>1.394716523278779</v>
      </c>
    </row>
    <row r="29" spans="4:17" x14ac:dyDescent="0.2">
      <c r="K29" s="1" t="s">
        <v>27</v>
      </c>
      <c r="L29" s="1">
        <f t="shared" si="0"/>
        <v>8.3981171353960313E-3</v>
      </c>
      <c r="M29" s="1">
        <f t="shared" si="1"/>
        <v>0.55371265156073735</v>
      </c>
    </row>
    <row r="30" spans="4:17" x14ac:dyDescent="0.2">
      <c r="K30" s="1" t="s">
        <v>28</v>
      </c>
      <c r="L30" s="1">
        <f t="shared" si="0"/>
        <v>1.7354429962450069E-3</v>
      </c>
      <c r="M30" s="1">
        <f t="shared" si="1"/>
        <v>0.20917649032616228</v>
      </c>
    </row>
    <row r="31" spans="4:17" x14ac:dyDescent="0.2">
      <c r="K31" s="1"/>
      <c r="L31" s="1"/>
      <c r="M31" s="1">
        <f>SUM(M25:M30)</f>
        <v>11.008872176229062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5690D-7D43-DB4B-8C3E-F2FFAF85F67A}">
  <dimension ref="D1:Q31"/>
  <sheetViews>
    <sheetView tabSelected="1" workbookViewId="0">
      <selection activeCell="G23" sqref="G23"/>
    </sheetView>
  </sheetViews>
  <sheetFormatPr baseColWidth="10" defaultRowHeight="16" x14ac:dyDescent="0.2"/>
  <sheetData>
    <row r="1" spans="4:17" x14ac:dyDescent="0.2">
      <c r="E1" t="s">
        <v>2</v>
      </c>
      <c r="G1" t="s">
        <v>2</v>
      </c>
      <c r="I1" t="s">
        <v>3</v>
      </c>
      <c r="L1" s="1"/>
      <c r="M1" s="1"/>
    </row>
    <row r="2" spans="4:17" x14ac:dyDescent="0.2"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 t="s">
        <v>4</v>
      </c>
      <c r="L2" s="1" t="s">
        <v>5</v>
      </c>
      <c r="M2" s="1">
        <v>0.4</v>
      </c>
      <c r="Q2" s="5"/>
    </row>
    <row r="3" spans="4:17" x14ac:dyDescent="0.2">
      <c r="D3" t="s">
        <v>6</v>
      </c>
      <c r="E3">
        <v>6.9358951429770652E-4</v>
      </c>
      <c r="F3" t="s">
        <v>6</v>
      </c>
      <c r="G3">
        <v>6.9358951429770652E-4</v>
      </c>
      <c r="H3">
        <v>6.9358951429770655E-6</v>
      </c>
      <c r="I3">
        <v>1.1559825238295109E-5</v>
      </c>
      <c r="L3" s="1" t="s">
        <v>7</v>
      </c>
      <c r="M3" s="1"/>
      <c r="Q3" s="5"/>
    </row>
    <row r="4" spans="4:17" x14ac:dyDescent="0.2">
      <c r="D4" t="s">
        <v>8</v>
      </c>
      <c r="E4">
        <v>1.267951141001977E-3</v>
      </c>
      <c r="F4" t="s">
        <v>8</v>
      </c>
      <c r="G4">
        <v>1.267951141001977E-3</v>
      </c>
      <c r="H4">
        <v>1.2679511410019771E-5</v>
      </c>
      <c r="I4">
        <v>2.1132519016699617E-5</v>
      </c>
      <c r="L4" s="1"/>
      <c r="M4" s="1"/>
      <c r="Q4" s="5"/>
    </row>
    <row r="5" spans="4:17" x14ac:dyDescent="0.2">
      <c r="D5" t="s">
        <v>9</v>
      </c>
      <c r="E5">
        <v>2.3179417549241518E-3</v>
      </c>
      <c r="F5" t="s">
        <v>9</v>
      </c>
      <c r="G5">
        <v>2.3179417549241518E-3</v>
      </c>
      <c r="H5">
        <v>2.317941754924152E-5</v>
      </c>
      <c r="I5">
        <v>3.8632362582069199E-5</v>
      </c>
      <c r="Q5" s="5"/>
    </row>
    <row r="6" spans="4:17" x14ac:dyDescent="0.2">
      <c r="D6" t="s">
        <v>10</v>
      </c>
      <c r="E6">
        <v>4.2374298231831311E-3</v>
      </c>
      <c r="F6" t="s">
        <v>10</v>
      </c>
      <c r="G6">
        <v>4.2374298231831311E-3</v>
      </c>
      <c r="H6">
        <v>4.2374298231831311E-5</v>
      </c>
      <c r="I6">
        <v>7.0623830386385526E-5</v>
      </c>
      <c r="Q6" s="5"/>
    </row>
    <row r="7" spans="4:17" x14ac:dyDescent="0.2">
      <c r="D7" t="s">
        <v>11</v>
      </c>
      <c r="E7">
        <v>7.7464463756507854E-3</v>
      </c>
      <c r="F7" t="s">
        <v>11</v>
      </c>
      <c r="G7">
        <v>7.7464463756507854E-3</v>
      </c>
      <c r="H7">
        <v>7.7464463756507848E-5</v>
      </c>
      <c r="I7">
        <v>1.2910743959417977E-4</v>
      </c>
      <c r="Q7" s="5"/>
    </row>
    <row r="8" spans="4:17" x14ac:dyDescent="0.2">
      <c r="D8" t="s">
        <v>12</v>
      </c>
      <c r="E8">
        <v>1.4161280293665368E-2</v>
      </c>
      <c r="F8" t="s">
        <v>12</v>
      </c>
      <c r="G8">
        <v>1.4161280293665368E-2</v>
      </c>
      <c r="H8">
        <v>1.4161280293665369E-4</v>
      </c>
      <c r="I8">
        <v>2.3602133822775616E-4</v>
      </c>
      <c r="Q8" s="5"/>
    </row>
    <row r="9" spans="4:17" x14ac:dyDescent="0.2">
      <c r="D9" t="s">
        <v>13</v>
      </c>
      <c r="E9">
        <v>2.588823956570762E-2</v>
      </c>
      <c r="F9" t="s">
        <v>13</v>
      </c>
      <c r="G9">
        <v>2.588823956570762E-2</v>
      </c>
      <c r="H9">
        <v>2.5888239565707621E-4</v>
      </c>
      <c r="I9">
        <v>4.3147065942846039E-4</v>
      </c>
      <c r="Q9" s="5"/>
    </row>
    <row r="10" spans="4:17" x14ac:dyDescent="0.2">
      <c r="D10" t="s">
        <v>14</v>
      </c>
      <c r="E10">
        <v>4.732629634562522E-2</v>
      </c>
      <c r="F10" t="s">
        <v>14</v>
      </c>
      <c r="G10">
        <v>4.732629634562522E-2</v>
      </c>
      <c r="H10">
        <v>4.7326296345625218E-4</v>
      </c>
      <c r="I10">
        <v>7.887716057604203E-4</v>
      </c>
      <c r="Q10" s="5"/>
    </row>
    <row r="11" spans="4:17" x14ac:dyDescent="0.2">
      <c r="D11" t="s">
        <v>15</v>
      </c>
      <c r="E11">
        <v>8.6517212578672953E-2</v>
      </c>
      <c r="F11" t="s">
        <v>15</v>
      </c>
      <c r="G11">
        <v>8.6517212578672953E-2</v>
      </c>
      <c r="H11">
        <v>8.6517212578672955E-4</v>
      </c>
      <c r="I11">
        <v>1.4419535429778826E-3</v>
      </c>
      <c r="Q11" s="5"/>
    </row>
    <row r="12" spans="4:17" x14ac:dyDescent="0.2">
      <c r="D12" t="s">
        <v>16</v>
      </c>
      <c r="E12">
        <v>0.15816213501513965</v>
      </c>
      <c r="F12" t="s">
        <v>16</v>
      </c>
      <c r="G12">
        <v>0.15816213501513965</v>
      </c>
      <c r="H12">
        <v>1.5816213501513964E-3</v>
      </c>
      <c r="I12">
        <v>2.6360355835856608E-3</v>
      </c>
      <c r="Q12" s="5"/>
    </row>
    <row r="13" spans="4:17" x14ac:dyDescent="0.2">
      <c r="D13" t="s">
        <v>17</v>
      </c>
      <c r="E13">
        <v>9.5290543868005992E-2</v>
      </c>
      <c r="F13" t="s">
        <v>17</v>
      </c>
      <c r="G13">
        <v>9.5290543868005992E-2</v>
      </c>
      <c r="H13">
        <v>9.5290543868005993E-4</v>
      </c>
      <c r="I13">
        <v>1.5881757311334334E-3</v>
      </c>
      <c r="Q13" s="5"/>
    </row>
    <row r="14" spans="4:17" x14ac:dyDescent="0.2">
      <c r="D14" t="s">
        <v>18</v>
      </c>
      <c r="E14">
        <v>0.52857001042000284</v>
      </c>
      <c r="F14" t="s">
        <v>18</v>
      </c>
      <c r="G14">
        <v>0.52857001042000284</v>
      </c>
      <c r="H14">
        <v>5.2857001042000288E-3</v>
      </c>
      <c r="I14">
        <v>8.8095001736667143E-3</v>
      </c>
      <c r="Q14" s="5"/>
    </row>
    <row r="15" spans="4:17" x14ac:dyDescent="0.2">
      <c r="D15" t="s">
        <v>19</v>
      </c>
      <c r="E15">
        <v>0.96627895029537925</v>
      </c>
      <c r="F15" t="s">
        <v>19</v>
      </c>
      <c r="G15">
        <v>0.96627895029537925</v>
      </c>
      <c r="H15">
        <v>9.6627895029537929E-3</v>
      </c>
      <c r="I15">
        <v>1.6104649171589654E-2</v>
      </c>
      <c r="Q15" s="5"/>
    </row>
    <row r="16" spans="4:17" x14ac:dyDescent="0.2">
      <c r="D16" t="s">
        <v>20</v>
      </c>
      <c r="E16">
        <v>1.7664547578891654</v>
      </c>
      <c r="F16" t="s">
        <v>20</v>
      </c>
      <c r="G16">
        <v>1.7664547578891654</v>
      </c>
      <c r="H16">
        <v>1.7664547578891653E-2</v>
      </c>
      <c r="I16">
        <v>2.9440912631486089E-2</v>
      </c>
      <c r="Q16" s="5"/>
    </row>
    <row r="17" spans="4:17" x14ac:dyDescent="0.2">
      <c r="D17" t="s">
        <v>21</v>
      </c>
      <c r="E17">
        <v>3.2292563247035604</v>
      </c>
      <c r="F17" t="s">
        <v>21</v>
      </c>
      <c r="G17">
        <v>3.2292563247035604</v>
      </c>
      <c r="H17">
        <v>3.2292563247035604E-2</v>
      </c>
      <c r="I17">
        <v>5.3820938745059339E-2</v>
      </c>
      <c r="K17" s="4" t="s">
        <v>22</v>
      </c>
      <c r="L17" s="5">
        <v>351827</v>
      </c>
      <c r="M17" s="5">
        <v>420326</v>
      </c>
      <c r="N17" s="5">
        <v>772153</v>
      </c>
      <c r="Q17" s="5"/>
    </row>
    <row r="18" spans="4:17" x14ac:dyDescent="0.2">
      <c r="D18" t="s">
        <v>22</v>
      </c>
      <c r="E18">
        <v>5.9034041851708956</v>
      </c>
      <c r="F18" t="s">
        <v>23</v>
      </c>
      <c r="G18">
        <v>10.236318366714871</v>
      </c>
      <c r="H18">
        <f>G18/100</f>
        <v>0.10236318366714871</v>
      </c>
      <c r="I18">
        <f>H18/(1-$M$2)</f>
        <v>0.17060530611191452</v>
      </c>
      <c r="K18" s="4" t="s">
        <v>24</v>
      </c>
      <c r="L18" s="5">
        <v>177938</v>
      </c>
      <c r="M18" s="5">
        <v>214099</v>
      </c>
      <c r="N18" s="5">
        <v>392037</v>
      </c>
    </row>
    <row r="19" spans="4:17" x14ac:dyDescent="0.2">
      <c r="D19" t="s">
        <v>24</v>
      </c>
      <c r="E19">
        <v>10.79201446688889</v>
      </c>
      <c r="K19" s="4" t="s">
        <v>25</v>
      </c>
      <c r="L19" s="5">
        <v>71900</v>
      </c>
      <c r="M19" s="5">
        <v>90296</v>
      </c>
      <c r="N19" s="5">
        <v>162196</v>
      </c>
    </row>
    <row r="20" spans="4:17" x14ac:dyDescent="0.2">
      <c r="D20" t="s">
        <v>25</v>
      </c>
      <c r="E20">
        <v>19.72888397953519</v>
      </c>
      <c r="K20" s="4" t="s">
        <v>26</v>
      </c>
      <c r="L20" s="5">
        <v>19290</v>
      </c>
      <c r="M20" s="5">
        <v>26192</v>
      </c>
      <c r="N20" s="5">
        <v>45482</v>
      </c>
    </row>
    <row r="21" spans="4:17" x14ac:dyDescent="0.2">
      <c r="D21" t="s">
        <v>26</v>
      </c>
      <c r="E21">
        <v>36.066377067243373</v>
      </c>
      <c r="K21" s="4" t="s">
        <v>27</v>
      </c>
      <c r="L21" s="5">
        <v>2414</v>
      </c>
      <c r="M21" s="5">
        <v>4067</v>
      </c>
      <c r="N21" s="5">
        <v>6481</v>
      </c>
    </row>
    <row r="22" spans="4:17" x14ac:dyDescent="0.2">
      <c r="D22" t="s">
        <v>27</v>
      </c>
      <c r="E22">
        <v>65.932951712113251</v>
      </c>
      <c r="K22" s="4">
        <v>100</v>
      </c>
      <c r="L22" s="5">
        <v>188</v>
      </c>
      <c r="M22" s="5">
        <v>287</v>
      </c>
      <c r="N22" s="5">
        <v>475</v>
      </c>
    </row>
    <row r="23" spans="4:17" x14ac:dyDescent="0.2">
      <c r="D23" t="s">
        <v>28</v>
      </c>
      <c r="E23">
        <v>120.53204327584328</v>
      </c>
      <c r="N23">
        <f>SUM(N17:N22)</f>
        <v>1378824</v>
      </c>
    </row>
    <row r="24" spans="4:17" x14ac:dyDescent="0.2">
      <c r="K24" s="1"/>
      <c r="L24" s="1" t="s">
        <v>29</v>
      </c>
      <c r="M24" s="1"/>
    </row>
    <row r="25" spans="4:17" x14ac:dyDescent="0.2">
      <c r="K25" s="1" t="s">
        <v>22</v>
      </c>
      <c r="L25" s="1">
        <f>N17/$N$23</f>
        <v>0.56000838395618291</v>
      </c>
      <c r="M25" s="1">
        <f>L25*E18</f>
        <v>3.30595583757772</v>
      </c>
    </row>
    <row r="26" spans="4:17" x14ac:dyDescent="0.2">
      <c r="K26" s="1" t="s">
        <v>24</v>
      </c>
      <c r="L26" s="1">
        <f t="shared" ref="L26:L30" si="0">N18/$N$23</f>
        <v>0.28432707872795948</v>
      </c>
      <c r="M26" s="1">
        <f t="shared" ref="M26:M30" si="1">L26*E19</f>
        <v>3.0684619469603951</v>
      </c>
    </row>
    <row r="27" spans="4:17" x14ac:dyDescent="0.2">
      <c r="K27" s="1" t="s">
        <v>25</v>
      </c>
      <c r="L27" s="1">
        <f t="shared" si="0"/>
        <v>0.11763357759946157</v>
      </c>
      <c r="M27" s="1">
        <f t="shared" si="1"/>
        <v>2.3207792045574269</v>
      </c>
    </row>
    <row r="28" spans="4:17" x14ac:dyDescent="0.2">
      <c r="K28" s="1" t="s">
        <v>26</v>
      </c>
      <c r="L28" s="1">
        <f t="shared" si="0"/>
        <v>3.2986080892122564E-2</v>
      </c>
      <c r="M28" s="1">
        <f t="shared" si="1"/>
        <v>1.189688431425884</v>
      </c>
    </row>
    <row r="29" spans="4:17" x14ac:dyDescent="0.2">
      <c r="K29" s="1" t="s">
        <v>27</v>
      </c>
      <c r="L29" s="1">
        <f t="shared" si="0"/>
        <v>4.7003823548183088E-3</v>
      </c>
      <c r="M29" s="1">
        <f t="shared" si="1"/>
        <v>0.30991008282870475</v>
      </c>
    </row>
    <row r="30" spans="4:17" x14ac:dyDescent="0.2">
      <c r="K30" s="1" t="s">
        <v>28</v>
      </c>
      <c r="L30" s="1">
        <f t="shared" si="0"/>
        <v>3.444964694551299E-4</v>
      </c>
      <c r="M30" s="1">
        <f t="shared" si="1"/>
        <v>4.1522863364740939E-2</v>
      </c>
    </row>
    <row r="31" spans="4:17" x14ac:dyDescent="0.2">
      <c r="K31" s="1"/>
      <c r="L31" s="1"/>
      <c r="M31" s="1">
        <f>SUM(M25:M30)</f>
        <v>10.236318366714871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0BE64-1E4F-5C40-8611-006F728B4A9E}">
  <dimension ref="A1:E26"/>
  <sheetViews>
    <sheetView workbookViewId="0">
      <selection activeCell="D13" sqref="D13"/>
    </sheetView>
  </sheetViews>
  <sheetFormatPr baseColWidth="10" defaultColWidth="11" defaultRowHeight="16" x14ac:dyDescent="0.2"/>
  <sheetData>
    <row r="1" spans="1:5" x14ac:dyDescent="0.2">
      <c r="A1" s="4" t="s">
        <v>0</v>
      </c>
      <c r="B1" s="4" t="s">
        <v>30</v>
      </c>
      <c r="C1" s="4" t="s">
        <v>31</v>
      </c>
      <c r="D1" s="4" t="s">
        <v>32</v>
      </c>
    </row>
    <row r="2" spans="1:5" x14ac:dyDescent="0.2">
      <c r="A2" s="4"/>
      <c r="B2" s="4">
        <v>0</v>
      </c>
      <c r="C2" s="4">
        <v>0</v>
      </c>
      <c r="D2" s="4">
        <v>0</v>
      </c>
      <c r="E2">
        <v>0</v>
      </c>
    </row>
    <row r="3" spans="1:5" x14ac:dyDescent="0.2">
      <c r="A3" s="4" t="s">
        <v>6</v>
      </c>
      <c r="B3" s="5">
        <v>2009363</v>
      </c>
      <c r="C3" s="5">
        <v>1915127</v>
      </c>
      <c r="D3">
        <v>3924490</v>
      </c>
      <c r="E3">
        <v>3924490</v>
      </c>
    </row>
    <row r="4" spans="1:5" x14ac:dyDescent="0.2">
      <c r="A4" s="6" t="s">
        <v>8</v>
      </c>
      <c r="B4" s="5">
        <v>2108550</v>
      </c>
      <c r="C4" s="5">
        <v>2011016</v>
      </c>
      <c r="D4">
        <v>4119566</v>
      </c>
      <c r="E4">
        <v>4119566</v>
      </c>
    </row>
    <row r="5" spans="1:5" x14ac:dyDescent="0.2">
      <c r="A5" s="6" t="s">
        <v>9</v>
      </c>
      <c r="B5" s="5">
        <v>2022370</v>
      </c>
      <c r="C5" s="5">
        <v>1933970</v>
      </c>
      <c r="D5">
        <v>3956340</v>
      </c>
      <c r="E5">
        <v>3956340</v>
      </c>
    </row>
    <row r="6" spans="1:5" x14ac:dyDescent="0.2">
      <c r="A6" s="4" t="s">
        <v>10</v>
      </c>
      <c r="B6" s="5">
        <v>1880611</v>
      </c>
      <c r="C6" s="5">
        <v>1805522</v>
      </c>
      <c r="D6">
        <v>3686133</v>
      </c>
      <c r="E6">
        <v>3686133</v>
      </c>
    </row>
    <row r="7" spans="1:5" x14ac:dyDescent="0.2">
      <c r="A7" s="4" t="s">
        <v>11</v>
      </c>
      <c r="B7" s="5">
        <v>2072674</v>
      </c>
      <c r="C7" s="5">
        <v>2001966</v>
      </c>
      <c r="D7">
        <v>4074640</v>
      </c>
      <c r="E7">
        <v>4074640</v>
      </c>
    </row>
    <row r="8" spans="1:5" x14ac:dyDescent="0.2">
      <c r="A8" s="4" t="s">
        <v>12</v>
      </c>
      <c r="B8" s="5">
        <v>2275138</v>
      </c>
      <c r="C8" s="5">
        <v>2208929</v>
      </c>
      <c r="D8">
        <v>4484067</v>
      </c>
      <c r="E8">
        <v>4484067</v>
      </c>
    </row>
    <row r="9" spans="1:5" x14ac:dyDescent="0.2">
      <c r="A9" s="4" t="s">
        <v>13</v>
      </c>
      <c r="B9" s="5">
        <v>2361054</v>
      </c>
      <c r="C9" s="5">
        <v>2345774</v>
      </c>
      <c r="D9">
        <v>4706828</v>
      </c>
      <c r="E9">
        <v>4706828</v>
      </c>
    </row>
    <row r="10" spans="1:5" x14ac:dyDescent="0.2">
      <c r="A10" s="4" t="s">
        <v>14</v>
      </c>
      <c r="B10" s="5">
        <v>2279836</v>
      </c>
      <c r="C10" s="5">
        <v>2308360</v>
      </c>
      <c r="D10">
        <v>4588196</v>
      </c>
      <c r="E10">
        <v>4588196</v>
      </c>
    </row>
    <row r="11" spans="1:5" x14ac:dyDescent="0.2">
      <c r="A11" s="4" t="s">
        <v>15</v>
      </c>
      <c r="B11" s="5">
        <v>2148253</v>
      </c>
      <c r="C11" s="5">
        <v>2159877</v>
      </c>
      <c r="D11">
        <v>4308130</v>
      </c>
      <c r="E11">
        <v>4308130</v>
      </c>
    </row>
    <row r="12" spans="1:5" x14ac:dyDescent="0.2">
      <c r="A12" s="4" t="s">
        <v>16</v>
      </c>
      <c r="B12" s="5">
        <v>2128343</v>
      </c>
      <c r="C12" s="5">
        <v>2167778</v>
      </c>
      <c r="D12">
        <v>4296121</v>
      </c>
      <c r="E12">
        <v>4296121</v>
      </c>
    </row>
    <row r="13" spans="1:5" x14ac:dyDescent="0.2">
      <c r="A13" s="4" t="s">
        <v>17</v>
      </c>
      <c r="B13" s="5">
        <v>2281421</v>
      </c>
      <c r="C13" s="5">
        <v>2353119</v>
      </c>
      <c r="D13">
        <v>4634540</v>
      </c>
      <c r="E13">
        <v>4634540</v>
      </c>
    </row>
    <row r="14" spans="1:5" x14ac:dyDescent="0.2">
      <c r="A14" s="4" t="s">
        <v>18</v>
      </c>
      <c r="B14" s="5">
        <v>2232388</v>
      </c>
      <c r="C14" s="5">
        <v>2306537</v>
      </c>
      <c r="D14">
        <v>4538925</v>
      </c>
      <c r="E14">
        <v>4538925</v>
      </c>
    </row>
    <row r="15" spans="1:5" x14ac:dyDescent="0.2">
      <c r="A15" s="4" t="s">
        <v>19</v>
      </c>
      <c r="B15" s="5">
        <v>1919839</v>
      </c>
      <c r="C15" s="5">
        <v>1985177</v>
      </c>
      <c r="D15">
        <v>3905016</v>
      </c>
      <c r="E15">
        <v>3905016</v>
      </c>
    </row>
    <row r="16" spans="1:5" x14ac:dyDescent="0.2">
      <c r="A16" s="4" t="s">
        <v>20</v>
      </c>
      <c r="B16" s="5">
        <v>1647391</v>
      </c>
      <c r="C16" s="5">
        <v>1734370</v>
      </c>
      <c r="D16">
        <v>3381761</v>
      </c>
      <c r="E16">
        <v>3381761</v>
      </c>
    </row>
    <row r="17" spans="1:5" x14ac:dyDescent="0.2">
      <c r="A17" s="4" t="s">
        <v>21</v>
      </c>
      <c r="B17" s="5">
        <v>1624635</v>
      </c>
      <c r="C17" s="5">
        <v>1763853</v>
      </c>
      <c r="D17">
        <v>3388488</v>
      </c>
      <c r="E17">
        <v>3388488</v>
      </c>
    </row>
    <row r="18" spans="1:5" x14ac:dyDescent="0.2">
      <c r="A18" s="4" t="s">
        <v>22</v>
      </c>
      <c r="B18" s="5">
        <v>1137438</v>
      </c>
      <c r="C18" s="5">
        <v>1304709</v>
      </c>
      <c r="D18">
        <v>2442147</v>
      </c>
      <c r="E18">
        <v>5892763</v>
      </c>
    </row>
    <row r="19" spans="1:5" x14ac:dyDescent="0.2">
      <c r="A19" s="4" t="s">
        <v>24</v>
      </c>
      <c r="B19" s="5">
        <v>766956</v>
      </c>
      <c r="C19" s="5">
        <v>969611</v>
      </c>
      <c r="D19">
        <v>1736567</v>
      </c>
    </row>
    <row r="20" spans="1:5" x14ac:dyDescent="0.2">
      <c r="A20" s="4" t="s">
        <v>25</v>
      </c>
      <c r="B20" s="5">
        <v>438663</v>
      </c>
      <c r="C20" s="5">
        <v>638892</v>
      </c>
      <c r="D20">
        <v>1077555</v>
      </c>
    </row>
    <row r="21" spans="1:5" x14ac:dyDescent="0.2">
      <c r="A21" s="4" t="s">
        <v>26</v>
      </c>
      <c r="B21" s="5">
        <v>169952</v>
      </c>
      <c r="C21" s="5">
        <v>320625</v>
      </c>
      <c r="D21">
        <v>490577</v>
      </c>
    </row>
    <row r="22" spans="1:5" x14ac:dyDescent="0.2">
      <c r="A22" s="4" t="s">
        <v>27</v>
      </c>
      <c r="B22" s="5">
        <v>34524</v>
      </c>
      <c r="C22" s="5">
        <v>95559</v>
      </c>
      <c r="D22">
        <v>130083</v>
      </c>
    </row>
    <row r="23" spans="1:5" x14ac:dyDescent="0.2">
      <c r="A23" s="4">
        <v>100</v>
      </c>
      <c r="B23" s="5">
        <v>3016</v>
      </c>
      <c r="C23" s="5">
        <v>12818</v>
      </c>
      <c r="D23">
        <v>15834</v>
      </c>
    </row>
    <row r="24" spans="1:5" x14ac:dyDescent="0.2">
      <c r="D24">
        <f>SUM(D18:D23)</f>
        <v>5892763</v>
      </c>
    </row>
    <row r="26" spans="1:5" x14ac:dyDescent="0.2">
      <c r="A26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IFR</vt:lpstr>
      <vt:lpstr>IFR Thailand</vt:lpstr>
      <vt:lpstr>IFR India</vt:lpstr>
      <vt:lpstr>IFR Ethiopia</vt:lpstr>
      <vt:lpstr>Pop UK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Natcha J.</dc:creator>
  <cp:keywords/>
  <dc:description/>
  <cp:lastModifiedBy>NATCHA   CHANMAN</cp:lastModifiedBy>
  <cp:revision/>
  <dcterms:created xsi:type="dcterms:W3CDTF">2022-03-08T04:22:46Z</dcterms:created>
  <dcterms:modified xsi:type="dcterms:W3CDTF">2022-03-25T02:07:34Z</dcterms:modified>
  <cp:category/>
  <cp:contentStatus/>
</cp:coreProperties>
</file>