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25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9" i="1"/>
  <c r="K6"/>
  <c r="F17"/>
  <c r="F71"/>
  <c r="F64"/>
  <c r="F54"/>
  <c r="F53"/>
  <c r="F52"/>
  <c r="F51"/>
  <c r="F56" s="1"/>
  <c r="G56" s="1"/>
  <c r="H56" s="1"/>
  <c r="H57" s="1"/>
  <c r="F55"/>
  <c r="F46"/>
  <c r="F45"/>
  <c r="F44"/>
  <c r="F43"/>
  <c r="F48" s="1"/>
  <c r="G48" s="1"/>
  <c r="H48" s="1"/>
  <c r="H49" s="1"/>
  <c r="F47"/>
  <c r="H40"/>
  <c r="F40"/>
  <c r="G40" s="1"/>
  <c r="F39"/>
  <c r="F38"/>
  <c r="F37"/>
  <c r="F36"/>
  <c r="F35"/>
  <c r="F5"/>
  <c r="F30"/>
  <c r="F29"/>
  <c r="F28"/>
  <c r="F27"/>
  <c r="F9"/>
  <c r="F11" s="1"/>
  <c r="F32"/>
  <c r="G32" s="1"/>
  <c r="H32" s="1"/>
  <c r="F31"/>
  <c r="F26"/>
  <c r="O9"/>
  <c r="O8"/>
  <c r="O6"/>
  <c r="O5"/>
  <c r="O4"/>
  <c r="K8"/>
  <c r="K5"/>
  <c r="K4"/>
  <c r="F18"/>
  <c r="F19"/>
  <c r="F10"/>
  <c r="F7"/>
  <c r="H19" s="1"/>
  <c r="F6"/>
  <c r="H20" l="1"/>
  <c r="H41"/>
  <c r="H33"/>
</calcChain>
</file>

<file path=xl/sharedStrings.xml><?xml version="1.0" encoding="utf-8"?>
<sst xmlns="http://schemas.openxmlformats.org/spreadsheetml/2006/main" count="17" uniqueCount="13">
  <si>
    <t>segundos</t>
  </si>
  <si>
    <t>minutos</t>
  </si>
  <si>
    <t>coeficiente de variação</t>
  </si>
  <si>
    <t>PI GHOST</t>
  </si>
  <si>
    <t>PI CLONEZILLA</t>
  </si>
  <si>
    <t>PI SERVIDOR</t>
  </si>
  <si>
    <t>GHOST</t>
  </si>
  <si>
    <t>CLONEZILLA</t>
  </si>
  <si>
    <t>SERVIDOR</t>
  </si>
  <si>
    <t>MELHORIA</t>
  </si>
  <si>
    <t>MEDIA</t>
  </si>
  <si>
    <t>CV</t>
  </si>
  <si>
    <t>PI</t>
  </si>
</sst>
</file>

<file path=xl/styles.xml><?xml version="1.0" encoding="utf-8"?>
<styleSheet xmlns="http://schemas.openxmlformats.org/spreadsheetml/2006/main">
  <numFmts count="1">
    <numFmt numFmtId="164" formatCode="h:mm:ss;@"/>
  </numFmts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1" fontId="2" fillId="0" borderId="1" xfId="0" applyNumberFormat="1" applyFont="1" applyBorder="1" applyAlignment="1">
      <alignment horizontal="center"/>
    </xf>
    <xf numFmtId="21" fontId="2" fillId="0" borderId="2" xfId="0" applyNumberFormat="1" applyFont="1" applyBorder="1" applyAlignment="1">
      <alignment horizontal="center"/>
    </xf>
    <xf numFmtId="21" fontId="1" fillId="2" borderId="1" xfId="0" applyNumberFormat="1" applyFont="1" applyFill="1" applyBorder="1" applyAlignment="1">
      <alignment horizontal="center" wrapText="1"/>
    </xf>
    <xf numFmtId="21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O71"/>
  <sheetViews>
    <sheetView tabSelected="1" topLeftCell="A2" workbookViewId="0">
      <selection activeCell="N10" sqref="N10"/>
    </sheetView>
  </sheetViews>
  <sheetFormatPr defaultRowHeight="15"/>
  <cols>
    <col min="4" max="4" width="11.42578125" bestFit="1" customWidth="1"/>
    <col min="5" max="5" width="21.85546875" style="1" bestFit="1" customWidth="1"/>
    <col min="7" max="7" width="12" bestFit="1" customWidth="1"/>
    <col min="10" max="10" width="13.140625" style="1" customWidth="1"/>
    <col min="14" max="14" width="13.7109375" bestFit="1" customWidth="1"/>
  </cols>
  <sheetData>
    <row r="4" spans="4:15">
      <c r="E4" s="1" t="s">
        <v>1</v>
      </c>
      <c r="F4" t="s">
        <v>0</v>
      </c>
      <c r="J4" s="1">
        <v>4.5370370370370365E-3</v>
      </c>
      <c r="K4">
        <f>(6*60)+32</f>
        <v>392</v>
      </c>
      <c r="N4" t="s">
        <v>3</v>
      </c>
      <c r="O4">
        <f>12*22</f>
        <v>264</v>
      </c>
    </row>
    <row r="5" spans="4:15">
      <c r="E5" s="1">
        <v>1.0717592592592593E-2</v>
      </c>
      <c r="F5">
        <f>(8*60)+22+0.0737</f>
        <v>502.07369999999997</v>
      </c>
      <c r="J5" s="1">
        <v>2.1238425925925924E-2</v>
      </c>
      <c r="K5">
        <f>(30*60)+35</f>
        <v>1835</v>
      </c>
      <c r="N5" t="s">
        <v>4</v>
      </c>
      <c r="O5">
        <f>20*22</f>
        <v>440</v>
      </c>
    </row>
    <row r="6" spans="4:15">
      <c r="D6" t="s">
        <v>7</v>
      </c>
      <c r="E6" s="1">
        <v>2.1238425925925924E-2</v>
      </c>
      <c r="F6">
        <f>(30*60)+35</f>
        <v>1835</v>
      </c>
      <c r="J6" s="1">
        <v>1.6342592592592593E-2</v>
      </c>
      <c r="K6">
        <f>(23*60)+32</f>
        <v>1412</v>
      </c>
      <c r="N6" t="s">
        <v>5</v>
      </c>
      <c r="O6">
        <f>(2*22)+14</f>
        <v>58</v>
      </c>
    </row>
    <row r="7" spans="4:15">
      <c r="E7" s="1" t="s">
        <v>2</v>
      </c>
      <c r="F7">
        <f>F5/F6</f>
        <v>0.27360964577656677</v>
      </c>
    </row>
    <row r="8" spans="4:15">
      <c r="J8" s="1" t="s">
        <v>9</v>
      </c>
      <c r="K8">
        <f>K5/K4</f>
        <v>4.6811224489795915</v>
      </c>
      <c r="N8" t="s">
        <v>9</v>
      </c>
      <c r="O8">
        <f>264/58</f>
        <v>4.5517241379310347</v>
      </c>
    </row>
    <row r="9" spans="4:15">
      <c r="D9" t="s">
        <v>6</v>
      </c>
      <c r="E9" s="1">
        <v>8.564814814814815E-3</v>
      </c>
      <c r="F9">
        <f>(5*60)+22</f>
        <v>322</v>
      </c>
      <c r="J9" s="1" t="s">
        <v>10</v>
      </c>
      <c r="K9">
        <f>K6/K4</f>
        <v>3.6020408163265305</v>
      </c>
      <c r="N9" t="s">
        <v>12</v>
      </c>
      <c r="O9">
        <f>440/58</f>
        <v>7.5862068965517242</v>
      </c>
    </row>
    <row r="10" spans="4:15">
      <c r="E10" s="1">
        <v>1.6342592592592593E-2</v>
      </c>
      <c r="F10">
        <f>(23*60)+32</f>
        <v>1412</v>
      </c>
    </row>
    <row r="11" spans="4:15">
      <c r="E11" s="1" t="s">
        <v>2</v>
      </c>
      <c r="F11">
        <f>F9/F10</f>
        <v>0.22804532577903683</v>
      </c>
    </row>
    <row r="17" spans="4:8">
      <c r="E17" s="1">
        <v>1.1574074074074073E-4</v>
      </c>
      <c r="F17">
        <f>10.48809</f>
        <v>10.48809</v>
      </c>
    </row>
    <row r="18" spans="4:8">
      <c r="D18" t="s">
        <v>8</v>
      </c>
      <c r="E18" s="1">
        <v>4.5370370370370365E-3</v>
      </c>
      <c r="F18">
        <f>(6*60)+32</f>
        <v>392</v>
      </c>
    </row>
    <row r="19" spans="4:8">
      <c r="E19" s="1" t="s">
        <v>2</v>
      </c>
      <c r="F19">
        <f>F17/F18</f>
        <v>2.6755331632653062E-2</v>
      </c>
      <c r="G19" t="s">
        <v>9</v>
      </c>
      <c r="H19">
        <f>F7/F19</f>
        <v>10.22635972273447</v>
      </c>
    </row>
    <row r="20" spans="4:8">
      <c r="G20" t="s">
        <v>11</v>
      </c>
      <c r="H20">
        <f>F11/F19</f>
        <v>8.5233600880029101</v>
      </c>
    </row>
    <row r="25" spans="4:8" ht="15.75" thickBot="1"/>
    <row r="26" spans="4:8" ht="16.5" thickBot="1">
      <c r="E26" s="2">
        <v>2.0254629629629629E-3</v>
      </c>
      <c r="F26">
        <f>(2*60)+55</f>
        <v>175</v>
      </c>
    </row>
    <row r="27" spans="4:8" ht="16.5" thickBot="1">
      <c r="E27" s="3">
        <v>8.3333333333333339E-4</v>
      </c>
      <c r="F27">
        <f>(1*60)+12</f>
        <v>72</v>
      </c>
    </row>
    <row r="28" spans="4:8" ht="16.5" thickBot="1">
      <c r="E28" s="3">
        <v>5.138888888888889E-3</v>
      </c>
      <c r="F28">
        <f>(7*60)+24</f>
        <v>444</v>
      </c>
    </row>
    <row r="29" spans="4:8" ht="16.5" thickBot="1">
      <c r="E29" s="3">
        <v>1.1342592592592591E-3</v>
      </c>
      <c r="F29">
        <f>(1*60)+38</f>
        <v>98</v>
      </c>
    </row>
    <row r="30" spans="4:8" ht="16.5" thickBot="1">
      <c r="E30" s="3">
        <v>6.9444444444444447E-4</v>
      </c>
      <c r="F30">
        <f>(1*60)+0</f>
        <v>60</v>
      </c>
    </row>
    <row r="31" spans="4:8" ht="16.5" thickBot="1">
      <c r="E31" s="3">
        <v>8.9120370370370362E-4</v>
      </c>
      <c r="F31">
        <f>(1*60)+17</f>
        <v>77</v>
      </c>
    </row>
    <row r="32" spans="4:8">
      <c r="F32">
        <f>SQRT((F26^2)+(F27^2)+(F28^2)+(F29^2)+(F30^2)+(F31^2))</f>
        <v>502.07369976926697</v>
      </c>
      <c r="G32">
        <f>F32/60</f>
        <v>8.3678949961544493</v>
      </c>
      <c r="H32">
        <f>G32-5</f>
        <v>3.3678949961544493</v>
      </c>
    </row>
    <row r="33" spans="5:8">
      <c r="H33">
        <f>H32*60</f>
        <v>202.07369976926697</v>
      </c>
    </row>
    <row r="34" spans="5:8" ht="15.75" thickBot="1"/>
    <row r="35" spans="5:8" ht="16.5" thickBot="1">
      <c r="E35" s="4">
        <v>1.0300925925925926E-3</v>
      </c>
      <c r="F35">
        <f>(1*60)+29</f>
        <v>89</v>
      </c>
    </row>
    <row r="36" spans="5:8" ht="16.5" thickBot="1">
      <c r="E36" s="5">
        <v>5.7870370370370366E-5</v>
      </c>
      <c r="F36">
        <f>(0*60)+5</f>
        <v>5</v>
      </c>
    </row>
    <row r="37" spans="5:8" ht="16.5" thickBot="1">
      <c r="E37" s="5">
        <v>1.5046296296296297E-4</v>
      </c>
      <c r="F37">
        <f>(0*60)+13</f>
        <v>13</v>
      </c>
    </row>
    <row r="38" spans="5:8" ht="16.5" thickBot="1">
      <c r="E38" s="5">
        <v>0</v>
      </c>
      <c r="F38">
        <f>(0*60)+0</f>
        <v>0</v>
      </c>
    </row>
    <row r="39" spans="5:8" ht="16.5" thickBot="1">
      <c r="E39" s="5">
        <v>0</v>
      </c>
      <c r="F39">
        <f>(0*60)+0</f>
        <v>0</v>
      </c>
    </row>
    <row r="40" spans="5:8">
      <c r="F40">
        <f>SQRT((F35^2)+(F36^2)+(F37^2)+(F38^2)+(F39^2))</f>
        <v>90.083294788767574</v>
      </c>
      <c r="G40">
        <f>F40/60</f>
        <v>1.5013882464794597</v>
      </c>
      <c r="H40">
        <f>G40-1</f>
        <v>0.50138824647945968</v>
      </c>
    </row>
    <row r="41" spans="5:8">
      <c r="H41">
        <f>H40*60</f>
        <v>30.083294788767581</v>
      </c>
    </row>
    <row r="42" spans="5:8" ht="15.75" thickBot="1"/>
    <row r="43" spans="5:8" ht="16.5" thickBot="1">
      <c r="E43" s="4">
        <v>2.0833333333333335E-4</v>
      </c>
      <c r="F43">
        <f>(0*60)+18</f>
        <v>18</v>
      </c>
    </row>
    <row r="44" spans="5:8" ht="16.5" thickBot="1">
      <c r="E44" s="5">
        <v>4.6296296296296294E-5</v>
      </c>
      <c r="F44">
        <f>(0*60)+4</f>
        <v>4</v>
      </c>
    </row>
    <row r="45" spans="5:8" ht="16.5" thickBot="1">
      <c r="E45" s="5">
        <v>4.3981481481481481E-4</v>
      </c>
      <c r="F45">
        <f>(0*60)+38</f>
        <v>38</v>
      </c>
    </row>
    <row r="46" spans="5:8" ht="16.5" thickBot="1">
      <c r="E46" s="5">
        <v>2.3148148148148147E-5</v>
      </c>
      <c r="F46">
        <f>(0*60)+2</f>
        <v>2</v>
      </c>
    </row>
    <row r="47" spans="5:8" ht="16.5" thickBot="1">
      <c r="E47" s="5">
        <v>0</v>
      </c>
      <c r="F47">
        <f>(0*60)+0</f>
        <v>0</v>
      </c>
    </row>
    <row r="48" spans="5:8">
      <c r="F48">
        <f>SQRT((F43^2)+(F44^2)+(F45^2)+(F46^2)+(F47^2))</f>
        <v>42.284749023731948</v>
      </c>
      <c r="G48">
        <f>F48/60</f>
        <v>0.70474581706219908</v>
      </c>
      <c r="H48">
        <f>G48-1</f>
        <v>-0.29525418293780092</v>
      </c>
    </row>
    <row r="49" spans="5:8">
      <c r="H49">
        <f>H48*60</f>
        <v>-17.715250976268056</v>
      </c>
    </row>
    <row r="50" spans="5:8" ht="15.75" thickBot="1"/>
    <row r="51" spans="5:8" ht="16.5" thickBot="1">
      <c r="E51" s="4">
        <v>1.273148148148148E-4</v>
      </c>
      <c r="F51">
        <f>(0*60)+11</f>
        <v>11</v>
      </c>
    </row>
    <row r="52" spans="5:8" ht="16.5" thickBot="1">
      <c r="E52" s="5">
        <v>3.4722222222222222E-5</v>
      </c>
      <c r="F52">
        <f>(0*60)+3</f>
        <v>3</v>
      </c>
    </row>
    <row r="53" spans="5:8" ht="16.5" thickBot="1">
      <c r="E53" s="5">
        <v>8.1018518518518516E-5</v>
      </c>
      <c r="F53">
        <f>(0*60)+7</f>
        <v>7</v>
      </c>
    </row>
    <row r="54" spans="5:8" ht="16.5" thickBot="1">
      <c r="E54" s="5">
        <v>1.1574074074074073E-5</v>
      </c>
      <c r="F54">
        <f>(0*60)+1</f>
        <v>1</v>
      </c>
    </row>
    <row r="55" spans="5:8" ht="16.5" thickBot="1">
      <c r="E55" s="5">
        <v>0</v>
      </c>
      <c r="F55">
        <f>(0*60)+0</f>
        <v>0</v>
      </c>
    </row>
    <row r="56" spans="5:8">
      <c r="F56">
        <f>SQRT((F51^2)+(F52^2)+(F53^2)+(F54^2)+(F55^2))</f>
        <v>13.416407864998739</v>
      </c>
      <c r="G56">
        <f>F56/60</f>
        <v>0.22360679774997899</v>
      </c>
      <c r="H56">
        <f>G56-1</f>
        <v>-0.77639320225002106</v>
      </c>
    </row>
    <row r="57" spans="5:8">
      <c r="H57">
        <f>H56*60</f>
        <v>-46.583592135001261</v>
      </c>
    </row>
    <row r="58" spans="5:8" ht="15.75" thickBot="1"/>
    <row r="59" spans="5:8" ht="16.5" thickBot="1">
      <c r="E59" s="4">
        <v>1.273148148148148E-4</v>
      </c>
      <c r="F59">
        <v>11</v>
      </c>
    </row>
    <row r="60" spans="5:8" ht="16.5" thickBot="1">
      <c r="E60" s="5">
        <v>1.1574074074074073E-5</v>
      </c>
      <c r="F60">
        <v>1</v>
      </c>
    </row>
    <row r="61" spans="5:8" ht="16.5" thickBot="1">
      <c r="E61" s="5">
        <v>8.1018518518518516E-5</v>
      </c>
      <c r="F61">
        <v>7</v>
      </c>
    </row>
    <row r="62" spans="5:8" ht="16.5" thickBot="1">
      <c r="E62" s="5">
        <v>0</v>
      </c>
      <c r="F62">
        <v>0</v>
      </c>
    </row>
    <row r="63" spans="5:8" ht="16.5" thickBot="1">
      <c r="E63" s="5">
        <v>0</v>
      </c>
      <c r="F63">
        <v>0</v>
      </c>
    </row>
    <row r="64" spans="5:8">
      <c r="F64">
        <f>SQRT((F59^2)+(F60^2)+(F61^2)+(F62^2)+(F63^2))</f>
        <v>13.076696830622021</v>
      </c>
    </row>
    <row r="65" spans="5:6" ht="15.75" thickBot="1"/>
    <row r="66" spans="5:6" ht="16.5" thickBot="1">
      <c r="E66" s="4">
        <v>1.0416666666666667E-4</v>
      </c>
      <c r="F66">
        <v>9</v>
      </c>
    </row>
    <row r="67" spans="5:6" ht="16.5" thickBot="1">
      <c r="E67" s="5">
        <v>2.3148148148148147E-5</v>
      </c>
      <c r="F67">
        <v>2</v>
      </c>
    </row>
    <row r="68" spans="5:6" ht="16.5" thickBot="1">
      <c r="E68" s="5">
        <v>5.7870370370370366E-5</v>
      </c>
      <c r="F68">
        <v>5</v>
      </c>
    </row>
    <row r="69" spans="5:6" ht="16.5" thickBot="1">
      <c r="E69" s="5">
        <v>0</v>
      </c>
      <c r="F69">
        <v>0</v>
      </c>
    </row>
    <row r="70" spans="5:6" ht="16.5" thickBot="1">
      <c r="E70" s="5">
        <v>0</v>
      </c>
      <c r="F70">
        <v>0</v>
      </c>
    </row>
    <row r="71" spans="5:6">
      <c r="F71">
        <f>SQRT((F66^2)+(F67^2)+(F68^2)+(F69^2)+(F70^2))</f>
        <v>10.488088481701515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2010-11-24T18:27:00Z</dcterms:created>
  <dcterms:modified xsi:type="dcterms:W3CDTF">2010-11-26T15:49:03Z</dcterms:modified>
</cp:coreProperties>
</file>