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Blanchisserie\"/>
    </mc:Choice>
  </mc:AlternateContent>
  <xr:revisionPtr revIDLastSave="0" documentId="13_ncr:1_{5149639C-7FFC-4E9C-9778-4818AC74809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onnées " sheetId="41" r:id="rId1"/>
    <sheet name="Machine13" sheetId="31" r:id="rId2"/>
    <sheet name="Machine20" sheetId="45" r:id="rId3"/>
    <sheet name="Machine50" sheetId="46" r:id="rId4"/>
    <sheet name="Machine70" sheetId="48" r:id="rId5"/>
    <sheet name="TRS Machine " sheetId="49" r:id="rId6"/>
    <sheet name="Séchoir" sheetId="34" r:id="rId7"/>
    <sheet name="TRS Séchoir " sheetId="50" r:id="rId8"/>
    <sheet name="Calandre " sheetId="35" r:id="rId9"/>
    <sheet name="Repassage " sheetId="32" r:id="rId10"/>
  </sheets>
  <externalReferences>
    <externalReference r:id="rId11"/>
  </externalReferences>
  <definedNames>
    <definedName name="AGRO">#REF!</definedName>
    <definedName name="AGRO.ALIM">#REF!</definedName>
    <definedName name="AGRO.ALIM1">#REF!</definedName>
    <definedName name="AGRO.ALIM2">#REF!</definedName>
    <definedName name="agroalim">#REF!</definedName>
    <definedName name="AGROALIMENTAIRE">#REF!</definedName>
    <definedName name="agroalimentaire1">#REF!</definedName>
    <definedName name="AGROALIMENTAIRES">#REF!</definedName>
    <definedName name="entreprise">#REF!</definedName>
    <definedName name="ENTREPRISE2">#REF!</definedName>
    <definedName name="loisir">#REF!</definedName>
    <definedName name="LOISIR2">#REF!</definedName>
    <definedName name="LOISIR2b">#REF!</definedName>
    <definedName name="loisirs">#REF!</definedName>
    <definedName name="PARTICULIER">#REF!</definedName>
    <definedName name="PARTICULIER2">#REF!</definedName>
    <definedName name="PARTICULIER2B">#REF!</definedName>
    <definedName name="particulier3">#REF!</definedName>
    <definedName name="sante">#REF!</definedName>
    <definedName name="SANTE2">#REF!</definedName>
    <definedName name="SECTEUR">#REF!</definedName>
    <definedName name="SECTEUR2">#REF!</definedName>
    <definedName name="secteur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0" l="1"/>
  <c r="B6" i="50"/>
  <c r="B7" i="50"/>
  <c r="B4" i="50"/>
  <c r="C4" i="50" s="1"/>
  <c r="C141" i="50"/>
  <c r="E141" i="50" s="1"/>
  <c r="F141" i="50" s="1"/>
  <c r="B141" i="50" a="1"/>
  <c r="B141" i="50" s="1"/>
  <c r="C140" i="50"/>
  <c r="E140" i="50" s="1"/>
  <c r="F140" i="50" s="1"/>
  <c r="B140" i="50"/>
  <c r="B140" i="50" a="1"/>
  <c r="C139" i="50"/>
  <c r="E139" i="50" s="1"/>
  <c r="F139" i="50" s="1"/>
  <c r="B139" i="50" a="1"/>
  <c r="B139" i="50" s="1"/>
  <c r="E138" i="50"/>
  <c r="F138" i="50" s="1"/>
  <c r="C138" i="50"/>
  <c r="B138" i="50"/>
  <c r="B138" i="50" a="1"/>
  <c r="F137" i="50"/>
  <c r="E137" i="50"/>
  <c r="C137" i="50"/>
  <c r="B137" i="50" a="1"/>
  <c r="B137" i="50" s="1"/>
  <c r="F136" i="50"/>
  <c r="E136" i="50"/>
  <c r="C136" i="50"/>
  <c r="B136" i="50"/>
  <c r="B136" i="50" a="1"/>
  <c r="C135" i="50"/>
  <c r="E135" i="50" s="1"/>
  <c r="F135" i="50" s="1"/>
  <c r="B135" i="50"/>
  <c r="B135" i="50" a="1"/>
  <c r="E134" i="50"/>
  <c r="F134" i="50" s="1"/>
  <c r="C134" i="50"/>
  <c r="B134" i="50" a="1"/>
  <c r="B134" i="50" s="1"/>
  <c r="F133" i="50"/>
  <c r="E133" i="50"/>
  <c r="C133" i="50"/>
  <c r="B133" i="50" a="1"/>
  <c r="B133" i="50" s="1"/>
  <c r="C132" i="50"/>
  <c r="E132" i="50" s="1"/>
  <c r="F132" i="50" s="1"/>
  <c r="B132" i="50"/>
  <c r="B132" i="50" a="1"/>
  <c r="C131" i="50"/>
  <c r="E131" i="50" s="1"/>
  <c r="F131" i="50" s="1"/>
  <c r="B131" i="50"/>
  <c r="B131" i="50" a="1"/>
  <c r="E130" i="50"/>
  <c r="F130" i="50" s="1"/>
  <c r="C130" i="50"/>
  <c r="B130" i="50" a="1"/>
  <c r="B130" i="50" s="1"/>
  <c r="F129" i="50"/>
  <c r="E129" i="50"/>
  <c r="C129" i="50"/>
  <c r="B129" i="50" a="1"/>
  <c r="B129" i="50" s="1"/>
  <c r="C128" i="50"/>
  <c r="E128" i="50" s="1"/>
  <c r="F128" i="50" s="1"/>
  <c r="B128" i="50"/>
  <c r="B128" i="50" a="1"/>
  <c r="C127" i="50"/>
  <c r="E127" i="50" s="1"/>
  <c r="F127" i="50" s="1"/>
  <c r="B127" i="50"/>
  <c r="B127" i="50" a="1"/>
  <c r="E126" i="50"/>
  <c r="F126" i="50" s="1"/>
  <c r="C126" i="50"/>
  <c r="B126" i="50" a="1"/>
  <c r="B126" i="50" s="1"/>
  <c r="F125" i="50"/>
  <c r="E125" i="50"/>
  <c r="C125" i="50"/>
  <c r="B125" i="50" a="1"/>
  <c r="B125" i="50" s="1"/>
  <c r="C124" i="50"/>
  <c r="E124" i="50" s="1"/>
  <c r="F124" i="50" s="1"/>
  <c r="B124" i="50"/>
  <c r="B124" i="50" a="1"/>
  <c r="C123" i="50"/>
  <c r="E123" i="50" s="1"/>
  <c r="F123" i="50" s="1"/>
  <c r="B123" i="50"/>
  <c r="B123" i="50" a="1"/>
  <c r="E122" i="50"/>
  <c r="F122" i="50" s="1"/>
  <c r="C122" i="50"/>
  <c r="B122" i="50" a="1"/>
  <c r="B122" i="50" s="1"/>
  <c r="F121" i="50"/>
  <c r="E121" i="50"/>
  <c r="C121" i="50"/>
  <c r="B121" i="50" a="1"/>
  <c r="B121" i="50" s="1"/>
  <c r="C120" i="50"/>
  <c r="E120" i="50" s="1"/>
  <c r="F120" i="50" s="1"/>
  <c r="B120" i="50"/>
  <c r="B120" i="50" a="1"/>
  <c r="C119" i="50"/>
  <c r="E119" i="50" s="1"/>
  <c r="F119" i="50" s="1"/>
  <c r="B119" i="50"/>
  <c r="B119" i="50" a="1"/>
  <c r="E118" i="50"/>
  <c r="F118" i="50" s="1"/>
  <c r="C118" i="50"/>
  <c r="B118" i="50" a="1"/>
  <c r="B118" i="50" s="1"/>
  <c r="C110" i="50"/>
  <c r="E110" i="50" s="1"/>
  <c r="F110" i="50" s="1"/>
  <c r="B110" i="50"/>
  <c r="B110" i="50" a="1"/>
  <c r="C109" i="50"/>
  <c r="E109" i="50" s="1"/>
  <c r="F109" i="50" s="1"/>
  <c r="B109" i="50"/>
  <c r="B109" i="50" a="1"/>
  <c r="E108" i="50"/>
  <c r="F108" i="50" s="1"/>
  <c r="C108" i="50"/>
  <c r="B108" i="50" a="1"/>
  <c r="B108" i="50" s="1"/>
  <c r="F107" i="50"/>
  <c r="E107" i="50"/>
  <c r="C107" i="50"/>
  <c r="B107" i="50" a="1"/>
  <c r="B107" i="50" s="1"/>
  <c r="C106" i="50"/>
  <c r="E106" i="50" s="1"/>
  <c r="F106" i="50" s="1"/>
  <c r="B106" i="50"/>
  <c r="B106" i="50" a="1"/>
  <c r="C105" i="50"/>
  <c r="E105" i="50" s="1"/>
  <c r="F105" i="50" s="1"/>
  <c r="B105" i="50"/>
  <c r="B105" i="50" a="1"/>
  <c r="E104" i="50"/>
  <c r="F104" i="50" s="1"/>
  <c r="C104" i="50"/>
  <c r="B104" i="50" a="1"/>
  <c r="B104" i="50" s="1"/>
  <c r="F103" i="50"/>
  <c r="E103" i="50"/>
  <c r="C103" i="50"/>
  <c r="B103" i="50" a="1"/>
  <c r="B103" i="50" s="1"/>
  <c r="C102" i="50"/>
  <c r="E102" i="50" s="1"/>
  <c r="F102" i="50" s="1"/>
  <c r="B102" i="50"/>
  <c r="B102" i="50" a="1"/>
  <c r="C101" i="50"/>
  <c r="E101" i="50" s="1"/>
  <c r="F101" i="50" s="1"/>
  <c r="B101" i="50"/>
  <c r="B101" i="50" a="1"/>
  <c r="E100" i="50"/>
  <c r="F100" i="50" s="1"/>
  <c r="C100" i="50"/>
  <c r="B100" i="50" a="1"/>
  <c r="B100" i="50" s="1"/>
  <c r="F99" i="50"/>
  <c r="E99" i="50"/>
  <c r="C99" i="50"/>
  <c r="B99" i="50" a="1"/>
  <c r="B99" i="50" s="1"/>
  <c r="C98" i="50"/>
  <c r="E98" i="50" s="1"/>
  <c r="F98" i="50" s="1"/>
  <c r="B98" i="50"/>
  <c r="B98" i="50" a="1"/>
  <c r="C97" i="50"/>
  <c r="E97" i="50" s="1"/>
  <c r="F97" i="50" s="1"/>
  <c r="B97" i="50"/>
  <c r="B97" i="50" a="1"/>
  <c r="E96" i="50"/>
  <c r="F96" i="50" s="1"/>
  <c r="C96" i="50"/>
  <c r="B96" i="50" a="1"/>
  <c r="B96" i="50" s="1"/>
  <c r="F95" i="50"/>
  <c r="E95" i="50"/>
  <c r="C95" i="50"/>
  <c r="B95" i="50" a="1"/>
  <c r="B95" i="50" s="1"/>
  <c r="C94" i="50"/>
  <c r="E94" i="50" s="1"/>
  <c r="F94" i="50" s="1"/>
  <c r="B94" i="50"/>
  <c r="B94" i="50" a="1"/>
  <c r="C93" i="50"/>
  <c r="E93" i="50" s="1"/>
  <c r="F93" i="50" s="1"/>
  <c r="B93" i="50"/>
  <c r="B93" i="50" a="1"/>
  <c r="E92" i="50"/>
  <c r="F92" i="50" s="1"/>
  <c r="C92" i="50"/>
  <c r="B92" i="50" a="1"/>
  <c r="B92" i="50" s="1"/>
  <c r="F91" i="50"/>
  <c r="E91" i="50"/>
  <c r="C91" i="50"/>
  <c r="B91" i="50" a="1"/>
  <c r="B91" i="50" s="1"/>
  <c r="C90" i="50"/>
  <c r="E90" i="50" s="1"/>
  <c r="F90" i="50" s="1"/>
  <c r="B90" i="50"/>
  <c r="B90" i="50" a="1"/>
  <c r="C89" i="50"/>
  <c r="E89" i="50" s="1"/>
  <c r="F89" i="50" s="1"/>
  <c r="B89" i="50"/>
  <c r="B89" i="50" a="1"/>
  <c r="E88" i="50"/>
  <c r="F88" i="50" s="1"/>
  <c r="C88" i="50"/>
  <c r="B88" i="50" a="1"/>
  <c r="B88" i="50" s="1"/>
  <c r="F87" i="50"/>
  <c r="E87" i="50"/>
  <c r="C87" i="50"/>
  <c r="B87" i="50" a="1"/>
  <c r="B87" i="50" s="1"/>
  <c r="B111" i="50" s="1"/>
  <c r="C79" i="50"/>
  <c r="E79" i="50" s="1"/>
  <c r="F79" i="50" s="1"/>
  <c r="B79" i="50" a="1"/>
  <c r="B79" i="50" s="1"/>
  <c r="C78" i="50"/>
  <c r="E78" i="50" s="1"/>
  <c r="F78" i="50" s="1"/>
  <c r="B78" i="50"/>
  <c r="B78" i="50" a="1"/>
  <c r="E77" i="50"/>
  <c r="F77" i="50" s="1"/>
  <c r="C77" i="50"/>
  <c r="B77" i="50" a="1"/>
  <c r="B77" i="50" s="1"/>
  <c r="F76" i="50"/>
  <c r="E76" i="50"/>
  <c r="C76" i="50"/>
  <c r="B76" i="50" a="1"/>
  <c r="B76" i="50" s="1"/>
  <c r="C75" i="50"/>
  <c r="E75" i="50" s="1"/>
  <c r="F75" i="50" s="1"/>
  <c r="B75" i="50"/>
  <c r="B75" i="50" a="1"/>
  <c r="C74" i="50"/>
  <c r="E74" i="50" s="1"/>
  <c r="F74" i="50" s="1"/>
  <c r="B74" i="50"/>
  <c r="B74" i="50" a="1"/>
  <c r="E73" i="50"/>
  <c r="F73" i="50" s="1"/>
  <c r="C73" i="50"/>
  <c r="B73" i="50" a="1"/>
  <c r="B73" i="50" s="1"/>
  <c r="F72" i="50"/>
  <c r="E72" i="50"/>
  <c r="C72" i="50"/>
  <c r="B72" i="50" a="1"/>
  <c r="B72" i="50" s="1"/>
  <c r="C71" i="50"/>
  <c r="E71" i="50" s="1"/>
  <c r="F71" i="50" s="1"/>
  <c r="B71" i="50"/>
  <c r="B71" i="50" a="1"/>
  <c r="C70" i="50"/>
  <c r="E70" i="50" s="1"/>
  <c r="F70" i="50" s="1"/>
  <c r="B70" i="50"/>
  <c r="B70" i="50" a="1"/>
  <c r="E69" i="50"/>
  <c r="F69" i="50" s="1"/>
  <c r="C69" i="50"/>
  <c r="B69" i="50" a="1"/>
  <c r="B69" i="50" s="1"/>
  <c r="F68" i="50"/>
  <c r="E68" i="50"/>
  <c r="C68" i="50"/>
  <c r="B68" i="50" a="1"/>
  <c r="B68" i="50" s="1"/>
  <c r="C67" i="50"/>
  <c r="E67" i="50" s="1"/>
  <c r="F67" i="50" s="1"/>
  <c r="B67" i="50"/>
  <c r="B67" i="50" a="1"/>
  <c r="C66" i="50"/>
  <c r="E66" i="50" s="1"/>
  <c r="F66" i="50" s="1"/>
  <c r="B66" i="50"/>
  <c r="B66" i="50" a="1"/>
  <c r="E65" i="50"/>
  <c r="F65" i="50" s="1"/>
  <c r="C65" i="50"/>
  <c r="B65" i="50" a="1"/>
  <c r="B65" i="50" s="1"/>
  <c r="F64" i="50"/>
  <c r="E64" i="50"/>
  <c r="C64" i="50"/>
  <c r="B64" i="50" a="1"/>
  <c r="B64" i="50" s="1"/>
  <c r="C63" i="50"/>
  <c r="E63" i="50" s="1"/>
  <c r="F63" i="50" s="1"/>
  <c r="B63" i="50"/>
  <c r="B63" i="50" a="1"/>
  <c r="C62" i="50"/>
  <c r="E62" i="50" s="1"/>
  <c r="F62" i="50" s="1"/>
  <c r="B62" i="50"/>
  <c r="B62" i="50" a="1"/>
  <c r="E61" i="50"/>
  <c r="F61" i="50" s="1"/>
  <c r="C61" i="50"/>
  <c r="B61" i="50" a="1"/>
  <c r="B61" i="50" s="1"/>
  <c r="F60" i="50"/>
  <c r="E60" i="50"/>
  <c r="C60" i="50"/>
  <c r="B60" i="50" a="1"/>
  <c r="B60" i="50" s="1"/>
  <c r="C59" i="50"/>
  <c r="E59" i="50" s="1"/>
  <c r="F59" i="50" s="1"/>
  <c r="B59" i="50"/>
  <c r="B59" i="50" a="1"/>
  <c r="C58" i="50"/>
  <c r="E58" i="50" s="1"/>
  <c r="F58" i="50" s="1"/>
  <c r="B58" i="50"/>
  <c r="B58" i="50" a="1"/>
  <c r="E57" i="50"/>
  <c r="F57" i="50" s="1"/>
  <c r="C57" i="50"/>
  <c r="B57" i="50" a="1"/>
  <c r="B57" i="50" s="1"/>
  <c r="F56" i="50"/>
  <c r="E56" i="50"/>
  <c r="C56" i="50"/>
  <c r="B56" i="50" a="1"/>
  <c r="B56" i="50" s="1"/>
  <c r="C49" i="50"/>
  <c r="C172" i="50" s="1"/>
  <c r="B49" i="50" a="1"/>
  <c r="B49" i="50" s="1"/>
  <c r="B172" i="50" s="1"/>
  <c r="E48" i="50"/>
  <c r="F48" i="50" s="1"/>
  <c r="C48" i="50"/>
  <c r="C171" i="50" s="1"/>
  <c r="B48" i="50" a="1"/>
  <c r="B48" i="50" s="1"/>
  <c r="B171" i="50" s="1"/>
  <c r="C47" i="50"/>
  <c r="E47" i="50" s="1"/>
  <c r="F47" i="50" s="1"/>
  <c r="B47" i="50" a="1"/>
  <c r="B47" i="50" s="1"/>
  <c r="B170" i="50" s="1"/>
  <c r="C46" i="50"/>
  <c r="C169" i="50" s="1"/>
  <c r="B46" i="50"/>
  <c r="B46" i="50" a="1"/>
  <c r="C45" i="50"/>
  <c r="C168" i="50" s="1"/>
  <c r="B45" i="50" a="1"/>
  <c r="B45" i="50" s="1"/>
  <c r="E44" i="50"/>
  <c r="F44" i="50" s="1"/>
  <c r="C44" i="50"/>
  <c r="C167" i="50" s="1"/>
  <c r="B44" i="50" a="1"/>
  <c r="B44" i="50" s="1"/>
  <c r="B167" i="50" s="1"/>
  <c r="C43" i="50"/>
  <c r="E43" i="50" s="1"/>
  <c r="F43" i="50" s="1"/>
  <c r="B43" i="50" a="1"/>
  <c r="B43" i="50" s="1"/>
  <c r="C42" i="50"/>
  <c r="C165" i="50" s="1"/>
  <c r="B42" i="50"/>
  <c r="B165" i="50" s="1"/>
  <c r="B42" i="50" a="1"/>
  <c r="C41" i="50"/>
  <c r="C164" i="50" s="1"/>
  <c r="B41" i="50" a="1"/>
  <c r="B41" i="50" s="1"/>
  <c r="B164" i="50" s="1"/>
  <c r="E40" i="50"/>
  <c r="F40" i="50" s="1"/>
  <c r="C40" i="50"/>
  <c r="C163" i="50" s="1"/>
  <c r="B40" i="50" a="1"/>
  <c r="B40" i="50" s="1"/>
  <c r="B163" i="50" s="1"/>
  <c r="C39" i="50"/>
  <c r="E39" i="50" s="1"/>
  <c r="F39" i="50" s="1"/>
  <c r="B39" i="50" a="1"/>
  <c r="B39" i="50" s="1"/>
  <c r="B162" i="50" s="1"/>
  <c r="C38" i="50"/>
  <c r="C161" i="50" s="1"/>
  <c r="B38" i="50"/>
  <c r="B38" i="50" a="1"/>
  <c r="C37" i="50"/>
  <c r="C160" i="50" s="1"/>
  <c r="B37" i="50" a="1"/>
  <c r="B37" i="50" s="1"/>
  <c r="E36" i="50"/>
  <c r="F36" i="50" s="1"/>
  <c r="C36" i="50"/>
  <c r="C159" i="50" s="1"/>
  <c r="B36" i="50" a="1"/>
  <c r="B36" i="50" s="1"/>
  <c r="B159" i="50" s="1"/>
  <c r="C35" i="50"/>
  <c r="E35" i="50" s="1"/>
  <c r="F35" i="50" s="1"/>
  <c r="B35" i="50" a="1"/>
  <c r="B35" i="50" s="1"/>
  <c r="C34" i="50"/>
  <c r="B34" i="50"/>
  <c r="B157" i="50" s="1"/>
  <c r="B34" i="50" a="1"/>
  <c r="C33" i="50"/>
  <c r="C156" i="50" s="1"/>
  <c r="B33" i="50" a="1"/>
  <c r="B33" i="50" s="1"/>
  <c r="E32" i="50"/>
  <c r="F32" i="50" s="1"/>
  <c r="C32" i="50"/>
  <c r="C155" i="50" s="1"/>
  <c r="B32" i="50" a="1"/>
  <c r="B32" i="50" s="1"/>
  <c r="B155" i="50" s="1"/>
  <c r="C31" i="50"/>
  <c r="E31" i="50" s="1"/>
  <c r="F31" i="50" s="1"/>
  <c r="B31" i="50" a="1"/>
  <c r="B31" i="50" s="1"/>
  <c r="B154" i="50" s="1"/>
  <c r="C30" i="50"/>
  <c r="C153" i="50" s="1"/>
  <c r="B30" i="50"/>
  <c r="B30" i="50" a="1"/>
  <c r="C29" i="50"/>
  <c r="C152" i="50" s="1"/>
  <c r="B29" i="50" a="1"/>
  <c r="B29" i="50" s="1"/>
  <c r="B152" i="50" s="1"/>
  <c r="F28" i="50"/>
  <c r="E28" i="50"/>
  <c r="C28" i="50"/>
  <c r="C151" i="50" s="1"/>
  <c r="B28" i="50" a="1"/>
  <c r="B28" i="50" s="1"/>
  <c r="B151" i="50" s="1"/>
  <c r="C27" i="50"/>
  <c r="E27" i="50" s="1"/>
  <c r="F27" i="50" s="1"/>
  <c r="B27" i="50" a="1"/>
  <c r="B27" i="50" s="1"/>
  <c r="C26" i="50"/>
  <c r="C149" i="50" s="1"/>
  <c r="B26" i="50"/>
  <c r="B26" i="50" a="1"/>
  <c r="G7" i="50"/>
  <c r="C7" i="50"/>
  <c r="G6" i="50"/>
  <c r="G5" i="50"/>
  <c r="C19" i="50"/>
  <c r="C18" i="50"/>
  <c r="C17" i="50"/>
  <c r="C16" i="50"/>
  <c r="B19" i="50"/>
  <c r="B18" i="50"/>
  <c r="B17" i="50"/>
  <c r="B16" i="50"/>
  <c r="G4" i="50" l="1"/>
  <c r="B20" i="50"/>
  <c r="D16" i="50"/>
  <c r="E16" i="50" s="1"/>
  <c r="D17" i="50"/>
  <c r="E17" i="50" s="1"/>
  <c r="D18" i="50"/>
  <c r="E18" i="50" s="1"/>
  <c r="D19" i="50"/>
  <c r="E19" i="50" s="1"/>
  <c r="C157" i="50"/>
  <c r="E34" i="50"/>
  <c r="F34" i="50" s="1"/>
  <c r="B153" i="50"/>
  <c r="B158" i="50"/>
  <c r="B161" i="50"/>
  <c r="B166" i="50"/>
  <c r="B169" i="50"/>
  <c r="B142" i="50"/>
  <c r="B150" i="50"/>
  <c r="B156" i="50"/>
  <c r="B149" i="50"/>
  <c r="B160" i="50"/>
  <c r="B168" i="50"/>
  <c r="B80" i="50"/>
  <c r="C6" i="50"/>
  <c r="E33" i="50"/>
  <c r="F33" i="50" s="1"/>
  <c r="E37" i="50"/>
  <c r="F37" i="50" s="1"/>
  <c r="E41" i="50"/>
  <c r="F41" i="50" s="1"/>
  <c r="E45" i="50"/>
  <c r="F45" i="50" s="1"/>
  <c r="E49" i="50"/>
  <c r="F49" i="50" s="1"/>
  <c r="E29" i="50"/>
  <c r="F29" i="50" s="1"/>
  <c r="E30" i="50"/>
  <c r="F30" i="50" s="1"/>
  <c r="E38" i="50"/>
  <c r="F38" i="50" s="1"/>
  <c r="E42" i="50"/>
  <c r="F42" i="50" s="1"/>
  <c r="E46" i="50"/>
  <c r="F46" i="50" s="1"/>
  <c r="C150" i="50"/>
  <c r="C173" i="50" s="1"/>
  <c r="C154" i="50"/>
  <c r="C158" i="50"/>
  <c r="C162" i="50"/>
  <c r="C166" i="50"/>
  <c r="C170" i="50"/>
  <c r="C5" i="50"/>
  <c r="E26" i="50"/>
  <c r="F26" i="50" s="1"/>
  <c r="B50" i="50"/>
  <c r="B173" i="50" l="1"/>
  <c r="B142" i="49" l="1"/>
  <c r="B111" i="49"/>
  <c r="B80" i="49"/>
  <c r="B58" i="49" a="1"/>
  <c r="B58" i="49" s="1"/>
  <c r="B50" i="49"/>
  <c r="G161" i="45"/>
  <c r="G162" i="45"/>
  <c r="G163" i="45"/>
  <c r="G164" i="45"/>
  <c r="G165" i="45"/>
  <c r="G166" i="45"/>
  <c r="G167" i="45"/>
  <c r="G168" i="45"/>
  <c r="G169" i="45"/>
  <c r="G170" i="45"/>
  <c r="G171" i="45"/>
  <c r="G172" i="45"/>
  <c r="G173" i="45"/>
  <c r="G174" i="45"/>
  <c r="G175" i="45"/>
  <c r="G176" i="45"/>
  <c r="G177" i="45"/>
  <c r="G178" i="45"/>
  <c r="G179" i="45"/>
  <c r="G180" i="45"/>
  <c r="G181" i="45"/>
  <c r="G182" i="45"/>
  <c r="G183" i="45"/>
  <c r="G184" i="45"/>
  <c r="G185" i="45"/>
  <c r="G186" i="45"/>
  <c r="G187" i="45"/>
  <c r="G188" i="45"/>
  <c r="G189" i="45"/>
  <c r="G190" i="45"/>
  <c r="G191" i="45"/>
  <c r="G192" i="45"/>
  <c r="G193" i="45"/>
  <c r="G194" i="45"/>
  <c r="G195" i="45"/>
  <c r="G196" i="45"/>
  <c r="G197" i="45"/>
  <c r="G198" i="45"/>
  <c r="G199" i="45"/>
  <c r="G200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G229" i="45"/>
  <c r="G230" i="45"/>
  <c r="G231" i="45"/>
  <c r="G232" i="45"/>
  <c r="G233" i="45"/>
  <c r="G234" i="45"/>
  <c r="G235" i="45"/>
  <c r="G236" i="45"/>
  <c r="G237" i="45"/>
  <c r="G238" i="45"/>
  <c r="G239" i="45"/>
  <c r="G240" i="45"/>
  <c r="G241" i="45"/>
  <c r="G242" i="45"/>
  <c r="G243" i="45"/>
  <c r="G244" i="45"/>
  <c r="G245" i="45"/>
  <c r="G246" i="45"/>
  <c r="G247" i="45"/>
  <c r="G248" i="45"/>
  <c r="G249" i="45"/>
  <c r="G250" i="45"/>
  <c r="G251" i="45"/>
  <c r="G252" i="45"/>
  <c r="G253" i="45"/>
  <c r="G254" i="45"/>
  <c r="G255" i="45"/>
  <c r="G256" i="45"/>
  <c r="G257" i="45"/>
  <c r="G258" i="45"/>
  <c r="G259" i="45"/>
  <c r="G260" i="45"/>
  <c r="G261" i="45"/>
  <c r="G262" i="45"/>
  <c r="G263" i="45"/>
  <c r="G264" i="45"/>
  <c r="G265" i="45"/>
  <c r="G266" i="45"/>
  <c r="G267" i="45"/>
  <c r="G268" i="45"/>
  <c r="G269" i="45"/>
  <c r="G270" i="45"/>
  <c r="G271" i="45"/>
  <c r="G272" i="45"/>
  <c r="G273" i="45"/>
  <c r="G274" i="45"/>
  <c r="G275" i="45"/>
  <c r="G276" i="45"/>
  <c r="G277" i="45"/>
  <c r="G278" i="45"/>
  <c r="G279" i="45"/>
  <c r="G280" i="45"/>
  <c r="G281" i="45"/>
  <c r="G282" i="45"/>
  <c r="G283" i="45"/>
  <c r="G284" i="45"/>
  <c r="G285" i="45"/>
  <c r="G286" i="45"/>
  <c r="G287" i="45"/>
  <c r="G288" i="45"/>
  <c r="G289" i="45"/>
  <c r="G290" i="45"/>
  <c r="G291" i="45"/>
  <c r="G292" i="45"/>
  <c r="G293" i="45"/>
  <c r="G294" i="45"/>
  <c r="G295" i="45"/>
  <c r="G296" i="45"/>
  <c r="G297" i="45"/>
  <c r="G298" i="45"/>
  <c r="G299" i="45"/>
  <c r="G300" i="45"/>
  <c r="G301" i="45"/>
  <c r="G302" i="45"/>
  <c r="G303" i="45"/>
  <c r="G304" i="45"/>
  <c r="G305" i="45"/>
  <c r="G306" i="45"/>
  <c r="G307" i="45"/>
  <c r="G308" i="45"/>
  <c r="G309" i="45"/>
  <c r="G310" i="45"/>
  <c r="G311" i="45"/>
  <c r="G312" i="45"/>
  <c r="G313" i="45"/>
  <c r="G314" i="45"/>
  <c r="G315" i="45"/>
  <c r="G316" i="45"/>
  <c r="G317" i="45"/>
  <c r="G318" i="45"/>
  <c r="G319" i="45"/>
  <c r="G320" i="45"/>
  <c r="G321" i="45"/>
  <c r="G322" i="45"/>
  <c r="G323" i="45"/>
  <c r="G324" i="45"/>
  <c r="G325" i="45"/>
  <c r="G326" i="45"/>
  <c r="G327" i="45"/>
  <c r="G328" i="45"/>
  <c r="G329" i="45"/>
  <c r="G330" i="45"/>
  <c r="G331" i="45"/>
  <c r="G332" i="45"/>
  <c r="G333" i="45"/>
  <c r="G334" i="45"/>
  <c r="G335" i="45"/>
  <c r="G336" i="45"/>
  <c r="G337" i="45"/>
  <c r="G338" i="45"/>
  <c r="G339" i="45"/>
  <c r="G340" i="45"/>
  <c r="G341" i="45"/>
  <c r="G342" i="45"/>
  <c r="G343" i="45"/>
  <c r="G344" i="45"/>
  <c r="G345" i="45"/>
  <c r="G346" i="45"/>
  <c r="G347" i="45"/>
  <c r="G348" i="45"/>
  <c r="G349" i="45"/>
  <c r="G350" i="45"/>
  <c r="G351" i="45"/>
  <c r="G352" i="45"/>
  <c r="G353" i="45"/>
  <c r="G354" i="45"/>
  <c r="G355" i="45"/>
  <c r="G356" i="45"/>
  <c r="G357" i="45"/>
  <c r="G358" i="45"/>
  <c r="G359" i="45"/>
  <c r="G360" i="45"/>
  <c r="G361" i="45"/>
  <c r="G362" i="45"/>
  <c r="G363" i="45"/>
  <c r="G364" i="45"/>
  <c r="G365" i="45"/>
  <c r="G366" i="45"/>
  <c r="G367" i="45"/>
  <c r="G368" i="45"/>
  <c r="G369" i="45"/>
  <c r="G370" i="45"/>
  <c r="G371" i="45"/>
  <c r="G372" i="45"/>
  <c r="G373" i="45"/>
  <c r="G374" i="45"/>
  <c r="G375" i="45"/>
  <c r="G376" i="45"/>
  <c r="G377" i="45"/>
  <c r="G378" i="45"/>
  <c r="G379" i="45"/>
  <c r="G380" i="45"/>
  <c r="G381" i="45"/>
  <c r="G382" i="45"/>
  <c r="G383" i="45"/>
  <c r="G384" i="45"/>
  <c r="G385" i="45"/>
  <c r="G386" i="45"/>
  <c r="G387" i="45"/>
  <c r="G388" i="45"/>
  <c r="G389" i="45"/>
  <c r="G390" i="45"/>
  <c r="G391" i="45"/>
  <c r="G392" i="45"/>
  <c r="G393" i="45"/>
  <c r="G394" i="45"/>
  <c r="G395" i="45"/>
  <c r="G396" i="45"/>
  <c r="G397" i="45"/>
  <c r="G398" i="45"/>
  <c r="G399" i="45"/>
  <c r="G400" i="45"/>
  <c r="G401" i="45"/>
  <c r="G402" i="45"/>
  <c r="G403" i="45"/>
  <c r="G404" i="45"/>
  <c r="G405" i="45"/>
  <c r="G406" i="45"/>
  <c r="G407" i="45"/>
  <c r="G408" i="45"/>
  <c r="G409" i="45"/>
  <c r="G410" i="45"/>
  <c r="G411" i="45"/>
  <c r="G412" i="45"/>
  <c r="G413" i="45"/>
  <c r="G414" i="45"/>
  <c r="G415" i="45"/>
  <c r="G416" i="45"/>
  <c r="G417" i="45"/>
  <c r="G418" i="45"/>
  <c r="G419" i="45"/>
  <c r="G420" i="45"/>
  <c r="G421" i="45"/>
  <c r="G422" i="45"/>
  <c r="G423" i="45"/>
  <c r="G424" i="45"/>
  <c r="G425" i="45"/>
  <c r="G426" i="45"/>
  <c r="G427" i="45"/>
  <c r="G428" i="45"/>
  <c r="G429" i="45"/>
  <c r="G430" i="45"/>
  <c r="G431" i="45"/>
  <c r="G432" i="45"/>
  <c r="G433" i="45"/>
  <c r="G434" i="45"/>
  <c r="G435" i="45"/>
  <c r="G436" i="45"/>
  <c r="G437" i="45"/>
  <c r="G438" i="45"/>
  <c r="G439" i="45"/>
  <c r="G440" i="45"/>
  <c r="G441" i="45"/>
  <c r="G442" i="45"/>
  <c r="G443" i="45"/>
  <c r="G444" i="45"/>
  <c r="G445" i="45"/>
  <c r="G446" i="45"/>
  <c r="G447" i="45"/>
  <c r="G448" i="45"/>
  <c r="G449" i="45"/>
  <c r="G450" i="45"/>
  <c r="G451" i="45"/>
  <c r="G452" i="45"/>
  <c r="G453" i="45"/>
  <c r="G454" i="45"/>
  <c r="G455" i="45"/>
  <c r="G456" i="45"/>
  <c r="G457" i="45"/>
  <c r="G458" i="45"/>
  <c r="G459" i="45"/>
  <c r="G460" i="45"/>
  <c r="G461" i="45"/>
  <c r="G462" i="45"/>
  <c r="G463" i="45"/>
  <c r="G464" i="45"/>
  <c r="G465" i="45"/>
  <c r="G466" i="45"/>
  <c r="G467" i="45"/>
  <c r="G468" i="45"/>
  <c r="G469" i="45"/>
  <c r="G470" i="45"/>
  <c r="G471" i="45"/>
  <c r="G472" i="45"/>
  <c r="G473" i="45"/>
  <c r="G474" i="45"/>
  <c r="G475" i="45"/>
  <c r="G476" i="45"/>
  <c r="G477" i="45"/>
  <c r="G478" i="45"/>
  <c r="G479" i="45"/>
  <c r="G480" i="45"/>
  <c r="G481" i="45"/>
  <c r="G482" i="45"/>
  <c r="G483" i="45"/>
  <c r="G484" i="45"/>
  <c r="G485" i="45"/>
  <c r="G486" i="45"/>
  <c r="G487" i="45"/>
  <c r="G488" i="45"/>
  <c r="G489" i="45"/>
  <c r="G490" i="45"/>
  <c r="G491" i="45"/>
  <c r="G492" i="45"/>
  <c r="G493" i="45"/>
  <c r="G494" i="45"/>
  <c r="G495" i="45"/>
  <c r="G496" i="45"/>
  <c r="G497" i="45"/>
  <c r="G498" i="45"/>
  <c r="G499" i="45"/>
  <c r="G500" i="45"/>
  <c r="G501" i="45"/>
  <c r="G502" i="45"/>
  <c r="G503" i="45"/>
  <c r="G504" i="45"/>
  <c r="G505" i="45"/>
  <c r="G506" i="45"/>
  <c r="G507" i="45"/>
  <c r="G508" i="45"/>
  <c r="G509" i="45"/>
  <c r="G510" i="45"/>
  <c r="G511" i="45"/>
  <c r="G512" i="45"/>
  <c r="G513" i="45"/>
  <c r="G514" i="45"/>
  <c r="G515" i="45"/>
  <c r="G516" i="45"/>
  <c r="G517" i="45"/>
  <c r="G518" i="45"/>
  <c r="G519" i="45"/>
  <c r="G520" i="45"/>
  <c r="G521" i="45"/>
  <c r="G522" i="45"/>
  <c r="G523" i="45"/>
  <c r="G524" i="45"/>
  <c r="G525" i="45"/>
  <c r="G526" i="45"/>
  <c r="G527" i="45"/>
  <c r="G528" i="45"/>
  <c r="G529" i="45"/>
  <c r="G530" i="45"/>
  <c r="G531" i="45"/>
  <c r="G532" i="45"/>
  <c r="G533" i="45"/>
  <c r="G534" i="45"/>
  <c r="G535" i="45"/>
  <c r="G536" i="45"/>
  <c r="G537" i="45"/>
  <c r="G538" i="45"/>
  <c r="G539" i="45"/>
  <c r="G540" i="45"/>
  <c r="G541" i="45"/>
  <c r="G542" i="45"/>
  <c r="G543" i="45"/>
  <c r="G544" i="45"/>
  <c r="G545" i="45"/>
  <c r="G546" i="45"/>
  <c r="G547" i="45"/>
  <c r="G548" i="45"/>
  <c r="G549" i="45"/>
  <c r="G550" i="45"/>
  <c r="G551" i="45"/>
  <c r="G552" i="45"/>
  <c r="G553" i="45"/>
  <c r="G554" i="45"/>
  <c r="G555" i="45"/>
  <c r="G556" i="45"/>
  <c r="G557" i="45"/>
  <c r="G558" i="45"/>
  <c r="G559" i="45"/>
  <c r="G560" i="45"/>
  <c r="G561" i="45"/>
  <c r="G562" i="45"/>
  <c r="G563" i="45"/>
  <c r="G564" i="45"/>
  <c r="G565" i="45"/>
  <c r="G566" i="45"/>
  <c r="G567" i="45"/>
  <c r="G568" i="45"/>
  <c r="G569" i="45"/>
  <c r="G570" i="45"/>
  <c r="G571" i="45"/>
  <c r="G572" i="45"/>
  <c r="G573" i="45"/>
  <c r="G574" i="45"/>
  <c r="G575" i="45"/>
  <c r="G576" i="45"/>
  <c r="G577" i="45"/>
  <c r="G578" i="45"/>
  <c r="G579" i="45"/>
  <c r="G580" i="45"/>
  <c r="G581" i="45"/>
  <c r="G582" i="45"/>
  <c r="G583" i="45"/>
  <c r="G584" i="45"/>
  <c r="G585" i="45"/>
  <c r="G586" i="45"/>
  <c r="G587" i="45"/>
  <c r="G588" i="45"/>
  <c r="G589" i="45"/>
  <c r="G590" i="45"/>
  <c r="G591" i="45"/>
  <c r="G592" i="45"/>
  <c r="G593" i="45"/>
  <c r="G594" i="45"/>
  <c r="G595" i="45"/>
  <c r="G596" i="45"/>
  <c r="G597" i="45"/>
  <c r="G598" i="45"/>
  <c r="G599" i="45"/>
  <c r="G600" i="45"/>
  <c r="G601" i="45"/>
  <c r="G602" i="45"/>
  <c r="G603" i="45"/>
  <c r="G604" i="45"/>
  <c r="G605" i="45"/>
  <c r="G606" i="45"/>
  <c r="G607" i="45"/>
  <c r="G608" i="45"/>
  <c r="G609" i="45"/>
  <c r="G610" i="45"/>
  <c r="G611" i="45"/>
  <c r="G612" i="45"/>
  <c r="G613" i="45"/>
  <c r="G614" i="45"/>
  <c r="G615" i="45"/>
  <c r="G616" i="45"/>
  <c r="G617" i="45"/>
  <c r="G618" i="45"/>
  <c r="G619" i="45"/>
  <c r="G620" i="45"/>
  <c r="G621" i="45"/>
  <c r="G622" i="45"/>
  <c r="G623" i="45"/>
  <c r="G624" i="45"/>
  <c r="G625" i="45"/>
  <c r="G626" i="45"/>
  <c r="G627" i="45"/>
  <c r="G628" i="45"/>
  <c r="G629" i="45"/>
  <c r="G630" i="45"/>
  <c r="G631" i="45"/>
  <c r="G632" i="45"/>
  <c r="G633" i="45"/>
  <c r="G634" i="45"/>
  <c r="G635" i="45"/>
  <c r="G636" i="45"/>
  <c r="G637" i="45"/>
  <c r="G638" i="45"/>
  <c r="G639" i="45"/>
  <c r="G640" i="45"/>
  <c r="G641" i="45"/>
  <c r="G642" i="45"/>
  <c r="G643" i="45"/>
  <c r="G644" i="45"/>
  <c r="G645" i="45"/>
  <c r="G646" i="45"/>
  <c r="G647" i="45"/>
  <c r="G648" i="45"/>
  <c r="G649" i="45"/>
  <c r="G650" i="45"/>
  <c r="G651" i="45"/>
  <c r="G652" i="45"/>
  <c r="G653" i="45"/>
  <c r="G654" i="45"/>
  <c r="G655" i="45"/>
  <c r="G656" i="45"/>
  <c r="G657" i="45"/>
  <c r="G2" i="45"/>
  <c r="G12" i="31"/>
  <c r="G13" i="31"/>
  <c r="G14" i="31"/>
  <c r="G15" i="31"/>
  <c r="G16" i="31"/>
  <c r="G2" i="31"/>
  <c r="G3" i="31"/>
  <c r="G4" i="31"/>
  <c r="G5" i="31"/>
  <c r="G6" i="31"/>
  <c r="G7" i="31"/>
  <c r="G8" i="31"/>
  <c r="G9" i="31"/>
  <c r="G10" i="31"/>
  <c r="G11" i="31"/>
  <c r="G276" i="31"/>
  <c r="G277" i="31"/>
  <c r="G278" i="31"/>
  <c r="G279" i="31"/>
  <c r="G280" i="31"/>
  <c r="G281" i="31"/>
  <c r="G282" i="31"/>
  <c r="G283" i="31"/>
  <c r="G284" i="31"/>
  <c r="G285" i="31"/>
  <c r="G286" i="31"/>
  <c r="G287" i="31"/>
  <c r="G288" i="31"/>
  <c r="G289" i="31"/>
  <c r="G290" i="31"/>
  <c r="G291" i="31"/>
  <c r="G292" i="31"/>
  <c r="G293" i="31"/>
  <c r="G294" i="31"/>
  <c r="G295" i="31"/>
  <c r="G296" i="31"/>
  <c r="G297" i="31"/>
  <c r="G298" i="31"/>
  <c r="G299" i="31"/>
  <c r="G300" i="31"/>
  <c r="G301" i="31"/>
  <c r="G302" i="31"/>
  <c r="G303" i="31"/>
  <c r="G304" i="31"/>
  <c r="G305" i="31"/>
  <c r="G306" i="31"/>
  <c r="G307" i="31"/>
  <c r="G308" i="31"/>
  <c r="G309" i="31"/>
  <c r="G310" i="31"/>
  <c r="G311" i="31"/>
  <c r="G312" i="31"/>
  <c r="G313" i="31"/>
  <c r="G314" i="31"/>
  <c r="G315" i="31"/>
  <c r="G316" i="31"/>
  <c r="G317" i="31"/>
  <c r="G318" i="31"/>
  <c r="G319" i="31"/>
  <c r="G320" i="31"/>
  <c r="G321" i="31"/>
  <c r="G322" i="31"/>
  <c r="G323" i="31"/>
  <c r="G324" i="31"/>
  <c r="G325" i="31"/>
  <c r="G326" i="31"/>
  <c r="G327" i="31"/>
  <c r="G328" i="31"/>
  <c r="G329" i="31"/>
  <c r="G330" i="31"/>
  <c r="G331" i="31"/>
  <c r="G332" i="31"/>
  <c r="G333" i="31"/>
  <c r="G334" i="31"/>
  <c r="G335" i="31"/>
  <c r="G336" i="31"/>
  <c r="G337" i="31"/>
  <c r="G338" i="31"/>
  <c r="G339" i="31"/>
  <c r="G340" i="31"/>
  <c r="G341" i="31"/>
  <c r="G342" i="31"/>
  <c r="G343" i="31"/>
  <c r="G344" i="31"/>
  <c r="G345" i="31"/>
  <c r="G346" i="31"/>
  <c r="G347" i="31"/>
  <c r="G348" i="31"/>
  <c r="G349" i="31"/>
  <c r="G350" i="31"/>
  <c r="G351" i="31"/>
  <c r="G352" i="31"/>
  <c r="G353" i="31"/>
  <c r="G354" i="31"/>
  <c r="G355" i="31"/>
  <c r="G356" i="31"/>
  <c r="G357" i="31"/>
  <c r="G358" i="31"/>
  <c r="G359" i="31"/>
  <c r="G360" i="31"/>
  <c r="G361" i="31"/>
  <c r="G362" i="31"/>
  <c r="G363" i="31"/>
  <c r="G364" i="31"/>
  <c r="G365" i="31"/>
  <c r="G366" i="31"/>
  <c r="G367" i="31"/>
  <c r="G368" i="31"/>
  <c r="G369" i="31"/>
  <c r="G370" i="31"/>
  <c r="G371" i="31"/>
  <c r="G372" i="31"/>
  <c r="G373" i="31"/>
  <c r="G374" i="31"/>
  <c r="G375" i="31"/>
  <c r="G376" i="31"/>
  <c r="G377" i="31"/>
  <c r="G378" i="31"/>
  <c r="G379" i="31"/>
  <c r="G380" i="31"/>
  <c r="G381" i="31"/>
  <c r="G382" i="31"/>
  <c r="G383" i="31"/>
  <c r="G384" i="31"/>
  <c r="G385" i="31"/>
  <c r="G386" i="31"/>
  <c r="G387" i="31"/>
  <c r="G388" i="31"/>
  <c r="G389" i="31"/>
  <c r="G390" i="31"/>
  <c r="G391" i="31"/>
  <c r="G392" i="31"/>
  <c r="G393" i="31"/>
  <c r="G394" i="31"/>
  <c r="G395" i="31"/>
  <c r="G396" i="31"/>
  <c r="G397" i="31"/>
  <c r="G398" i="31"/>
  <c r="G399" i="31"/>
  <c r="G400" i="31"/>
  <c r="G401" i="31"/>
  <c r="G402" i="31"/>
  <c r="G403" i="31"/>
  <c r="G404" i="31"/>
  <c r="G405" i="31"/>
  <c r="G406" i="31"/>
  <c r="G407" i="31"/>
  <c r="G408" i="31"/>
  <c r="G409" i="31"/>
  <c r="G410" i="31"/>
  <c r="G411" i="31"/>
  <c r="G412" i="31"/>
  <c r="G413" i="31"/>
  <c r="G414" i="31"/>
  <c r="G415" i="31"/>
  <c r="G416" i="31"/>
  <c r="G417" i="31"/>
  <c r="G418" i="31"/>
  <c r="G419" i="31"/>
  <c r="G420" i="31"/>
  <c r="G421" i="31"/>
  <c r="G422" i="31"/>
  <c r="G423" i="31"/>
  <c r="G424" i="31"/>
  <c r="G425" i="31"/>
  <c r="G426" i="31"/>
  <c r="G427" i="31"/>
  <c r="G428" i="31"/>
  <c r="G429" i="31"/>
  <c r="G430" i="31"/>
  <c r="G431" i="31"/>
  <c r="G432" i="31"/>
  <c r="G433" i="31"/>
  <c r="G434" i="31"/>
  <c r="G435" i="31"/>
  <c r="G436" i="31"/>
  <c r="G437" i="31"/>
  <c r="G438" i="31"/>
  <c r="G439" i="31"/>
  <c r="G440" i="31"/>
  <c r="G441" i="31"/>
  <c r="G442" i="31"/>
  <c r="G443" i="31"/>
  <c r="G444" i="31"/>
  <c r="G445" i="31"/>
  <c r="G446" i="31"/>
  <c r="G447" i="31"/>
  <c r="G448" i="31"/>
  <c r="G449" i="31"/>
  <c r="G450" i="31"/>
  <c r="G451" i="31"/>
  <c r="G452" i="31"/>
  <c r="G453" i="31"/>
  <c r="G454" i="31"/>
  <c r="G455" i="31"/>
  <c r="G456" i="31"/>
  <c r="G457" i="31"/>
  <c r="G458" i="31"/>
  <c r="G459" i="31"/>
  <c r="G460" i="31"/>
  <c r="G461" i="31"/>
  <c r="G462" i="31"/>
  <c r="G463" i="31"/>
  <c r="G464" i="31"/>
  <c r="G465" i="31"/>
  <c r="G466" i="31"/>
  <c r="G467" i="31"/>
  <c r="G468" i="31"/>
  <c r="G469" i="31"/>
  <c r="G470" i="31"/>
  <c r="G471" i="31"/>
  <c r="G472" i="31"/>
  <c r="G473" i="31"/>
  <c r="G474" i="31"/>
  <c r="G475" i="31"/>
  <c r="G476" i="31"/>
  <c r="G477" i="31"/>
  <c r="G478" i="31"/>
  <c r="G479" i="31"/>
  <c r="G480" i="31"/>
  <c r="G481" i="31"/>
  <c r="G482" i="31"/>
  <c r="G483" i="31"/>
  <c r="G484" i="31"/>
  <c r="G485" i="31"/>
  <c r="G486" i="31"/>
  <c r="G487" i="31"/>
  <c r="G488" i="31"/>
  <c r="G489" i="31"/>
  <c r="G490" i="31"/>
  <c r="G491" i="31"/>
  <c r="G492" i="31"/>
  <c r="G493" i="31"/>
  <c r="G494" i="31"/>
  <c r="G495" i="31"/>
  <c r="G496" i="31"/>
  <c r="G497" i="31"/>
  <c r="G498" i="31"/>
  <c r="G499" i="31"/>
  <c r="G500" i="31"/>
  <c r="G501" i="31"/>
  <c r="G502" i="31"/>
  <c r="G503" i="31"/>
  <c r="G504" i="31"/>
  <c r="G505" i="31"/>
  <c r="G506" i="31"/>
  <c r="G507" i="31"/>
  <c r="G508" i="31"/>
  <c r="G509" i="31"/>
  <c r="G510" i="31"/>
  <c r="G511" i="31"/>
  <c r="G512" i="31"/>
  <c r="G513" i="31"/>
  <c r="G514" i="31"/>
  <c r="G515" i="31"/>
  <c r="G516" i="31"/>
  <c r="G517" i="31"/>
  <c r="G518" i="31"/>
  <c r="G519" i="31"/>
  <c r="G520" i="31"/>
  <c r="G521" i="31"/>
  <c r="G522" i="31"/>
  <c r="G523" i="31"/>
  <c r="G524" i="31"/>
  <c r="G525" i="31"/>
  <c r="G526" i="31"/>
  <c r="G527" i="31"/>
  <c r="G528" i="31"/>
  <c r="G529" i="31"/>
  <c r="G530" i="31"/>
  <c r="G531" i="31"/>
  <c r="G532" i="31"/>
  <c r="G533" i="31"/>
  <c r="G534" i="31"/>
  <c r="G535" i="31"/>
  <c r="G536" i="31"/>
  <c r="G537" i="31"/>
  <c r="G538" i="31"/>
  <c r="G539" i="31"/>
  <c r="G540" i="31"/>
  <c r="G541" i="31"/>
  <c r="G542" i="31"/>
  <c r="G543" i="31"/>
  <c r="G544" i="31"/>
  <c r="G545" i="31"/>
  <c r="G546" i="31"/>
  <c r="G547" i="31"/>
  <c r="G548" i="31"/>
  <c r="G549" i="31"/>
  <c r="G550" i="31"/>
  <c r="G551" i="31"/>
  <c r="G552" i="31"/>
  <c r="G553" i="31"/>
  <c r="G554" i="31"/>
  <c r="G555" i="31"/>
  <c r="G556" i="31"/>
  <c r="G557" i="31"/>
  <c r="G558" i="31"/>
  <c r="G559" i="31"/>
  <c r="G560" i="31"/>
  <c r="G561" i="31"/>
  <c r="G562" i="31"/>
  <c r="G563" i="31"/>
  <c r="G564" i="31"/>
  <c r="G565" i="31"/>
  <c r="G566" i="31"/>
  <c r="G567" i="31"/>
  <c r="G568" i="31"/>
  <c r="G569" i="31"/>
  <c r="G570" i="31"/>
  <c r="G571" i="31"/>
  <c r="G572" i="31"/>
  <c r="G573" i="31"/>
  <c r="G574" i="31"/>
  <c r="G575" i="31"/>
  <c r="G576" i="31"/>
  <c r="G577" i="31"/>
  <c r="G578" i="31"/>
  <c r="G579" i="31"/>
  <c r="G580" i="31"/>
  <c r="G581" i="31"/>
  <c r="G582" i="31"/>
  <c r="G583" i="31"/>
  <c r="G584" i="31"/>
  <c r="G585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G154" i="31"/>
  <c r="G155" i="31"/>
  <c r="G156" i="31"/>
  <c r="G157" i="31"/>
  <c r="G158" i="31"/>
  <c r="G159" i="31"/>
  <c r="G160" i="31"/>
  <c r="G161" i="31"/>
  <c r="G162" i="31"/>
  <c r="G163" i="31"/>
  <c r="G164" i="31"/>
  <c r="G165" i="31"/>
  <c r="G166" i="31"/>
  <c r="G167" i="31"/>
  <c r="G168" i="31"/>
  <c r="G169" i="31"/>
  <c r="G170" i="31"/>
  <c r="G171" i="31"/>
  <c r="G172" i="31"/>
  <c r="G173" i="31"/>
  <c r="G174" i="31"/>
  <c r="G175" i="31"/>
  <c r="G176" i="31"/>
  <c r="G177" i="31"/>
  <c r="G178" i="31"/>
  <c r="G179" i="31"/>
  <c r="G180" i="31"/>
  <c r="G181" i="31"/>
  <c r="G182" i="31"/>
  <c r="G183" i="31"/>
  <c r="G184" i="31"/>
  <c r="G185" i="31"/>
  <c r="G186" i="31"/>
  <c r="G187" i="31"/>
  <c r="G188" i="31"/>
  <c r="G189" i="31"/>
  <c r="G190" i="31"/>
  <c r="G191" i="31"/>
  <c r="G192" i="31"/>
  <c r="G193" i="31"/>
  <c r="G194" i="31"/>
  <c r="G195" i="31"/>
  <c r="G196" i="31"/>
  <c r="G197" i="31"/>
  <c r="G198" i="31"/>
  <c r="G199" i="31"/>
  <c r="G200" i="31"/>
  <c r="G201" i="31"/>
  <c r="G202" i="31"/>
  <c r="G203" i="31"/>
  <c r="G204" i="31"/>
  <c r="G205" i="31"/>
  <c r="G206" i="31"/>
  <c r="G207" i="31"/>
  <c r="G208" i="31"/>
  <c r="G209" i="31"/>
  <c r="G210" i="31"/>
  <c r="G211" i="31"/>
  <c r="G212" i="31"/>
  <c r="G213" i="31"/>
  <c r="G214" i="31"/>
  <c r="G215" i="31"/>
  <c r="G216" i="31"/>
  <c r="G217" i="31"/>
  <c r="G218" i="31"/>
  <c r="G219" i="31"/>
  <c r="G220" i="31"/>
  <c r="G221" i="31"/>
  <c r="G222" i="31"/>
  <c r="G223" i="31"/>
  <c r="G224" i="31"/>
  <c r="G225" i="31"/>
  <c r="G226" i="31"/>
  <c r="G227" i="31"/>
  <c r="G228" i="31"/>
  <c r="G229" i="31"/>
  <c r="G230" i="31"/>
  <c r="G231" i="31"/>
  <c r="G232" i="31"/>
  <c r="G233" i="31"/>
  <c r="G234" i="31"/>
  <c r="G235" i="31"/>
  <c r="G236" i="31"/>
  <c r="G237" i="31"/>
  <c r="G238" i="31"/>
  <c r="G239" i="31"/>
  <c r="G240" i="31"/>
  <c r="G241" i="31"/>
  <c r="G242" i="31"/>
  <c r="G243" i="31"/>
  <c r="G244" i="31"/>
  <c r="G245" i="31"/>
  <c r="G246" i="31"/>
  <c r="G247" i="31"/>
  <c r="G248" i="31"/>
  <c r="G249" i="31"/>
  <c r="G250" i="31"/>
  <c r="G251" i="31"/>
  <c r="G252" i="31"/>
  <c r="G253" i="31"/>
  <c r="G254" i="31"/>
  <c r="G255" i="31"/>
  <c r="G256" i="31"/>
  <c r="G257" i="31"/>
  <c r="G258" i="31"/>
  <c r="G259" i="31"/>
  <c r="G260" i="31"/>
  <c r="G261" i="31"/>
  <c r="G262" i="31"/>
  <c r="G263" i="31"/>
  <c r="G264" i="31"/>
  <c r="G265" i="31"/>
  <c r="G266" i="31"/>
  <c r="G267" i="31"/>
  <c r="G268" i="31"/>
  <c r="G269" i="31"/>
  <c r="G270" i="31"/>
  <c r="G271" i="31"/>
  <c r="G272" i="31"/>
  <c r="G273" i="31"/>
  <c r="G274" i="31"/>
  <c r="G275" i="31"/>
  <c r="C141" i="49"/>
  <c r="C140" i="49"/>
  <c r="C139" i="49"/>
  <c r="C138" i="49"/>
  <c r="C137" i="49"/>
  <c r="C136" i="49"/>
  <c r="C135" i="49"/>
  <c r="C134" i="49"/>
  <c r="C133" i="49"/>
  <c r="C132" i="49"/>
  <c r="C131" i="49"/>
  <c r="C130" i="49"/>
  <c r="C129" i="49"/>
  <c r="C128" i="49"/>
  <c r="C127" i="49"/>
  <c r="C126" i="49"/>
  <c r="C125" i="49"/>
  <c r="C124" i="49"/>
  <c r="C123" i="49"/>
  <c r="C122" i="49"/>
  <c r="C121" i="49"/>
  <c r="C120" i="49"/>
  <c r="C118" i="49"/>
  <c r="C119" i="49"/>
  <c r="C110" i="49"/>
  <c r="C109" i="49"/>
  <c r="C108" i="49"/>
  <c r="C107" i="49"/>
  <c r="C106" i="49"/>
  <c r="C105" i="49"/>
  <c r="C104" i="49"/>
  <c r="C103" i="49"/>
  <c r="C102" i="49"/>
  <c r="C101" i="49"/>
  <c r="C100" i="49"/>
  <c r="C99" i="49"/>
  <c r="C98" i="49"/>
  <c r="C97" i="49"/>
  <c r="C96" i="49"/>
  <c r="C95" i="49"/>
  <c r="C94" i="49"/>
  <c r="C93" i="49"/>
  <c r="C92" i="49"/>
  <c r="C91" i="49"/>
  <c r="C90" i="49"/>
  <c r="C89" i="49"/>
  <c r="C88" i="49"/>
  <c r="C87" i="49"/>
  <c r="B110" i="49" a="1"/>
  <c r="B110" i="49" s="1"/>
  <c r="B109" i="49" a="1"/>
  <c r="B109" i="49" s="1"/>
  <c r="B108" i="49" a="1"/>
  <c r="B108" i="49" s="1"/>
  <c r="B107" i="49" a="1"/>
  <c r="B107" i="49" s="1"/>
  <c r="B106" i="49" a="1"/>
  <c r="B106" i="49" s="1"/>
  <c r="B105" i="49" a="1"/>
  <c r="B105" i="49" s="1"/>
  <c r="B104" i="49" a="1"/>
  <c r="B104" i="49" s="1"/>
  <c r="B103" i="49" a="1"/>
  <c r="B103" i="49" s="1"/>
  <c r="B102" i="49" a="1"/>
  <c r="B102" i="49" s="1"/>
  <c r="B101" i="49" a="1"/>
  <c r="B101" i="49" s="1"/>
  <c r="B100" i="49" a="1"/>
  <c r="B100" i="49" s="1"/>
  <c r="B99" i="49" a="1"/>
  <c r="B99" i="49" s="1"/>
  <c r="B98" i="49" a="1"/>
  <c r="B98" i="49" s="1"/>
  <c r="B97" i="49" a="1"/>
  <c r="B97" i="49" s="1"/>
  <c r="B96" i="49" a="1"/>
  <c r="B96" i="49" s="1"/>
  <c r="B95" i="49" a="1"/>
  <c r="B95" i="49" s="1"/>
  <c r="B94" i="49" a="1"/>
  <c r="B94" i="49" s="1"/>
  <c r="B93" i="49" a="1"/>
  <c r="B93" i="49" s="1"/>
  <c r="B92" i="49" a="1"/>
  <c r="B92" i="49" s="1"/>
  <c r="B91" i="49" a="1"/>
  <c r="B91" i="49" s="1"/>
  <c r="B90" i="49" a="1"/>
  <c r="B90" i="49" s="1"/>
  <c r="B89" i="49" a="1"/>
  <c r="B89" i="49" s="1"/>
  <c r="B88" i="49" a="1"/>
  <c r="B88" i="49" s="1"/>
  <c r="B87" i="49" a="1"/>
  <c r="B87" i="49" s="1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B79" i="49" a="1"/>
  <c r="B79" i="49" s="1"/>
  <c r="B78" i="49" a="1"/>
  <c r="B78" i="49" s="1"/>
  <c r="B77" i="49" a="1"/>
  <c r="B77" i="49" s="1"/>
  <c r="B76" i="49" a="1"/>
  <c r="B76" i="49" s="1"/>
  <c r="B75" i="49" a="1"/>
  <c r="B75" i="49" s="1"/>
  <c r="B74" i="49" a="1"/>
  <c r="B74" i="49" s="1"/>
  <c r="B73" i="49" a="1"/>
  <c r="B73" i="49" s="1"/>
  <c r="B72" i="49" a="1"/>
  <c r="B72" i="49" s="1"/>
  <c r="B71" i="49" a="1"/>
  <c r="B71" i="49" s="1"/>
  <c r="B70" i="49" a="1"/>
  <c r="B70" i="49" s="1"/>
  <c r="B69" i="49" a="1"/>
  <c r="B69" i="49" s="1"/>
  <c r="B68" i="49" a="1"/>
  <c r="B68" i="49" s="1"/>
  <c r="B67" i="49" a="1"/>
  <c r="B67" i="49" s="1"/>
  <c r="B66" i="49" a="1"/>
  <c r="B66" i="49" s="1"/>
  <c r="B65" i="49" a="1"/>
  <c r="B65" i="49" s="1"/>
  <c r="B64" i="49" a="1"/>
  <c r="B64" i="49" s="1"/>
  <c r="B63" i="49" a="1"/>
  <c r="B63" i="49" s="1"/>
  <c r="B62" i="49" a="1"/>
  <c r="B62" i="49" s="1"/>
  <c r="B61" i="49" a="1"/>
  <c r="B61" i="49" s="1"/>
  <c r="B60" i="49" a="1"/>
  <c r="B60" i="49" s="1"/>
  <c r="B59" i="49" a="1"/>
  <c r="B59" i="49" s="1"/>
  <c r="B57" i="49" a="1"/>
  <c r="B57" i="49" s="1"/>
  <c r="B56" i="49" a="1"/>
  <c r="B56" i="49" s="1"/>
  <c r="C49" i="49"/>
  <c r="C48" i="49"/>
  <c r="C47" i="49"/>
  <c r="C46" i="49"/>
  <c r="C45" i="49"/>
  <c r="C44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G57" i="48"/>
  <c r="G56" i="48"/>
  <c r="G55" i="48"/>
  <c r="G54" i="48"/>
  <c r="G53" i="48"/>
  <c r="G52" i="48"/>
  <c r="G51" i="48"/>
  <c r="G50" i="48"/>
  <c r="G49" i="48"/>
  <c r="G48" i="48"/>
  <c r="G47" i="48"/>
  <c r="G46" i="48"/>
  <c r="G45" i="48"/>
  <c r="G44" i="48"/>
  <c r="G43" i="48"/>
  <c r="G42" i="48"/>
  <c r="G65" i="46"/>
  <c r="G64" i="46"/>
  <c r="G63" i="46"/>
  <c r="G62" i="46"/>
  <c r="G61" i="46"/>
  <c r="G60" i="46"/>
  <c r="G59" i="46"/>
  <c r="G58" i="46"/>
  <c r="G57" i="46"/>
  <c r="G56" i="46"/>
  <c r="G55" i="46"/>
  <c r="G54" i="46"/>
  <c r="G53" i="46"/>
  <c r="G52" i="46"/>
  <c r="G51" i="46"/>
  <c r="G50" i="46"/>
  <c r="G49" i="46"/>
  <c r="G48" i="46"/>
  <c r="G47" i="46"/>
  <c r="G46" i="46"/>
  <c r="G45" i="46"/>
  <c r="G44" i="46"/>
  <c r="G43" i="46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123" i="45"/>
  <c r="G124" i="45"/>
  <c r="G125" i="45"/>
  <c r="G126" i="45"/>
  <c r="G127" i="45"/>
  <c r="G128" i="45"/>
  <c r="G129" i="45"/>
  <c r="G130" i="45"/>
  <c r="G131" i="45"/>
  <c r="G132" i="45"/>
  <c r="G133" i="45"/>
  <c r="G134" i="45"/>
  <c r="G135" i="45"/>
  <c r="G136" i="45"/>
  <c r="G137" i="45"/>
  <c r="G138" i="45"/>
  <c r="G139" i="45"/>
  <c r="G140" i="45"/>
  <c r="G141" i="45"/>
  <c r="G142" i="45"/>
  <c r="G143" i="45"/>
  <c r="G144" i="45"/>
  <c r="G145" i="45"/>
  <c r="G146" i="45"/>
  <c r="G147" i="45"/>
  <c r="G148" i="45"/>
  <c r="G149" i="45"/>
  <c r="G150" i="45"/>
  <c r="G151" i="45"/>
  <c r="G152" i="45"/>
  <c r="G153" i="45"/>
  <c r="G154" i="45"/>
  <c r="G155" i="45"/>
  <c r="G156" i="45"/>
  <c r="G157" i="45"/>
  <c r="G158" i="45"/>
  <c r="G159" i="45"/>
  <c r="G160" i="45"/>
  <c r="B19" i="49"/>
  <c r="C18" i="49"/>
  <c r="C17" i="49"/>
  <c r="C16" i="49"/>
  <c r="C19" i="49"/>
  <c r="B17" i="49"/>
  <c r="B18" i="49"/>
  <c r="B16" i="49"/>
  <c r="B20" i="49" l="1"/>
  <c r="E141" i="49"/>
  <c r="F141" i="49" s="1"/>
  <c r="E140" i="49"/>
  <c r="F140" i="49" s="1"/>
  <c r="E139" i="49"/>
  <c r="E138" i="49"/>
  <c r="E137" i="49"/>
  <c r="F137" i="49" s="1"/>
  <c r="E136" i="49"/>
  <c r="E135" i="49"/>
  <c r="F135" i="49" s="1"/>
  <c r="E134" i="49"/>
  <c r="E132" i="49"/>
  <c r="F132" i="49" s="1"/>
  <c r="E131" i="49"/>
  <c r="F131" i="49" s="1"/>
  <c r="E130" i="49"/>
  <c r="E128" i="49"/>
  <c r="F128" i="49" s="1"/>
  <c r="E127" i="49"/>
  <c r="F127" i="49" s="1"/>
  <c r="E126" i="49"/>
  <c r="F126" i="49" s="1"/>
  <c r="E124" i="49"/>
  <c r="F124" i="49" s="1"/>
  <c r="E123" i="49"/>
  <c r="F123" i="49" s="1"/>
  <c r="E122" i="49"/>
  <c r="F122" i="49" s="1"/>
  <c r="E121" i="49"/>
  <c r="F121" i="49" s="1"/>
  <c r="E120" i="49"/>
  <c r="E118" i="49"/>
  <c r="F118" i="49" s="1"/>
  <c r="E110" i="49"/>
  <c r="E109" i="49"/>
  <c r="E108" i="49"/>
  <c r="E107" i="49"/>
  <c r="E105" i="49"/>
  <c r="F105" i="49" s="1"/>
  <c r="E104" i="49"/>
  <c r="E103" i="49"/>
  <c r="E102" i="49"/>
  <c r="F102" i="49" s="1"/>
  <c r="E101" i="49"/>
  <c r="F101" i="49" s="1"/>
  <c r="E100" i="49"/>
  <c r="F100" i="49" s="1"/>
  <c r="E99" i="49"/>
  <c r="E98" i="49"/>
  <c r="E96" i="49"/>
  <c r="E95" i="49"/>
  <c r="E94" i="49"/>
  <c r="E93" i="49"/>
  <c r="F93" i="49" s="1"/>
  <c r="E92" i="49"/>
  <c r="F92" i="49" s="1"/>
  <c r="E89" i="49"/>
  <c r="E88" i="49"/>
  <c r="E91" i="49"/>
  <c r="E87" i="49"/>
  <c r="F87" i="49" s="1"/>
  <c r="E79" i="49"/>
  <c r="E77" i="49"/>
  <c r="E75" i="49"/>
  <c r="E69" i="49"/>
  <c r="E66" i="49"/>
  <c r="E65" i="49"/>
  <c r="E63" i="49"/>
  <c r="E62" i="49"/>
  <c r="E58" i="49"/>
  <c r="E57" i="49"/>
  <c r="E60" i="49"/>
  <c r="E129" i="49"/>
  <c r="F129" i="49" s="1"/>
  <c r="E119" i="49"/>
  <c r="F119" i="49" s="1"/>
  <c r="E106" i="49"/>
  <c r="F106" i="49" s="1"/>
  <c r="E90" i="49"/>
  <c r="E125" i="49"/>
  <c r="F125" i="49" s="1"/>
  <c r="E49" i="49"/>
  <c r="F49" i="49" s="1"/>
  <c r="E48" i="49"/>
  <c r="E47" i="49"/>
  <c r="E46" i="49"/>
  <c r="F46" i="49" s="1"/>
  <c r="E45" i="49"/>
  <c r="F45" i="49" s="1"/>
  <c r="E44" i="49"/>
  <c r="F44" i="49" s="1"/>
  <c r="E43" i="49"/>
  <c r="F43" i="49" s="1"/>
  <c r="E42" i="49"/>
  <c r="E41" i="49"/>
  <c r="E40" i="49"/>
  <c r="F40" i="49" s="1"/>
  <c r="E39" i="49"/>
  <c r="E38" i="49"/>
  <c r="F38" i="49" s="1"/>
  <c r="E37" i="49"/>
  <c r="E36" i="49"/>
  <c r="E35" i="49"/>
  <c r="E34" i="49"/>
  <c r="F34" i="49" s="1"/>
  <c r="E33" i="49"/>
  <c r="E32" i="49"/>
  <c r="E31" i="49"/>
  <c r="F31" i="49" s="1"/>
  <c r="E30" i="49"/>
  <c r="E29" i="49"/>
  <c r="E28" i="49"/>
  <c r="E27" i="49"/>
  <c r="E26" i="49"/>
  <c r="F26" i="49" s="1"/>
  <c r="E133" i="49" l="1"/>
  <c r="F133" i="49" s="1"/>
  <c r="F130" i="49"/>
  <c r="C156" i="49"/>
  <c r="C172" i="49"/>
  <c r="C168" i="49"/>
  <c r="F27" i="49"/>
  <c r="F35" i="49"/>
  <c r="F39" i="49"/>
  <c r="F47" i="49"/>
  <c r="C158" i="49"/>
  <c r="C171" i="49"/>
  <c r="C167" i="49"/>
  <c r="C161" i="49"/>
  <c r="C160" i="49"/>
  <c r="C162" i="49"/>
  <c r="C170" i="49"/>
  <c r="C152" i="49"/>
  <c r="C169" i="49"/>
  <c r="F134" i="49"/>
  <c r="F136" i="49"/>
  <c r="C164" i="49"/>
  <c r="C159" i="49"/>
  <c r="C155" i="49"/>
  <c r="C165" i="49"/>
  <c r="C149" i="49"/>
  <c r="C166" i="49"/>
  <c r="C163" i="49"/>
  <c r="C154" i="49"/>
  <c r="E97" i="49"/>
  <c r="F97" i="49" s="1"/>
  <c r="C151" i="49"/>
  <c r="C157" i="49"/>
  <c r="B169" i="49"/>
  <c r="B165" i="49"/>
  <c r="B161" i="49"/>
  <c r="B157" i="49"/>
  <c r="B153" i="49"/>
  <c r="B150" i="49"/>
  <c r="B154" i="49"/>
  <c r="B158" i="49"/>
  <c r="B162" i="49"/>
  <c r="B166" i="49"/>
  <c r="B170" i="49"/>
  <c r="B151" i="49"/>
  <c r="B155" i="49"/>
  <c r="B159" i="49"/>
  <c r="B163" i="49"/>
  <c r="B167" i="49"/>
  <c r="B171" i="49"/>
  <c r="B152" i="49"/>
  <c r="B156" i="49"/>
  <c r="B160" i="49"/>
  <c r="B164" i="49"/>
  <c r="B168" i="49"/>
  <c r="B172" i="49"/>
  <c r="B149" i="49"/>
  <c r="E71" i="49"/>
  <c r="F71" i="49" s="1"/>
  <c r="E67" i="49"/>
  <c r="F67" i="49" s="1"/>
  <c r="E78" i="49"/>
  <c r="F78" i="49" s="1"/>
  <c r="C150" i="49"/>
  <c r="E76" i="49"/>
  <c r="F76" i="49" s="1"/>
  <c r="E64" i="49"/>
  <c r="F64" i="49" s="1"/>
  <c r="E68" i="49"/>
  <c r="F68" i="49" s="1"/>
  <c r="E72" i="49"/>
  <c r="F72" i="49" s="1"/>
  <c r="C153" i="49"/>
  <c r="E59" i="49"/>
  <c r="F59" i="49" s="1"/>
  <c r="E56" i="49"/>
  <c r="F56" i="49" s="1"/>
  <c r="F32" i="49"/>
  <c r="F29" i="49"/>
  <c r="F33" i="49"/>
  <c r="F37" i="49"/>
  <c r="F41" i="49"/>
  <c r="F28" i="49"/>
  <c r="F36" i="49"/>
  <c r="F48" i="49"/>
  <c r="F30" i="49"/>
  <c r="F42" i="49"/>
  <c r="F139" i="49"/>
  <c r="E74" i="49"/>
  <c r="F74" i="49" s="1"/>
  <c r="E70" i="49"/>
  <c r="F70" i="49" s="1"/>
  <c r="F120" i="49"/>
  <c r="E73" i="49"/>
  <c r="F73" i="49" s="1"/>
  <c r="E61" i="49"/>
  <c r="F61" i="49" s="1"/>
  <c r="F138" i="49"/>
  <c r="F103" i="49"/>
  <c r="F95" i="49"/>
  <c r="F79" i="49"/>
  <c r="F75" i="49"/>
  <c r="F107" i="49"/>
  <c r="F90" i="49"/>
  <c r="F108" i="49"/>
  <c r="F98" i="49"/>
  <c r="F109" i="49"/>
  <c r="F89" i="49"/>
  <c r="F110" i="49"/>
  <c r="F88" i="49"/>
  <c r="F91" i="49"/>
  <c r="F96" i="49"/>
  <c r="F99" i="49"/>
  <c r="F104" i="49"/>
  <c r="F94" i="49"/>
  <c r="F60" i="49"/>
  <c r="F69" i="49"/>
  <c r="F65" i="49"/>
  <c r="F63" i="49"/>
  <c r="F66" i="49"/>
  <c r="F62" i="49"/>
  <c r="F58" i="49"/>
  <c r="F77" i="49"/>
  <c r="F57" i="49"/>
  <c r="B173" i="49" l="1"/>
  <c r="C173" i="49"/>
  <c r="D33" i="41" l="1"/>
  <c r="D34" i="41" s="1"/>
  <c r="D35" i="41" s="1"/>
  <c r="D36" i="41" s="1"/>
  <c r="D37" i="41" s="1"/>
  <c r="D38" i="41" s="1"/>
  <c r="D39" i="41" s="1"/>
  <c r="D40" i="41" s="1"/>
  <c r="D41" i="41" s="1"/>
  <c r="D42" i="41" s="1"/>
  <c r="D43" i="41" s="1"/>
  <c r="D44" i="41" s="1"/>
  <c r="D45" i="41" s="1"/>
  <c r="D46" i="41" s="1"/>
  <c r="D47" i="41" s="1"/>
  <c r="D48" i="41" s="1"/>
  <c r="D49" i="41" s="1"/>
  <c r="D50" i="41" s="1"/>
  <c r="D51" i="41" s="1"/>
  <c r="D52" i="41" s="1"/>
  <c r="D53" i="41" s="1"/>
  <c r="D54" i="41" s="1"/>
  <c r="D55" i="41" s="1"/>
  <c r="G41" i="48"/>
  <c r="G58" i="48"/>
  <c r="G59" i="48"/>
  <c r="G60" i="48"/>
  <c r="G61" i="48"/>
  <c r="G62" i="48"/>
  <c r="G63" i="48"/>
  <c r="G64" i="48"/>
  <c r="D19" i="49" l="1"/>
  <c r="D18" i="49"/>
  <c r="D17" i="49"/>
  <c r="D16" i="49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586" i="31"/>
  <c r="G587" i="31"/>
  <c r="G588" i="31"/>
  <c r="G589" i="31"/>
  <c r="G590" i="31"/>
  <c r="G591" i="31"/>
  <c r="G592" i="31"/>
  <c r="G593" i="31"/>
  <c r="G594" i="31"/>
  <c r="G595" i="31"/>
  <c r="G596" i="31"/>
  <c r="G597" i="31"/>
  <c r="G598" i="31"/>
  <c r="G599" i="31"/>
  <c r="G600" i="31"/>
  <c r="G601" i="31"/>
  <c r="G602" i="31"/>
  <c r="G603" i="31"/>
  <c r="G604" i="31"/>
  <c r="G605" i="31"/>
  <c r="G606" i="31"/>
  <c r="G607" i="31"/>
  <c r="G608" i="31"/>
  <c r="G609" i="31"/>
  <c r="G610" i="31"/>
  <c r="G611" i="31"/>
  <c r="G612" i="31"/>
  <c r="G613" i="31"/>
  <c r="G614" i="31"/>
  <c r="G615" i="31"/>
  <c r="G40" i="45"/>
  <c r="G27" i="45"/>
  <c r="B4" i="49" l="1"/>
  <c r="C4" i="49" s="1"/>
  <c r="B6" i="49"/>
  <c r="E19" i="49"/>
  <c r="E16" i="49"/>
  <c r="E17" i="49"/>
  <c r="E18" i="49"/>
  <c r="C6" i="49" l="1"/>
  <c r="G6" i="49"/>
  <c r="G4" i="49"/>
  <c r="G96" i="45"/>
  <c r="G95" i="45"/>
  <c r="G94" i="45"/>
  <c r="G93" i="45"/>
  <c r="G92" i="45"/>
  <c r="G91" i="45"/>
  <c r="G90" i="45"/>
  <c r="G89" i="45"/>
  <c r="G88" i="45"/>
  <c r="G87" i="45"/>
  <c r="G86" i="45"/>
  <c r="G85" i="45"/>
  <c r="G84" i="45"/>
  <c r="G83" i="45"/>
  <c r="G82" i="45"/>
  <c r="G81" i="45"/>
  <c r="G80" i="45"/>
  <c r="G79" i="45"/>
  <c r="G78" i="45"/>
  <c r="G77" i="45"/>
  <c r="G76" i="45"/>
  <c r="G75" i="45"/>
  <c r="G74" i="45"/>
  <c r="G40" i="48"/>
  <c r="G39" i="48"/>
  <c r="G38" i="48"/>
  <c r="G37" i="48"/>
  <c r="G36" i="48"/>
  <c r="G35" i="48"/>
  <c r="G34" i="48"/>
  <c r="G33" i="48"/>
  <c r="G32" i="48"/>
  <c r="G31" i="48"/>
  <c r="G30" i="48"/>
  <c r="G73" i="45"/>
  <c r="G72" i="45"/>
  <c r="G71" i="45"/>
  <c r="G70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49" i="45"/>
  <c r="G50" i="45"/>
  <c r="G51" i="45"/>
  <c r="G52" i="45"/>
  <c r="G53" i="45"/>
  <c r="G54" i="45"/>
  <c r="G41" i="45"/>
  <c r="G42" i="45"/>
  <c r="G43" i="45"/>
  <c r="G44" i="45"/>
  <c r="G45" i="45"/>
  <c r="G46" i="45"/>
  <c r="G47" i="45"/>
  <c r="G48" i="45"/>
  <c r="G34" i="45"/>
  <c r="G35" i="45"/>
  <c r="G36" i="45"/>
  <c r="G37" i="45"/>
  <c r="G38" i="45"/>
  <c r="G39" i="45"/>
  <c r="G33" i="45"/>
  <c r="G32" i="45"/>
  <c r="G31" i="45"/>
  <c r="G30" i="45"/>
  <c r="G2" i="48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8" i="48"/>
  <c r="G29" i="48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8" i="45"/>
  <c r="G29" i="45"/>
  <c r="G2" i="46"/>
  <c r="D4" i="41"/>
  <c r="D5" i="41" s="1"/>
  <c r="D6" i="41" s="1"/>
  <c r="D7" i="41" s="1"/>
  <c r="D8" i="41" s="1"/>
  <c r="D9" i="41" s="1"/>
  <c r="D10" i="41" s="1"/>
  <c r="D11" i="41" s="1"/>
  <c r="D12" i="41" s="1"/>
  <c r="D13" i="41" s="1"/>
  <c r="D14" i="41" s="1"/>
  <c r="D15" i="41" s="1"/>
  <c r="D16" i="41" s="1"/>
  <c r="D17" i="41" s="1"/>
  <c r="D18" i="41" s="1"/>
  <c r="D19" i="41" s="1"/>
  <c r="D20" i="41" s="1"/>
  <c r="D21" i="41" s="1"/>
  <c r="D22" i="41" s="1"/>
  <c r="D23" i="41" s="1"/>
  <c r="D24" i="41" s="1"/>
  <c r="D25" i="41" s="1"/>
  <c r="D26" i="41" s="1"/>
  <c r="B7" i="49" l="1"/>
  <c r="B5" i="49"/>
  <c r="C5" i="49" s="1"/>
  <c r="C7" i="49" l="1"/>
  <c r="G7" i="49"/>
  <c r="G5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<sst xmlns="http://schemas.openxmlformats.org/spreadsheetml/2006/main" count="395" uniqueCount="85">
  <si>
    <t>Date</t>
  </si>
  <si>
    <t>Nom d’Opérateur</t>
  </si>
  <si>
    <t>Heure début</t>
  </si>
  <si>
    <t>Heure Fin</t>
  </si>
  <si>
    <t>Autre (préciser)</t>
  </si>
  <si>
    <t>Commentaire</t>
  </si>
  <si>
    <t xml:space="preserve">Qualité </t>
  </si>
  <si>
    <t>Programme</t>
  </si>
  <si>
    <t xml:space="preserve">Raison  </t>
  </si>
  <si>
    <t>Si Autre (préciser)</t>
  </si>
  <si>
    <t xml:space="preserve">Poids </t>
  </si>
  <si>
    <t xml:space="preserve">Commentaire </t>
  </si>
  <si>
    <t xml:space="preserve">Machine </t>
  </si>
  <si>
    <t xml:space="preserve">N° Séchoir  </t>
  </si>
  <si>
    <t xml:space="preserve">Raison </t>
  </si>
  <si>
    <t xml:space="preserve">N° poste  </t>
  </si>
  <si>
    <t xml:space="preserve">Durée </t>
  </si>
  <si>
    <t xml:space="preserve">Programme </t>
  </si>
  <si>
    <t>Capacité "kg"</t>
  </si>
  <si>
    <t xml:space="preserve"> 00:51:00</t>
  </si>
  <si>
    <t>13 KG</t>
  </si>
  <si>
    <t>20kg</t>
  </si>
  <si>
    <t>50kg</t>
  </si>
  <si>
    <t>70kg</t>
  </si>
  <si>
    <t xml:space="preserve">Temps de programme </t>
  </si>
  <si>
    <t>Machine 13</t>
  </si>
  <si>
    <t>Machine 20</t>
  </si>
  <si>
    <t>Machine 50</t>
  </si>
  <si>
    <t>Machine 70</t>
  </si>
  <si>
    <t xml:space="preserve">21: SYNTHETIQUE BLAN </t>
  </si>
  <si>
    <t>22 :PLAT HOTELIER</t>
  </si>
  <si>
    <t>23 :PLAT FOYER</t>
  </si>
  <si>
    <t>24 :EPONGE COULEUR</t>
  </si>
  <si>
    <t>25 :PLAT SALE DESINF</t>
  </si>
  <si>
    <t>26 :VT SALE INDUSTRI</t>
  </si>
  <si>
    <t>27 :SYNTHETIQUE BLAN</t>
  </si>
  <si>
    <t>28 :PC PRO COUCHES</t>
  </si>
  <si>
    <t>29 :CUISINE COULEUR</t>
  </si>
  <si>
    <t>30: ENUES SANTE BLA</t>
  </si>
  <si>
    <t>31 :LAINE</t>
  </si>
  <si>
    <t>32 :COUVERTURE COUET</t>
  </si>
  <si>
    <t>33 :ARTICLE MENAGE</t>
  </si>
  <si>
    <t>34 :RELAVAGE CHLORE</t>
  </si>
  <si>
    <t>35 :CUISINE BLANC</t>
  </si>
  <si>
    <t>36 :DECATISSAGE</t>
  </si>
  <si>
    <t>37 TENUES SDIS IMPE</t>
  </si>
  <si>
    <t>41 :THERMES SPA</t>
  </si>
  <si>
    <t>42 :PANTALON JURA TR</t>
  </si>
  <si>
    <t>43 :MAILLOT JURA TR</t>
  </si>
  <si>
    <t>40 :THERME CURISTES</t>
  </si>
  <si>
    <t>N°</t>
  </si>
  <si>
    <t xml:space="preserve">Disponibilité </t>
  </si>
  <si>
    <t xml:space="preserve">Temps de fonctionnement </t>
  </si>
  <si>
    <t>Temps d'arret</t>
  </si>
  <si>
    <t xml:space="preserve">Temps Planifié </t>
  </si>
  <si>
    <t xml:space="preserve">Performance </t>
  </si>
  <si>
    <t xml:space="preserve">Le poids traité par la machine </t>
  </si>
  <si>
    <t xml:space="preserve">Nombre de cycle </t>
  </si>
  <si>
    <t xml:space="preserve">Capacité machine *nombre cycle </t>
  </si>
  <si>
    <t xml:space="preserve">moyenne arret par jour </t>
  </si>
  <si>
    <t xml:space="preserve">moyenne prod par jour </t>
  </si>
  <si>
    <t>KG</t>
  </si>
  <si>
    <t>20 Humdification</t>
  </si>
  <si>
    <t>27 :SYNTHETIQUE BLANC</t>
  </si>
  <si>
    <t>30: TENUES SANTE BLA</t>
  </si>
  <si>
    <t>38:DECONTAMINATION</t>
  </si>
  <si>
    <t>39/Tenu de SKI</t>
  </si>
  <si>
    <t xml:space="preserve">Performance par machine </t>
  </si>
  <si>
    <t xml:space="preserve">Performance par programme </t>
  </si>
  <si>
    <t>Capacité "KG"</t>
  </si>
  <si>
    <t xml:space="preserve">Le poids traité par Programme </t>
  </si>
  <si>
    <t>somme</t>
  </si>
  <si>
    <t>KG Traité par programme</t>
  </si>
  <si>
    <t>Somme</t>
  </si>
  <si>
    <t xml:space="preserve">Le poids traité par Programme "KG" </t>
  </si>
  <si>
    <t xml:space="preserve">commentaire </t>
  </si>
  <si>
    <t>Du …........., à  …..........</t>
  </si>
  <si>
    <t>43 :MAILLOT JURA TRI</t>
  </si>
  <si>
    <t xml:space="preserve">Date </t>
  </si>
  <si>
    <t xml:space="preserve">Articles </t>
  </si>
  <si>
    <t xml:space="preserve">Raison d'arret  </t>
  </si>
  <si>
    <t xml:space="preserve"> Séchoir 1</t>
  </si>
  <si>
    <t xml:space="preserve"> Séchoir 2</t>
  </si>
  <si>
    <t xml:space="preserve"> Séchoir 3</t>
  </si>
  <si>
    <t xml:space="preserve"> Séchoir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</si>
</sst>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[h]:mm:ss;@"/>
    <numFmt numFmtId="166" formatCode="[h]:mm"/>
    <numFmt numFmtId="168" formatCode="h:mm:ss;@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rgb="FF000000"/>
      <name val="Calibri Light"/>
      <family val="2"/>
      <scheme val="major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20" fontId="6" fillId="2" borderId="9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7" fillId="2" borderId="8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 wrapText="1"/>
    </xf>
    <xf numFmtId="20" fontId="7" fillId="2" borderId="9" xfId="0" applyNumberFormat="1" applyFont="1" applyFill="1" applyBorder="1" applyAlignment="1">
      <alignment horizontal="center" vertical="center"/>
    </xf>
    <xf numFmtId="2" fontId="7" fillId="2" borderId="9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4" fillId="2" borderId="9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4" xfId="0" applyBorder="1"/>
    <xf numFmtId="21" fontId="0" fillId="0" borderId="1" xfId="0" applyNumberFormat="1" applyBorder="1" applyAlignment="1">
      <alignment horizontal="center"/>
    </xf>
    <xf numFmtId="165" fontId="5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4" xfId="0" applyNumberFormat="1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6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0" fillId="0" borderId="0" xfId="0" applyFont="1"/>
    <xf numFmtId="46" fontId="10" fillId="0" borderId="0" xfId="0" applyNumberFormat="1" applyFont="1"/>
    <xf numFmtId="164" fontId="10" fillId="0" borderId="0" xfId="0" applyNumberFormat="1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21" fontId="10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21" fontId="10" fillId="0" borderId="0" xfId="0" applyNumberFormat="1" applyFont="1" applyAlignment="1">
      <alignment horizontal="center"/>
    </xf>
    <xf numFmtId="0" fontId="12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center"/>
    </xf>
    <xf numFmtId="21" fontId="4" fillId="2" borderId="1" xfId="0" applyNumberFormat="1" applyFont="1" applyFill="1" applyBorder="1" applyAlignment="1">
      <alignment horizontal="center" vertical="center"/>
    </xf>
    <xf numFmtId="21" fontId="10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2" fontId="14" fillId="2" borderId="6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0" fillId="8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/>
    <xf numFmtId="0" fontId="0" fillId="0" borderId="0" xfId="0" applyBorder="1"/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nn&#233;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nnées "/>
      <sheetName val="Machine13"/>
      <sheetName val="Machine20"/>
      <sheetName val="Machine50"/>
      <sheetName val="Machine70"/>
      <sheetName val="TRS Machine "/>
      <sheetName val="Séchoir"/>
      <sheetName val="Calandre "/>
      <sheetName val="Repassage "/>
      <sheetName val="Feuil1"/>
      <sheetName val="Machine 20"/>
      <sheetName val="Machine  50"/>
      <sheetName val="Machine 70"/>
      <sheetName val="TRS Séchoir "/>
      <sheetName val="Données"/>
      <sheetName val="Machine1"/>
      <sheetName val="Ecart "/>
      <sheetName val="TRS Calandre "/>
      <sheetName val="TRS Repassage"/>
    </sheetNames>
    <sheetDataSet>
      <sheetData sheetId="0">
        <row r="1">
          <cell r="F1" t="str">
            <v xml:space="preserve">Durée </v>
          </cell>
        </row>
        <row r="2">
          <cell r="A2" t="str">
            <v>Machine 13</v>
          </cell>
          <cell r="B2">
            <v>13</v>
          </cell>
          <cell r="D2" t="str">
            <v>N°</v>
          </cell>
          <cell r="E2" t="str">
            <v xml:space="preserve">Programme </v>
          </cell>
          <cell r="F2" t="str">
            <v>13 KG</v>
          </cell>
        </row>
        <row r="3">
          <cell r="A3" t="str">
            <v>Machine 20</v>
          </cell>
          <cell r="B3">
            <v>20</v>
          </cell>
          <cell r="D3">
            <v>20</v>
          </cell>
          <cell r="E3">
            <v>20</v>
          </cell>
          <cell r="F3"/>
          <cell r="G3"/>
          <cell r="H3">
            <v>0</v>
          </cell>
          <cell r="I3">
            <v>0</v>
          </cell>
        </row>
        <row r="4">
          <cell r="A4" t="str">
            <v>Machine 50</v>
          </cell>
          <cell r="B4">
            <v>50</v>
          </cell>
          <cell r="D4">
            <v>21</v>
          </cell>
          <cell r="E4" t="str">
            <v xml:space="preserve">21: SYNTHETIQUE BLAN </v>
          </cell>
          <cell r="F4">
            <v>4.0972222222222222E-2</v>
          </cell>
          <cell r="G4">
            <v>3.9583333333333331E-2</v>
          </cell>
          <cell r="H4">
            <v>0</v>
          </cell>
          <cell r="I4">
            <v>0</v>
          </cell>
        </row>
        <row r="5">
          <cell r="A5" t="str">
            <v>Machine 70</v>
          </cell>
          <cell r="B5">
            <v>70</v>
          </cell>
          <cell r="D5">
            <v>22</v>
          </cell>
          <cell r="E5" t="str">
            <v>22 :PLAT HOTELIER</v>
          </cell>
          <cell r="F5">
            <v>0</v>
          </cell>
          <cell r="G5" t="str">
            <v xml:space="preserve"> 00:51:00</v>
          </cell>
          <cell r="H5">
            <v>3.888888888888889E-2</v>
          </cell>
          <cell r="I5">
            <v>4.3055555555555555E-2</v>
          </cell>
        </row>
        <row r="6">
          <cell r="A6">
            <v>0</v>
          </cell>
          <cell r="B6">
            <v>0</v>
          </cell>
          <cell r="D6">
            <v>23</v>
          </cell>
          <cell r="E6" t="str">
            <v>23 :PLAT FOYER</v>
          </cell>
          <cell r="F6"/>
          <cell r="G6"/>
          <cell r="H6">
            <v>0</v>
          </cell>
          <cell r="I6">
            <v>0</v>
          </cell>
        </row>
        <row r="7">
          <cell r="D7">
            <v>24</v>
          </cell>
          <cell r="E7" t="str">
            <v>24 :EPONGE COULEUR</v>
          </cell>
          <cell r="F7">
            <v>4.6527777777777779E-2</v>
          </cell>
          <cell r="G7">
            <v>0.05</v>
          </cell>
          <cell r="H7">
            <v>4.9305555555555554E-2</v>
          </cell>
          <cell r="I7">
            <v>0</v>
          </cell>
        </row>
        <row r="8">
          <cell r="D8">
            <v>25</v>
          </cell>
          <cell r="E8" t="str">
            <v>25 :PLAT SALE DESINF</v>
          </cell>
          <cell r="F8"/>
          <cell r="G8"/>
          <cell r="H8">
            <v>0</v>
          </cell>
          <cell r="I8">
            <v>0</v>
          </cell>
        </row>
        <row r="9">
          <cell r="D9">
            <v>26</v>
          </cell>
          <cell r="E9" t="str">
            <v>26 :VT SALE INDUSTRI</v>
          </cell>
          <cell r="F9"/>
          <cell r="G9">
            <v>5.2777777777777778E-2</v>
          </cell>
          <cell r="H9">
            <v>0</v>
          </cell>
          <cell r="I9">
            <v>0</v>
          </cell>
        </row>
        <row r="10">
          <cell r="D10">
            <v>27</v>
          </cell>
          <cell r="E10" t="str">
            <v>27 :SYNTHETIQUE BLAN</v>
          </cell>
          <cell r="F10"/>
          <cell r="G10">
            <v>4.9305555555555554E-2</v>
          </cell>
          <cell r="H10">
            <v>0</v>
          </cell>
          <cell r="I10">
            <v>0</v>
          </cell>
        </row>
        <row r="11">
          <cell r="D11">
            <v>28</v>
          </cell>
          <cell r="E11" t="str">
            <v>28 :PC PRO COUCHES</v>
          </cell>
          <cell r="F11"/>
          <cell r="G11">
            <v>5.6944444444444443E-2</v>
          </cell>
          <cell r="H11">
            <v>0</v>
          </cell>
          <cell r="I11">
            <v>0</v>
          </cell>
        </row>
        <row r="12">
          <cell r="D12">
            <v>29</v>
          </cell>
          <cell r="E12" t="str">
            <v>29 :CUISINE COULEUR</v>
          </cell>
          <cell r="F12">
            <v>69.047916666666666</v>
          </cell>
          <cell r="G12"/>
          <cell r="H12">
            <v>0</v>
          </cell>
          <cell r="I12">
            <v>0</v>
          </cell>
        </row>
        <row r="13">
          <cell r="D13">
            <v>30</v>
          </cell>
          <cell r="E13" t="str">
            <v>30: ENUES SANTE BLA</v>
          </cell>
          <cell r="F13">
            <v>52.036111111111111</v>
          </cell>
          <cell r="G13">
            <v>3.6111111111111108E-2</v>
          </cell>
          <cell r="H13">
            <v>0</v>
          </cell>
          <cell r="I13">
            <v>0</v>
          </cell>
        </row>
        <row r="14">
          <cell r="D14">
            <v>31</v>
          </cell>
          <cell r="E14" t="str">
            <v>31 :LAINE</v>
          </cell>
          <cell r="F14"/>
          <cell r="G14"/>
          <cell r="H14">
            <v>0</v>
          </cell>
          <cell r="I14">
            <v>0</v>
          </cell>
        </row>
        <row r="15">
          <cell r="D15">
            <v>32</v>
          </cell>
          <cell r="E15" t="str">
            <v>32 :COUVERTURE COUET</v>
          </cell>
          <cell r="F15"/>
          <cell r="G15">
            <v>3.6111111111111108E-2</v>
          </cell>
          <cell r="H15">
            <v>0</v>
          </cell>
          <cell r="I15">
            <v>0</v>
          </cell>
        </row>
        <row r="16">
          <cell r="D16">
            <v>33</v>
          </cell>
          <cell r="E16" t="str">
            <v>33 :ARTICLE MENAGE</v>
          </cell>
          <cell r="F16">
            <v>3.888888888888889E-2</v>
          </cell>
          <cell r="G16"/>
          <cell r="H16">
            <v>0</v>
          </cell>
          <cell r="I16">
            <v>0</v>
          </cell>
        </row>
        <row r="17">
          <cell r="D17">
            <v>34</v>
          </cell>
          <cell r="E17" t="str">
            <v>34 :RELAVAGE CHLORE</v>
          </cell>
          <cell r="F17"/>
          <cell r="G17"/>
          <cell r="H17">
            <v>0</v>
          </cell>
          <cell r="I17">
            <v>0</v>
          </cell>
        </row>
        <row r="18">
          <cell r="D18">
            <v>35</v>
          </cell>
          <cell r="E18" t="str">
            <v>35 :CUISINE BLANC</v>
          </cell>
          <cell r="F18">
            <v>70.048611111111114</v>
          </cell>
          <cell r="G18"/>
          <cell r="H18">
            <v>0</v>
          </cell>
          <cell r="I18">
            <v>0</v>
          </cell>
        </row>
        <row r="19">
          <cell r="D19">
            <v>36</v>
          </cell>
          <cell r="E19" t="str">
            <v>36 :DECATISSAGE</v>
          </cell>
          <cell r="F19"/>
          <cell r="G19">
            <v>3.8194444444444448E-2</v>
          </cell>
          <cell r="H19">
            <v>0</v>
          </cell>
          <cell r="I19">
            <v>0</v>
          </cell>
        </row>
        <row r="20">
          <cell r="D20">
            <v>37</v>
          </cell>
          <cell r="E20" t="str">
            <v>37 TENUES SDIS IMPE</v>
          </cell>
          <cell r="F20"/>
          <cell r="G20">
            <v>6.25E-2</v>
          </cell>
          <cell r="H20">
            <v>6.25E-2</v>
          </cell>
          <cell r="I20">
            <v>7.5694444444444439E-2</v>
          </cell>
        </row>
        <row r="21">
          <cell r="D21">
            <v>38</v>
          </cell>
          <cell r="E21">
            <v>38</v>
          </cell>
          <cell r="F21"/>
          <cell r="G21"/>
          <cell r="H21">
            <v>0</v>
          </cell>
        </row>
        <row r="22">
          <cell r="D22">
            <v>39</v>
          </cell>
          <cell r="E22">
            <v>39</v>
          </cell>
          <cell r="F22"/>
          <cell r="G22"/>
          <cell r="H22">
            <v>0</v>
          </cell>
          <cell r="I22">
            <v>0</v>
          </cell>
        </row>
        <row r="23">
          <cell r="D23">
            <v>40</v>
          </cell>
          <cell r="E23" t="str">
            <v>40 :THERME CURISTES</v>
          </cell>
          <cell r="F23"/>
          <cell r="G23"/>
          <cell r="H23">
            <v>66.045833333333334</v>
          </cell>
          <cell r="I23">
            <v>65.045138888888886</v>
          </cell>
        </row>
        <row r="24">
          <cell r="D24">
            <v>41</v>
          </cell>
          <cell r="E24" t="str">
            <v>41 :THERMES SPA</v>
          </cell>
          <cell r="F24">
            <v>6.0416666666666667E-2</v>
          </cell>
          <cell r="G24">
            <v>6.25E-2</v>
          </cell>
          <cell r="H24">
            <v>66.077083333333334</v>
          </cell>
          <cell r="I24">
            <v>0</v>
          </cell>
        </row>
        <row r="25">
          <cell r="D25">
            <v>42</v>
          </cell>
          <cell r="E25" t="str">
            <v>42 :PANTALON JURA TR</v>
          </cell>
          <cell r="F25"/>
          <cell r="G25"/>
          <cell r="H25">
            <v>0</v>
          </cell>
          <cell r="I25">
            <v>0</v>
          </cell>
        </row>
        <row r="26">
          <cell r="D26">
            <v>43</v>
          </cell>
          <cell r="E26" t="str">
            <v>43 :MAILLOT JURA TR</v>
          </cell>
          <cell r="F26"/>
          <cell r="G26">
            <v>5.0694444444444445E-2</v>
          </cell>
          <cell r="H26">
            <v>87.060416666666669</v>
          </cell>
          <cell r="I26">
            <v>0</v>
          </cell>
        </row>
        <row r="27">
          <cell r="F27">
            <v>0</v>
          </cell>
          <cell r="G27">
            <v>0</v>
          </cell>
          <cell r="H27">
            <v>0</v>
          </cell>
        </row>
        <row r="28">
          <cell r="F28">
            <v>0</v>
          </cell>
        </row>
        <row r="30">
          <cell r="F30" t="str">
            <v>KG</v>
          </cell>
        </row>
        <row r="31">
          <cell r="D31" t="str">
            <v>N°</v>
          </cell>
          <cell r="E31" t="str">
            <v xml:space="preserve">Programme </v>
          </cell>
          <cell r="F31" t="str">
            <v>13 KG</v>
          </cell>
        </row>
        <row r="32">
          <cell r="D32">
            <v>20</v>
          </cell>
          <cell r="E32" t="str">
            <v>20 Humdification</v>
          </cell>
          <cell r="F32">
            <v>0</v>
          </cell>
        </row>
        <row r="33">
          <cell r="D33">
            <v>21</v>
          </cell>
          <cell r="E33" t="str">
            <v xml:space="preserve">21: SYNTHETIQUE BLAN </v>
          </cell>
          <cell r="F33">
            <v>10</v>
          </cell>
        </row>
        <row r="34">
          <cell r="D34">
            <v>22</v>
          </cell>
          <cell r="E34" t="str">
            <v>22 :PLAT HOTELIER</v>
          </cell>
          <cell r="F34">
            <v>12</v>
          </cell>
        </row>
        <row r="35">
          <cell r="D35">
            <v>23</v>
          </cell>
          <cell r="E35" t="str">
            <v>23 :PLAT FOYER</v>
          </cell>
          <cell r="F35">
            <v>11</v>
          </cell>
        </row>
        <row r="36">
          <cell r="D36">
            <v>24</v>
          </cell>
          <cell r="E36" t="str">
            <v>24 :EPONGE COULEUR</v>
          </cell>
          <cell r="F36">
            <v>10</v>
          </cell>
        </row>
        <row r="37">
          <cell r="D37">
            <v>25</v>
          </cell>
          <cell r="E37" t="str">
            <v>25 :PLAT SALE DESINF</v>
          </cell>
          <cell r="F37">
            <v>10</v>
          </cell>
        </row>
        <row r="38">
          <cell r="D38">
            <v>26</v>
          </cell>
          <cell r="E38" t="str">
            <v>26 :VT SALE INDUSTRI</v>
          </cell>
          <cell r="F38">
            <v>9</v>
          </cell>
        </row>
        <row r="39">
          <cell r="D39">
            <v>27</v>
          </cell>
          <cell r="E39" t="str">
            <v>27 :SYNTHETIQUE BLANC</v>
          </cell>
          <cell r="F39">
            <v>10</v>
          </cell>
        </row>
        <row r="40">
          <cell r="D40">
            <v>28</v>
          </cell>
          <cell r="E40" t="str">
            <v>28 :PC PRO COUCHES</v>
          </cell>
          <cell r="F40">
            <v>9</v>
          </cell>
        </row>
        <row r="41">
          <cell r="D41">
            <v>29</v>
          </cell>
          <cell r="E41" t="str">
            <v>29 :CUISINE COULEUR</v>
          </cell>
          <cell r="F41">
            <v>9</v>
          </cell>
        </row>
        <row r="42">
          <cell r="D42">
            <v>30</v>
          </cell>
          <cell r="E42" t="str">
            <v>30: TENUES SANTE BLA</v>
          </cell>
          <cell r="F42">
            <v>9</v>
          </cell>
        </row>
        <row r="43">
          <cell r="D43">
            <v>31</v>
          </cell>
          <cell r="E43" t="str">
            <v>31 :LAINE</v>
          </cell>
          <cell r="F43">
            <v>7</v>
          </cell>
        </row>
        <row r="44">
          <cell r="D44">
            <v>32</v>
          </cell>
          <cell r="E44" t="str">
            <v>32 :COUVERTURE COUET</v>
          </cell>
          <cell r="F44">
            <v>6</v>
          </cell>
        </row>
        <row r="45">
          <cell r="D45">
            <v>33</v>
          </cell>
          <cell r="E45" t="str">
            <v>33 :ARTICLE MENAGE</v>
          </cell>
          <cell r="F45">
            <v>16</v>
          </cell>
        </row>
        <row r="46">
          <cell r="D46">
            <v>34</v>
          </cell>
          <cell r="E46" t="str">
            <v>34 :RELAVAGE CHLORE</v>
          </cell>
          <cell r="F46">
            <v>10</v>
          </cell>
        </row>
        <row r="47">
          <cell r="D47">
            <v>35</v>
          </cell>
          <cell r="E47" t="str">
            <v>35 :CUISINE BLANC</v>
          </cell>
          <cell r="F47">
            <v>9</v>
          </cell>
        </row>
        <row r="48">
          <cell r="D48">
            <v>36</v>
          </cell>
          <cell r="E48" t="str">
            <v>36 :DECATISSAGE</v>
          </cell>
          <cell r="F48">
            <v>12</v>
          </cell>
        </row>
        <row r="49">
          <cell r="D49">
            <v>37</v>
          </cell>
          <cell r="E49" t="str">
            <v>37 TENUES SDIS IMPE</v>
          </cell>
          <cell r="F49">
            <v>10</v>
          </cell>
        </row>
        <row r="50">
          <cell r="D50">
            <v>38</v>
          </cell>
          <cell r="E50" t="str">
            <v>38:DECONTAMINATION</v>
          </cell>
          <cell r="F50">
            <v>0</v>
          </cell>
        </row>
        <row r="51">
          <cell r="D51">
            <v>39</v>
          </cell>
          <cell r="E51" t="str">
            <v>39/Tenu de SKI</v>
          </cell>
          <cell r="F51">
            <v>9</v>
          </cell>
        </row>
        <row r="52">
          <cell r="D52">
            <v>40</v>
          </cell>
          <cell r="E52" t="str">
            <v>40 :THERME CURISTES</v>
          </cell>
          <cell r="F52">
            <v>15</v>
          </cell>
        </row>
        <row r="53">
          <cell r="D53">
            <v>41</v>
          </cell>
          <cell r="E53" t="str">
            <v>41 :THERMES SPA</v>
          </cell>
          <cell r="F53">
            <v>11</v>
          </cell>
        </row>
        <row r="54">
          <cell r="D54">
            <v>42</v>
          </cell>
          <cell r="E54" t="str">
            <v>42 :PANTALON JURA TR</v>
          </cell>
          <cell r="F54">
            <v>9</v>
          </cell>
        </row>
        <row r="55">
          <cell r="D55">
            <v>43</v>
          </cell>
          <cell r="E55" t="str">
            <v>43 :MAILLOT JURA TR</v>
          </cell>
          <cell r="F55">
            <v>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585" totalsRowShown="0" headerRowDxfId="101" dataDxfId="99" headerRowBorderDxfId="100" tableBorderDxfId="98" totalsRowBorderDxfId="97">
  <autoFilter ref="A1:K585" xr:uid="{00000000-0009-0000-0100-000001000000}"/>
  <tableColumns count="11">
    <tableColumn id="1" xr3:uid="{00000000-0010-0000-0000-000001000000}" name="Date" dataDxfId="96"/>
    <tableColumn id="2" xr3:uid="{00000000-0010-0000-0000-000002000000}" name="Nom d’Opérateur" dataDxfId="95"/>
    <tableColumn id="3" xr3:uid="{00000000-0010-0000-0000-000003000000}" name="Heure début" dataDxfId="94"/>
    <tableColumn id="4" xr3:uid="{00000000-0010-0000-0000-000004000000}" name="Heure Fin" dataDxfId="93"/>
    <tableColumn id="6" xr3:uid="{00000000-0010-0000-0000-000006000000}" name="Poids " dataDxfId="92"/>
    <tableColumn id="5" xr3:uid="{00000000-0010-0000-0000-000005000000}" name="Programme" dataDxfId="91"/>
    <tableColumn id="13" xr3:uid="{00000000-0010-0000-0000-00000D000000}" name="Temps de programme " dataDxfId="90">
      <calculatedColumnFormula>IFERROR(VLOOKUP(F2,'[1]Données '!D:F,3,FALSE),"")</calculatedColumnFormula>
    </tableColumn>
    <tableColumn id="7" xr3:uid="{00000000-0010-0000-0000-000007000000}" name="Raison  " dataDxfId="89"/>
    <tableColumn id="8" xr3:uid="{00000000-0010-0000-0000-000008000000}" name="Si Autre (préciser)" dataDxfId="88"/>
    <tableColumn id="9" xr3:uid="{00000000-0010-0000-0000-000009000000}" name="Qualité " dataDxfId="87"/>
    <tableColumn id="12" xr3:uid="{00000000-0010-0000-0000-00000C000000}" name="Commentaire 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19" displayName="Tableau19" ref="A1:K657" totalsRowShown="0" headerRowDxfId="85" dataDxfId="83" headerRowBorderDxfId="84" tableBorderDxfId="82" totalsRowBorderDxfId="81">
  <autoFilter ref="A1:K657" xr:uid="{00000000-0009-0000-0100-000008000000}"/>
  <tableColumns count="11">
    <tableColumn id="1" xr3:uid="{00000000-0010-0000-0100-000001000000}" name="Date" dataDxfId="80"/>
    <tableColumn id="2" xr3:uid="{00000000-0010-0000-0100-000002000000}" name="Nom d’Opérateur" dataDxfId="79"/>
    <tableColumn id="3" xr3:uid="{00000000-0010-0000-0100-000003000000}" name="Heure début" dataDxfId="78"/>
    <tableColumn id="4" xr3:uid="{00000000-0010-0000-0100-000004000000}" name="Heure Fin" dataDxfId="77"/>
    <tableColumn id="6" xr3:uid="{00000000-0010-0000-0100-000006000000}" name="Poids " dataDxfId="76"/>
    <tableColumn id="5" xr3:uid="{00000000-0010-0000-0100-000005000000}" name="Programme" dataDxfId="75"/>
    <tableColumn id="13" xr3:uid="{00000000-0010-0000-0100-00000D000000}" name="Temps de programme " dataDxfId="74">
      <calculatedColumnFormula>IFERROR(VLOOKUP(F2,'[1]Données '!D$3:G$26,4,FALSE),"")</calculatedColumnFormula>
    </tableColumn>
    <tableColumn id="7" xr3:uid="{00000000-0010-0000-0100-000007000000}" name="Raison  " dataDxfId="73"/>
    <tableColumn id="8" xr3:uid="{00000000-0010-0000-0100-000008000000}" name="Si Autre (préciser)" dataDxfId="72"/>
    <tableColumn id="9" xr3:uid="{00000000-0010-0000-0100-000009000000}" name="Qualité " dataDxfId="71"/>
    <tableColumn id="10" xr3:uid="{F49130C1-C25E-4C52-83CD-2B859309FBC0}" name="commentaire 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au1910" displayName="Tableau1910" ref="A1:K65" totalsRowShown="0" headerRowDxfId="69" dataDxfId="67" headerRowBorderDxfId="68" tableBorderDxfId="66" totalsRowBorderDxfId="65">
  <autoFilter ref="A1:K65" xr:uid="{00000000-0009-0000-0100-000009000000}"/>
  <tableColumns count="11">
    <tableColumn id="1" xr3:uid="{00000000-0010-0000-0200-000001000000}" name="Date" dataDxfId="64"/>
    <tableColumn id="2" xr3:uid="{00000000-0010-0000-0200-000002000000}" name="Nom d’Opérateur" dataDxfId="63"/>
    <tableColumn id="3" xr3:uid="{00000000-0010-0000-0200-000003000000}" name="Heure début" dataDxfId="62"/>
    <tableColumn id="4" xr3:uid="{00000000-0010-0000-0200-000004000000}" name="Heure Fin" dataDxfId="61"/>
    <tableColumn id="6" xr3:uid="{00000000-0010-0000-0200-000006000000}" name="Poids " dataDxfId="60"/>
    <tableColumn id="5" xr3:uid="{00000000-0010-0000-0200-000005000000}" name="Programme" dataDxfId="59"/>
    <tableColumn id="13" xr3:uid="{00000000-0010-0000-0200-00000D000000}" name="Temps de programme " dataDxfId="58">
      <calculatedColumnFormula>IFERROR(VLOOKUP(F2,'[1]Données '!D$3:H$27,5,FALSE),"")</calculatedColumnFormula>
    </tableColumn>
    <tableColumn id="7" xr3:uid="{00000000-0010-0000-0200-000007000000}" name="Raison  " dataDxfId="57"/>
    <tableColumn id="8" xr3:uid="{00000000-0010-0000-0200-000008000000}" name="Si Autre (préciser)" dataDxfId="56"/>
    <tableColumn id="9" xr3:uid="{00000000-0010-0000-0200-000009000000}" name="Qualité " dataDxfId="55"/>
    <tableColumn id="12" xr3:uid="{00000000-0010-0000-0200-00000C000000}" name="Commentaire 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leau191012" displayName="Tableau191012" ref="A1:J57" totalsRowShown="0" headerRowDxfId="53" dataDxfId="51" headerRowBorderDxfId="52" tableBorderDxfId="50" totalsRowBorderDxfId="49">
  <autoFilter ref="A1:J57" xr:uid="{00000000-0009-0000-0100-00000B000000}"/>
  <tableColumns count="10">
    <tableColumn id="1" xr3:uid="{00000000-0010-0000-0300-000001000000}" name="Date" dataDxfId="48"/>
    <tableColumn id="2" xr3:uid="{00000000-0010-0000-0300-000002000000}" name="Nom d’Opérateur" dataDxfId="47"/>
    <tableColumn id="3" xr3:uid="{00000000-0010-0000-0300-000003000000}" name="Heure début" dataDxfId="46"/>
    <tableColumn id="4" xr3:uid="{00000000-0010-0000-0300-000004000000}" name="Heure Fin" dataDxfId="45"/>
    <tableColumn id="6" xr3:uid="{00000000-0010-0000-0300-000006000000}" name="Poids " dataDxfId="44"/>
    <tableColumn id="5" xr3:uid="{00000000-0010-0000-0300-000005000000}" name="Programme" dataDxfId="43"/>
    <tableColumn id="13" xr3:uid="{00000000-0010-0000-0300-00000D000000}" name="Temps de programme " dataDxfId="42">
      <calculatedColumnFormula>IFERROR(VLOOKUP(F2,'[1]Données '!D$3:I$26,6,FALSE),"")</calculatedColumnFormula>
    </tableColumn>
    <tableColumn id="7" xr3:uid="{00000000-0010-0000-0300-000007000000}" name="Raison  " dataDxfId="41"/>
    <tableColumn id="8" xr3:uid="{00000000-0010-0000-0300-000008000000}" name="Si Autre (préciser)" dataDxfId="40"/>
    <tableColumn id="9" xr3:uid="{00000000-0010-0000-0300-000009000000}" name="Qualité 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14" displayName="Tableau14" ref="A1:L475" totalsRowShown="0" headerRowDxfId="38" dataDxfId="36" headerRowBorderDxfId="37" tableBorderDxfId="35" totalsRowBorderDxfId="34">
  <autoFilter ref="A1:L475" xr:uid="{00000000-0009-0000-0100-000003000000}"/>
  <tableColumns count="12">
    <tableColumn id="1" xr3:uid="{00000000-0010-0000-0400-000001000000}" name="Date " dataDxfId="33"/>
    <tableColumn id="2" xr3:uid="{00000000-0010-0000-0400-000002000000}" name="Nom d’Opérateur" dataDxfId="32"/>
    <tableColumn id="11" xr3:uid="{00000000-0010-0000-0400-00000B000000}" name="N° Séchoir  " dataDxfId="31"/>
    <tableColumn id="3" xr3:uid="{00000000-0010-0000-0400-000003000000}" name="Heure début" dataDxfId="30"/>
    <tableColumn id="4" xr3:uid="{00000000-0010-0000-0400-000004000000}" name="Heure Fin" dataDxfId="29"/>
    <tableColumn id="10" xr3:uid="{62359509-0447-41C5-8ECA-C63708F4EE54}" name="Articles " dataDxfId="1"/>
    <tableColumn id="5" xr3:uid="{00000000-0010-0000-0400-000005000000}" name="Programme" dataDxfId="28"/>
    <tableColumn id="14" xr3:uid="{53454139-24F6-4C7E-9F8D-8DC72DA6DF68}" name="Temps de programme " dataDxfId="0"/>
    <tableColumn id="7" xr3:uid="{00000000-0010-0000-0400-000007000000}" name="Raison d'arret  " dataDxfId="27"/>
    <tableColumn id="8" xr3:uid="{00000000-0010-0000-0400-000008000000}" name="Si Autre (préciser)" dataDxfId="26"/>
    <tableColumn id="9" xr3:uid="{00000000-0010-0000-0400-000009000000}" name="Qualité " dataDxfId="25"/>
    <tableColumn id="12" xr3:uid="{00000000-0010-0000-0400-00000C000000}" name="Commentaire 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au5" displayName="Tableau5" ref="A1:G29" insertRowShift="1" totalsRowShown="0" headerRowDxfId="23" dataDxfId="21" headerRowBorderDxfId="22" tableBorderDxfId="20" totalsRowBorderDxfId="19">
  <autoFilter ref="A1:G29" xr:uid="{00000000-0009-0000-0100-000005000000}"/>
  <tableColumns count="7">
    <tableColumn id="1" xr3:uid="{00000000-0010-0000-0500-000001000000}" name="Date" dataDxfId="18"/>
    <tableColumn id="2" xr3:uid="{00000000-0010-0000-0500-000002000000}" name="Nom d’Opérateur" dataDxfId="17"/>
    <tableColumn id="3" xr3:uid="{00000000-0010-0000-0500-000003000000}" name="Heure début" dataDxfId="16"/>
    <tableColumn id="4" xr3:uid="{00000000-0010-0000-0500-000004000000}" name="Heure Fin" dataDxfId="15"/>
    <tableColumn id="5" xr3:uid="{00000000-0010-0000-0500-000005000000}" name="Raison " dataDxfId="14"/>
    <tableColumn id="10" xr3:uid="{00000000-0010-0000-0500-00000A000000}" name="Autre (préciser)" dataDxfId="13"/>
    <tableColumn id="11" xr3:uid="{00000000-0010-0000-0500-00000B000000}" name="Commentair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au13" displayName="Tableau13" ref="A1:E29" totalsRowShown="0" headerRowDxfId="11" dataDxfId="9" headerRowBorderDxfId="10" tableBorderDxfId="8" totalsRowBorderDxfId="7">
  <autoFilter ref="A1:E29" xr:uid="{00000000-0009-0000-0100-000002000000}"/>
  <tableColumns count="5">
    <tableColumn id="1" xr3:uid="{00000000-0010-0000-0600-000001000000}" name="Date" dataDxfId="6"/>
    <tableColumn id="2" xr3:uid="{00000000-0010-0000-0600-000002000000}" name="Nom d’Opérateur" dataDxfId="5"/>
    <tableColumn id="11" xr3:uid="{00000000-0010-0000-0600-00000B000000}" name="N° poste  " dataDxfId="4"/>
    <tableColumn id="3" xr3:uid="{00000000-0010-0000-0600-000003000000}" name="Heure début" dataDxfId="3"/>
    <tableColumn id="4" xr3:uid="{00000000-0010-0000-0600-000004000000}" name="Heure F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workbookViewId="0">
      <selection activeCell="L6" sqref="L6"/>
    </sheetView>
  </sheetViews>
  <sheetFormatPr baseColWidth="10" defaultRowHeight="15" x14ac:dyDescent="0.25"/>
  <cols>
    <col min="1" max="1" width="23.140625" customWidth="1"/>
    <col min="2" max="2" width="24.28515625" customWidth="1"/>
    <col min="3" max="3" width="13.28515625" customWidth="1"/>
    <col min="5" max="5" width="23.28515625" customWidth="1"/>
    <col min="6" max="6" width="19.42578125" customWidth="1"/>
    <col min="7" max="7" width="17" customWidth="1"/>
  </cols>
  <sheetData>
    <row r="1" spans="1:15" x14ac:dyDescent="0.25">
      <c r="A1" s="2" t="s">
        <v>12</v>
      </c>
      <c r="B1" s="2" t="s">
        <v>18</v>
      </c>
      <c r="F1" s="142" t="s">
        <v>16</v>
      </c>
      <c r="G1" s="142"/>
      <c r="H1" s="142"/>
      <c r="I1" s="142"/>
    </row>
    <row r="2" spans="1:15" x14ac:dyDescent="0.25">
      <c r="A2" s="1" t="s">
        <v>25</v>
      </c>
      <c r="B2" s="2">
        <v>13</v>
      </c>
      <c r="D2" s="2" t="s">
        <v>50</v>
      </c>
      <c r="E2" s="2" t="s">
        <v>17</v>
      </c>
      <c r="F2" s="2" t="s">
        <v>20</v>
      </c>
      <c r="G2" s="2" t="s">
        <v>21</v>
      </c>
      <c r="H2" s="2" t="s">
        <v>22</v>
      </c>
      <c r="I2" s="2" t="s">
        <v>23</v>
      </c>
      <c r="K2" s="160"/>
      <c r="L2" s="160"/>
      <c r="M2" s="160"/>
      <c r="N2" s="160"/>
      <c r="O2" s="160"/>
    </row>
    <row r="3" spans="1:15" x14ac:dyDescent="0.25">
      <c r="A3" s="1" t="s">
        <v>26</v>
      </c>
      <c r="B3" s="2">
        <v>20</v>
      </c>
      <c r="D3" s="2">
        <v>20</v>
      </c>
      <c r="E3" s="43">
        <v>20</v>
      </c>
      <c r="F3" s="158"/>
      <c r="G3" s="158"/>
      <c r="H3" s="158"/>
      <c r="I3" s="158"/>
      <c r="K3" s="161"/>
      <c r="L3" s="161"/>
      <c r="M3" s="161"/>
      <c r="N3" s="161"/>
      <c r="O3" s="160"/>
    </row>
    <row r="4" spans="1:15" x14ac:dyDescent="0.25">
      <c r="A4" s="1" t="s">
        <v>27</v>
      </c>
      <c r="B4" s="2">
        <v>50</v>
      </c>
      <c r="D4" s="2">
        <f>D3+1</f>
        <v>21</v>
      </c>
      <c r="E4" s="43" t="s">
        <v>29</v>
      </c>
      <c r="F4" s="158">
        <v>4.0972222222222222E-2</v>
      </c>
      <c r="G4" s="158">
        <v>3.9583333333333331E-2</v>
      </c>
      <c r="H4" s="158">
        <v>0</v>
      </c>
      <c r="I4" s="158">
        <v>0</v>
      </c>
      <c r="K4" s="162"/>
      <c r="L4" s="162"/>
      <c r="M4" s="162"/>
      <c r="N4" s="162"/>
      <c r="O4" s="160"/>
    </row>
    <row r="5" spans="1:15" x14ac:dyDescent="0.25">
      <c r="A5" s="1" t="s">
        <v>28</v>
      </c>
      <c r="B5" s="2">
        <v>70</v>
      </c>
      <c r="D5" s="2">
        <f t="shared" ref="D5:D26" si="0">D4+1</f>
        <v>22</v>
      </c>
      <c r="E5" s="43" t="s">
        <v>30</v>
      </c>
      <c r="F5" s="158">
        <v>0</v>
      </c>
      <c r="G5" s="158" t="s">
        <v>19</v>
      </c>
      <c r="H5" s="158">
        <v>3.888888888888889E-2</v>
      </c>
      <c r="I5" s="158">
        <v>4.3055555555555555E-2</v>
      </c>
      <c r="K5" s="162"/>
      <c r="L5" s="162"/>
      <c r="M5" s="162"/>
      <c r="N5" s="162"/>
      <c r="O5" s="160"/>
    </row>
    <row r="6" spans="1:15" x14ac:dyDescent="0.25">
      <c r="D6" s="2">
        <f t="shared" si="0"/>
        <v>23</v>
      </c>
      <c r="E6" s="43" t="s">
        <v>31</v>
      </c>
      <c r="F6" s="158"/>
      <c r="G6" s="158"/>
      <c r="H6" s="158"/>
      <c r="I6" s="158"/>
      <c r="K6" s="162"/>
      <c r="L6" s="162"/>
      <c r="M6" s="162"/>
      <c r="N6" s="162"/>
      <c r="O6" s="160"/>
    </row>
    <row r="7" spans="1:15" x14ac:dyDescent="0.25">
      <c r="D7" s="2">
        <f t="shared" si="0"/>
        <v>24</v>
      </c>
      <c r="E7" s="44" t="s">
        <v>32</v>
      </c>
      <c r="F7" s="158">
        <v>4.6527777777777779E-2</v>
      </c>
      <c r="G7" s="158">
        <v>0.05</v>
      </c>
      <c r="H7" s="158">
        <v>4.9305555555555554E-2</v>
      </c>
      <c r="I7" s="158"/>
      <c r="K7" s="162"/>
      <c r="L7" s="162"/>
      <c r="M7" s="162"/>
      <c r="N7" s="162"/>
      <c r="O7" s="160"/>
    </row>
    <row r="8" spans="1:15" x14ac:dyDescent="0.25">
      <c r="D8" s="2">
        <f t="shared" si="0"/>
        <v>25</v>
      </c>
      <c r="E8" s="44" t="s">
        <v>33</v>
      </c>
      <c r="F8" s="158"/>
      <c r="G8" s="158"/>
      <c r="H8" s="158"/>
      <c r="I8" s="158"/>
      <c r="K8" s="162"/>
      <c r="L8" s="162"/>
      <c r="M8" s="162"/>
      <c r="N8" s="162"/>
      <c r="O8" s="160"/>
    </row>
    <row r="9" spans="1:15" x14ac:dyDescent="0.25">
      <c r="D9" s="2">
        <f t="shared" si="0"/>
        <v>26</v>
      </c>
      <c r="E9" s="44" t="s">
        <v>34</v>
      </c>
      <c r="F9" s="158"/>
      <c r="G9" s="158">
        <v>5.2777777777777778E-2</v>
      </c>
      <c r="H9" s="158"/>
      <c r="I9" s="158"/>
      <c r="K9" s="162"/>
      <c r="L9" s="162"/>
      <c r="M9" s="162"/>
      <c r="N9" s="162"/>
      <c r="O9" s="160"/>
    </row>
    <row r="10" spans="1:15" x14ac:dyDescent="0.25">
      <c r="D10" s="2">
        <f t="shared" si="0"/>
        <v>27</v>
      </c>
      <c r="E10" s="44" t="s">
        <v>35</v>
      </c>
      <c r="F10" s="158"/>
      <c r="G10" s="158">
        <v>4.9305555555555554E-2</v>
      </c>
      <c r="H10" s="158"/>
      <c r="I10" s="158"/>
      <c r="K10" s="162"/>
      <c r="L10" s="162"/>
      <c r="M10" s="162"/>
      <c r="N10" s="162"/>
      <c r="O10" s="160"/>
    </row>
    <row r="11" spans="1:15" x14ac:dyDescent="0.25">
      <c r="D11" s="2">
        <f t="shared" si="0"/>
        <v>28</v>
      </c>
      <c r="E11" s="44" t="s">
        <v>36</v>
      </c>
      <c r="F11" s="158"/>
      <c r="G11" s="158">
        <v>5.6944444444444443E-2</v>
      </c>
      <c r="H11" s="158"/>
      <c r="I11" s="158"/>
      <c r="K11" s="162"/>
      <c r="L11" s="162"/>
      <c r="M11" s="162"/>
      <c r="N11" s="162"/>
      <c r="O11" s="160"/>
    </row>
    <row r="12" spans="1:15" x14ac:dyDescent="0.25">
      <c r="D12" s="2">
        <f t="shared" si="0"/>
        <v>29</v>
      </c>
      <c r="E12" s="43" t="s">
        <v>37</v>
      </c>
      <c r="F12" s="158">
        <v>69.047916666666666</v>
      </c>
      <c r="G12" s="158"/>
      <c r="H12" s="158"/>
      <c r="I12" s="158"/>
      <c r="K12" s="162"/>
      <c r="L12" s="162"/>
      <c r="M12" s="162"/>
      <c r="N12" s="162"/>
      <c r="O12" s="160"/>
    </row>
    <row r="13" spans="1:15" x14ac:dyDescent="0.25">
      <c r="D13" s="2">
        <f t="shared" si="0"/>
        <v>30</v>
      </c>
      <c r="E13" s="44" t="s">
        <v>38</v>
      </c>
      <c r="F13" s="158">
        <v>52.036111111111111</v>
      </c>
      <c r="G13" s="158">
        <v>3.6111111111111108E-2</v>
      </c>
      <c r="H13" s="158"/>
      <c r="I13" s="158"/>
      <c r="K13" s="162"/>
      <c r="L13" s="162"/>
      <c r="M13" s="162"/>
      <c r="N13" s="162"/>
      <c r="O13" s="160"/>
    </row>
    <row r="14" spans="1:15" x14ac:dyDescent="0.25">
      <c r="D14" s="2">
        <f t="shared" si="0"/>
        <v>31</v>
      </c>
      <c r="E14" s="44" t="s">
        <v>39</v>
      </c>
      <c r="F14" s="159"/>
      <c r="G14" s="158"/>
      <c r="H14" s="158"/>
      <c r="I14" s="158"/>
      <c r="K14" s="163"/>
      <c r="L14" s="162"/>
      <c r="M14" s="162"/>
      <c r="N14" s="162"/>
      <c r="O14" s="160"/>
    </row>
    <row r="15" spans="1:15" x14ac:dyDescent="0.25">
      <c r="D15" s="2">
        <f t="shared" si="0"/>
        <v>32</v>
      </c>
      <c r="E15" s="44" t="s">
        <v>40</v>
      </c>
      <c r="F15" s="158"/>
      <c r="G15" s="158">
        <v>3.6111111111111108E-2</v>
      </c>
      <c r="H15" s="158"/>
      <c r="I15" s="158"/>
      <c r="K15" s="162"/>
      <c r="L15" s="162"/>
      <c r="M15" s="162"/>
      <c r="N15" s="162"/>
      <c r="O15" s="160"/>
    </row>
    <row r="16" spans="1:15" x14ac:dyDescent="0.25">
      <c r="D16" s="2">
        <f t="shared" si="0"/>
        <v>33</v>
      </c>
      <c r="E16" s="44" t="s">
        <v>41</v>
      </c>
      <c r="F16" s="158">
        <v>3.888888888888889E-2</v>
      </c>
      <c r="G16" s="159"/>
      <c r="H16" s="158"/>
      <c r="I16" s="158"/>
      <c r="K16" s="162"/>
      <c r="L16" s="163"/>
      <c r="M16" s="162"/>
      <c r="N16" s="162"/>
      <c r="O16" s="160"/>
    </row>
    <row r="17" spans="4:15" x14ac:dyDescent="0.25">
      <c r="D17" s="2">
        <f t="shared" si="0"/>
        <v>34</v>
      </c>
      <c r="E17" s="44" t="s">
        <v>42</v>
      </c>
      <c r="F17" s="159"/>
      <c r="G17" s="158"/>
      <c r="H17" s="158"/>
      <c r="I17" s="158"/>
      <c r="K17" s="163"/>
      <c r="L17" s="162"/>
      <c r="M17" s="162"/>
      <c r="N17" s="162"/>
      <c r="O17" s="160"/>
    </row>
    <row r="18" spans="4:15" x14ac:dyDescent="0.25">
      <c r="D18" s="2">
        <f t="shared" si="0"/>
        <v>35</v>
      </c>
      <c r="E18" s="44" t="s">
        <v>43</v>
      </c>
      <c r="F18" s="158">
        <v>70.048611111111114</v>
      </c>
      <c r="G18" s="158"/>
      <c r="H18" s="158"/>
      <c r="I18" s="158"/>
      <c r="K18" s="162"/>
      <c r="L18" s="162"/>
      <c r="M18" s="162"/>
      <c r="N18" s="162"/>
      <c r="O18" s="160"/>
    </row>
    <row r="19" spans="4:15" x14ac:dyDescent="0.25">
      <c r="D19" s="2">
        <f t="shared" si="0"/>
        <v>36</v>
      </c>
      <c r="E19" s="44" t="s">
        <v>44</v>
      </c>
      <c r="F19" s="158"/>
      <c r="G19" s="158">
        <v>3.8194444444444448E-2</v>
      </c>
      <c r="H19" s="158"/>
      <c r="I19" s="158"/>
      <c r="K19" s="162"/>
      <c r="L19" s="162"/>
      <c r="M19" s="162"/>
      <c r="N19" s="162"/>
      <c r="O19" s="160"/>
    </row>
    <row r="20" spans="4:15" x14ac:dyDescent="0.25">
      <c r="D20" s="2">
        <f t="shared" si="0"/>
        <v>37</v>
      </c>
      <c r="E20" s="44" t="s">
        <v>45</v>
      </c>
      <c r="F20" s="158"/>
      <c r="G20" s="158">
        <v>6.25E-2</v>
      </c>
      <c r="H20" s="158">
        <v>6.25E-2</v>
      </c>
      <c r="I20" s="158">
        <v>7.5694444444444439E-2</v>
      </c>
      <c r="K20" s="162"/>
      <c r="L20" s="162"/>
      <c r="M20" s="162"/>
      <c r="N20" s="162"/>
      <c r="O20" s="160"/>
    </row>
    <row r="21" spans="4:15" x14ac:dyDescent="0.25">
      <c r="D21" s="2">
        <f t="shared" si="0"/>
        <v>38</v>
      </c>
      <c r="E21" s="43">
        <v>38</v>
      </c>
      <c r="F21" s="158"/>
      <c r="G21" s="159"/>
      <c r="H21" s="159"/>
      <c r="I21" s="159"/>
      <c r="K21" s="162"/>
      <c r="L21" s="163"/>
      <c r="M21" s="163"/>
      <c r="N21" s="163"/>
      <c r="O21" s="160"/>
    </row>
    <row r="22" spans="4:15" x14ac:dyDescent="0.25">
      <c r="D22" s="2">
        <f t="shared" si="0"/>
        <v>39</v>
      </c>
      <c r="E22" s="43">
        <v>39</v>
      </c>
      <c r="F22" s="158"/>
      <c r="G22" s="158"/>
      <c r="H22" s="158"/>
      <c r="I22" s="158"/>
      <c r="K22" s="162"/>
      <c r="L22" s="162"/>
      <c r="M22" s="162"/>
      <c r="N22" s="162"/>
      <c r="O22" s="160"/>
    </row>
    <row r="23" spans="4:15" x14ac:dyDescent="0.25">
      <c r="D23" s="2">
        <f t="shared" si="0"/>
        <v>40</v>
      </c>
      <c r="E23" s="44" t="s">
        <v>49</v>
      </c>
      <c r="F23" s="158"/>
      <c r="G23" s="158"/>
      <c r="H23" s="158">
        <v>66.045833333333334</v>
      </c>
      <c r="I23" s="158">
        <v>65.045138888888886</v>
      </c>
      <c r="K23" s="162"/>
      <c r="L23" s="162"/>
      <c r="M23" s="162"/>
      <c r="N23" s="162"/>
      <c r="O23" s="160"/>
    </row>
    <row r="24" spans="4:15" x14ac:dyDescent="0.25">
      <c r="D24" s="2">
        <f t="shared" si="0"/>
        <v>41</v>
      </c>
      <c r="E24" s="44" t="s">
        <v>46</v>
      </c>
      <c r="F24" s="158">
        <v>6.0416666666666667E-2</v>
      </c>
      <c r="G24" s="158">
        <v>6.25E-2</v>
      </c>
      <c r="H24" s="158">
        <v>66.077083333333334</v>
      </c>
      <c r="I24" s="158"/>
      <c r="K24" s="162"/>
      <c r="L24" s="162"/>
      <c r="M24" s="162"/>
      <c r="N24" s="162"/>
      <c r="O24" s="160"/>
    </row>
    <row r="25" spans="4:15" x14ac:dyDescent="0.25">
      <c r="D25" s="2">
        <f t="shared" si="0"/>
        <v>42</v>
      </c>
      <c r="E25" s="44" t="s">
        <v>47</v>
      </c>
      <c r="F25" s="158"/>
      <c r="G25" s="158"/>
      <c r="H25" s="158"/>
      <c r="I25" s="158"/>
      <c r="K25" s="162"/>
      <c r="L25" s="162"/>
      <c r="M25" s="162"/>
      <c r="N25" s="162"/>
      <c r="O25" s="160"/>
    </row>
    <row r="26" spans="4:15" x14ac:dyDescent="0.25">
      <c r="D26" s="2">
        <f t="shared" si="0"/>
        <v>43</v>
      </c>
      <c r="E26" s="45" t="s">
        <v>48</v>
      </c>
      <c r="F26" s="158"/>
      <c r="G26" s="158">
        <v>5.0694444444444445E-2</v>
      </c>
      <c r="H26" s="158">
        <v>87.060416666666669</v>
      </c>
      <c r="I26" s="158"/>
      <c r="K26" s="162"/>
      <c r="L26" s="162"/>
      <c r="M26" s="162"/>
      <c r="N26" s="162"/>
      <c r="O26" s="160"/>
    </row>
    <row r="27" spans="4:15" x14ac:dyDescent="0.25">
      <c r="F27" s="27"/>
      <c r="G27" s="27"/>
      <c r="H27" s="27"/>
      <c r="I27" s="27"/>
    </row>
    <row r="28" spans="4:15" x14ac:dyDescent="0.25">
      <c r="F28" s="27"/>
      <c r="G28" s="27"/>
      <c r="H28" s="27"/>
      <c r="I28" s="27"/>
    </row>
    <row r="30" spans="4:15" x14ac:dyDescent="0.25">
      <c r="F30" s="142" t="s">
        <v>61</v>
      </c>
      <c r="G30" s="142"/>
      <c r="H30" s="142"/>
      <c r="I30" s="142"/>
    </row>
    <row r="31" spans="4:15" x14ac:dyDescent="0.25">
      <c r="D31" s="2" t="s">
        <v>50</v>
      </c>
      <c r="E31" s="2" t="s">
        <v>17</v>
      </c>
      <c r="F31" s="2" t="s">
        <v>20</v>
      </c>
      <c r="G31" s="2" t="s">
        <v>21</v>
      </c>
      <c r="H31" s="2" t="s">
        <v>22</v>
      </c>
      <c r="I31" s="2" t="s">
        <v>23</v>
      </c>
    </row>
    <row r="32" spans="4:15" x14ac:dyDescent="0.25">
      <c r="D32" s="2">
        <v>20</v>
      </c>
      <c r="E32" s="43" t="s">
        <v>62</v>
      </c>
      <c r="F32" s="2"/>
      <c r="G32" s="2"/>
      <c r="H32" s="2"/>
      <c r="I32" s="1"/>
    </row>
    <row r="33" spans="4:9" x14ac:dyDescent="0.25">
      <c r="D33" s="2">
        <f>D32+1</f>
        <v>21</v>
      </c>
      <c r="E33" s="43" t="s">
        <v>29</v>
      </c>
      <c r="F33" s="2">
        <v>10</v>
      </c>
      <c r="G33" s="2">
        <v>17</v>
      </c>
      <c r="H33" s="2">
        <v>38</v>
      </c>
      <c r="I33" s="2">
        <v>54</v>
      </c>
    </row>
    <row r="34" spans="4:9" x14ac:dyDescent="0.25">
      <c r="D34" s="2">
        <f t="shared" ref="D34:D55" si="1">D33+1</f>
        <v>22</v>
      </c>
      <c r="E34" s="43" t="s">
        <v>30</v>
      </c>
      <c r="F34" s="2">
        <v>12</v>
      </c>
      <c r="G34" s="2">
        <v>23</v>
      </c>
      <c r="H34" s="2">
        <v>45</v>
      </c>
      <c r="I34" s="2">
        <v>64</v>
      </c>
    </row>
    <row r="35" spans="4:9" x14ac:dyDescent="0.25">
      <c r="D35" s="2">
        <f t="shared" si="1"/>
        <v>23</v>
      </c>
      <c r="E35" s="43" t="s">
        <v>31</v>
      </c>
      <c r="F35" s="2">
        <v>11</v>
      </c>
      <c r="G35" s="2">
        <v>21</v>
      </c>
      <c r="H35" s="2">
        <v>42</v>
      </c>
      <c r="I35" s="2">
        <v>58</v>
      </c>
    </row>
    <row r="36" spans="4:9" x14ac:dyDescent="0.25">
      <c r="D36" s="2">
        <f t="shared" si="1"/>
        <v>24</v>
      </c>
      <c r="E36" s="44" t="s">
        <v>32</v>
      </c>
      <c r="F36" s="2">
        <v>10</v>
      </c>
      <c r="G36" s="2">
        <v>19</v>
      </c>
      <c r="H36" s="2">
        <v>38</v>
      </c>
      <c r="I36" s="2">
        <v>54</v>
      </c>
    </row>
    <row r="37" spans="4:9" x14ac:dyDescent="0.25">
      <c r="D37" s="2">
        <f t="shared" si="1"/>
        <v>25</v>
      </c>
      <c r="E37" s="44" t="s">
        <v>33</v>
      </c>
      <c r="F37" s="2">
        <v>10</v>
      </c>
      <c r="G37" s="2">
        <v>18</v>
      </c>
      <c r="H37" s="2">
        <v>40</v>
      </c>
      <c r="I37" s="2">
        <v>50</v>
      </c>
    </row>
    <row r="38" spans="4:9" x14ac:dyDescent="0.25">
      <c r="D38" s="2">
        <f t="shared" si="1"/>
        <v>26</v>
      </c>
      <c r="E38" s="44" t="s">
        <v>34</v>
      </c>
      <c r="F38" s="2">
        <v>9</v>
      </c>
      <c r="G38" s="2">
        <v>18</v>
      </c>
      <c r="H38" s="2">
        <v>36</v>
      </c>
      <c r="I38" s="2">
        <v>50</v>
      </c>
    </row>
    <row r="39" spans="4:9" x14ac:dyDescent="0.25">
      <c r="D39" s="2">
        <f t="shared" si="1"/>
        <v>27</v>
      </c>
      <c r="E39" s="44" t="s">
        <v>63</v>
      </c>
      <c r="F39" s="2">
        <v>10</v>
      </c>
      <c r="G39" s="2">
        <v>17</v>
      </c>
      <c r="H39" s="2">
        <v>38</v>
      </c>
      <c r="I39" s="2">
        <v>54</v>
      </c>
    </row>
    <row r="40" spans="4:9" x14ac:dyDescent="0.25">
      <c r="D40" s="2">
        <f t="shared" si="1"/>
        <v>28</v>
      </c>
      <c r="E40" s="44" t="s">
        <v>36</v>
      </c>
      <c r="F40" s="2">
        <v>9</v>
      </c>
      <c r="G40" s="2">
        <v>17</v>
      </c>
      <c r="H40" s="2">
        <v>38</v>
      </c>
      <c r="I40" s="2">
        <v>50</v>
      </c>
    </row>
    <row r="41" spans="4:9" x14ac:dyDescent="0.25">
      <c r="D41" s="2">
        <f t="shared" si="1"/>
        <v>29</v>
      </c>
      <c r="E41" s="43" t="s">
        <v>37</v>
      </c>
      <c r="F41" s="2">
        <v>9</v>
      </c>
      <c r="G41" s="2">
        <v>19</v>
      </c>
      <c r="H41" s="1"/>
      <c r="I41" s="2">
        <v>50</v>
      </c>
    </row>
    <row r="42" spans="4:9" x14ac:dyDescent="0.25">
      <c r="D42" s="2">
        <f t="shared" si="1"/>
        <v>30</v>
      </c>
      <c r="E42" s="44" t="s">
        <v>64</v>
      </c>
      <c r="F42" s="2">
        <v>9</v>
      </c>
      <c r="G42" s="2">
        <v>18</v>
      </c>
      <c r="H42" s="2">
        <v>36</v>
      </c>
      <c r="I42" s="2">
        <v>50</v>
      </c>
    </row>
    <row r="43" spans="4:9" x14ac:dyDescent="0.25">
      <c r="D43" s="2">
        <f t="shared" si="1"/>
        <v>31</v>
      </c>
      <c r="E43" s="44" t="s">
        <v>39</v>
      </c>
      <c r="F43" s="2">
        <v>7</v>
      </c>
      <c r="G43" s="2">
        <v>13</v>
      </c>
      <c r="H43" s="2">
        <v>25</v>
      </c>
      <c r="I43" s="2">
        <v>35</v>
      </c>
    </row>
    <row r="44" spans="4:9" x14ac:dyDescent="0.25">
      <c r="D44" s="2">
        <f t="shared" si="1"/>
        <v>32</v>
      </c>
      <c r="E44" s="44" t="s">
        <v>40</v>
      </c>
      <c r="F44" s="2">
        <v>6</v>
      </c>
      <c r="G44" s="2">
        <v>11</v>
      </c>
      <c r="H44" s="2"/>
      <c r="I44" s="2">
        <v>32</v>
      </c>
    </row>
    <row r="45" spans="4:9" x14ac:dyDescent="0.25">
      <c r="D45" s="2">
        <f t="shared" si="1"/>
        <v>33</v>
      </c>
      <c r="E45" s="44" t="s">
        <v>41</v>
      </c>
      <c r="F45" s="2">
        <v>16</v>
      </c>
      <c r="G45" s="2">
        <v>28</v>
      </c>
      <c r="H45" s="2"/>
      <c r="I45" s="2">
        <v>80</v>
      </c>
    </row>
    <row r="46" spans="4:9" x14ac:dyDescent="0.25">
      <c r="D46" s="2">
        <f t="shared" si="1"/>
        <v>34</v>
      </c>
      <c r="E46" s="44" t="s">
        <v>42</v>
      </c>
      <c r="F46" s="2">
        <v>10</v>
      </c>
      <c r="G46" s="2">
        <v>19</v>
      </c>
      <c r="H46" s="2"/>
      <c r="I46" s="2">
        <v>54</v>
      </c>
    </row>
    <row r="47" spans="4:9" x14ac:dyDescent="0.25">
      <c r="D47" s="2">
        <f t="shared" si="1"/>
        <v>35</v>
      </c>
      <c r="E47" s="44" t="s">
        <v>43</v>
      </c>
      <c r="F47" s="2">
        <v>9</v>
      </c>
      <c r="G47" s="2">
        <v>19</v>
      </c>
      <c r="H47" s="2"/>
      <c r="I47" s="2">
        <v>50</v>
      </c>
    </row>
    <row r="48" spans="4:9" x14ac:dyDescent="0.25">
      <c r="D48" s="2">
        <f t="shared" si="1"/>
        <v>36</v>
      </c>
      <c r="E48" s="44" t="s">
        <v>44</v>
      </c>
      <c r="F48" s="2">
        <v>12</v>
      </c>
      <c r="G48" s="2">
        <v>23</v>
      </c>
      <c r="H48" s="2"/>
      <c r="I48" s="2">
        <v>64</v>
      </c>
    </row>
    <row r="49" spans="4:9" x14ac:dyDescent="0.25">
      <c r="D49" s="2">
        <f t="shared" si="1"/>
        <v>37</v>
      </c>
      <c r="E49" s="44" t="s">
        <v>45</v>
      </c>
      <c r="F49" s="2">
        <v>10</v>
      </c>
      <c r="G49" s="2">
        <v>19</v>
      </c>
      <c r="H49" s="2">
        <v>38</v>
      </c>
      <c r="I49" s="2">
        <v>54</v>
      </c>
    </row>
    <row r="50" spans="4:9" x14ac:dyDescent="0.25">
      <c r="D50" s="2">
        <f t="shared" si="1"/>
        <v>38</v>
      </c>
      <c r="E50" s="43" t="s">
        <v>65</v>
      </c>
      <c r="F50" s="2"/>
      <c r="G50" s="1"/>
      <c r="H50" s="1"/>
      <c r="I50" s="1"/>
    </row>
    <row r="51" spans="4:9" x14ac:dyDescent="0.25">
      <c r="D51" s="2">
        <f t="shared" si="1"/>
        <v>39</v>
      </c>
      <c r="E51" s="43" t="s">
        <v>66</v>
      </c>
      <c r="F51" s="2">
        <v>9</v>
      </c>
      <c r="G51" s="2">
        <v>17</v>
      </c>
      <c r="H51" s="2"/>
      <c r="I51" s="2">
        <v>47</v>
      </c>
    </row>
    <row r="52" spans="4:9" x14ac:dyDescent="0.25">
      <c r="D52" s="2">
        <f t="shared" si="1"/>
        <v>40</v>
      </c>
      <c r="E52" s="44" t="s">
        <v>49</v>
      </c>
      <c r="F52" s="2">
        <v>15</v>
      </c>
      <c r="G52" s="2">
        <v>33</v>
      </c>
      <c r="H52" s="2">
        <v>65</v>
      </c>
      <c r="I52" s="2">
        <v>90</v>
      </c>
    </row>
    <row r="53" spans="4:9" x14ac:dyDescent="0.25">
      <c r="D53" s="2">
        <f t="shared" si="1"/>
        <v>41</v>
      </c>
      <c r="E53" s="44" t="s">
        <v>46</v>
      </c>
      <c r="F53" s="2">
        <v>11</v>
      </c>
      <c r="G53" s="2">
        <v>33</v>
      </c>
      <c r="H53" s="2">
        <v>65</v>
      </c>
      <c r="I53" s="2">
        <v>90</v>
      </c>
    </row>
    <row r="54" spans="4:9" x14ac:dyDescent="0.25">
      <c r="D54" s="2">
        <f t="shared" si="1"/>
        <v>42</v>
      </c>
      <c r="E54" s="44" t="s">
        <v>47</v>
      </c>
      <c r="F54" s="2">
        <v>9</v>
      </c>
      <c r="G54" s="2">
        <v>17</v>
      </c>
      <c r="H54" s="2">
        <v>36</v>
      </c>
      <c r="I54" s="2"/>
    </row>
    <row r="55" spans="4:9" x14ac:dyDescent="0.25">
      <c r="D55" s="2">
        <f t="shared" si="1"/>
        <v>43</v>
      </c>
      <c r="E55" s="45" t="s">
        <v>48</v>
      </c>
      <c r="F55" s="2">
        <v>9</v>
      </c>
      <c r="G55" s="2">
        <v>17</v>
      </c>
      <c r="H55" s="2">
        <v>36</v>
      </c>
      <c r="I55" s="86"/>
    </row>
  </sheetData>
  <mergeCells count="2">
    <mergeCell ref="F1:I1"/>
    <mergeCell ref="F30:I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5"/>
  <sheetViews>
    <sheetView zoomScaleNormal="100" workbookViewId="0">
      <selection activeCell="B1" sqref="B1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16.28515625" customWidth="1"/>
    <col min="4" max="4" width="15.85546875" customWidth="1"/>
    <col min="5" max="5" width="16.85546875" customWidth="1"/>
    <col min="6" max="6" width="21.5703125" customWidth="1"/>
    <col min="7" max="7" width="22.7109375" customWidth="1"/>
    <col min="8" max="8" width="21" customWidth="1"/>
    <col min="9" max="9" width="20" customWidth="1"/>
    <col min="10" max="10" width="23.42578125" customWidth="1"/>
    <col min="11" max="11" width="43" customWidth="1"/>
    <col min="12" max="12" width="31.7109375" customWidth="1"/>
    <col min="13" max="13" width="36.42578125" customWidth="1"/>
    <col min="14" max="14" width="32.140625" customWidth="1"/>
    <col min="15" max="15" width="26.5703125" customWidth="1"/>
    <col min="16" max="16" width="28.85546875" customWidth="1"/>
    <col min="17" max="17" width="19" customWidth="1"/>
    <col min="18" max="18" width="19.140625" customWidth="1"/>
  </cols>
  <sheetData>
    <row r="1" spans="1:18" ht="31.5" customHeight="1" x14ac:dyDescent="0.25">
      <c r="A1" s="28" t="s">
        <v>0</v>
      </c>
      <c r="B1" s="29" t="s">
        <v>1</v>
      </c>
      <c r="C1" s="29" t="s">
        <v>2</v>
      </c>
      <c r="D1" s="29" t="s">
        <v>3</v>
      </c>
      <c r="E1" s="29" t="s">
        <v>10</v>
      </c>
      <c r="F1" s="29" t="s">
        <v>7</v>
      </c>
      <c r="G1" s="29" t="s">
        <v>24</v>
      </c>
      <c r="H1" s="30" t="s">
        <v>8</v>
      </c>
      <c r="I1" s="30" t="s">
        <v>9</v>
      </c>
      <c r="J1" s="31" t="s">
        <v>6</v>
      </c>
      <c r="K1" s="30" t="s">
        <v>11</v>
      </c>
    </row>
    <row r="2" spans="1:18" x14ac:dyDescent="0.25">
      <c r="A2" s="32"/>
      <c r="B2" s="33"/>
      <c r="C2" s="34"/>
      <c r="D2" s="35"/>
      <c r="E2" s="46"/>
      <c r="F2" s="33"/>
      <c r="G2" s="134" t="str">
        <f>IFERROR(VLOOKUP(F2,'[1]Données '!D:F,3,FALSE),"")</f>
        <v/>
      </c>
      <c r="H2" s="33"/>
      <c r="I2" s="33"/>
      <c r="J2" s="36"/>
      <c r="K2" s="29"/>
    </row>
    <row r="3" spans="1:18" x14ac:dyDescent="0.25">
      <c r="A3" s="32"/>
      <c r="B3" s="33"/>
      <c r="C3" s="35"/>
      <c r="D3" s="35"/>
      <c r="E3" s="46"/>
      <c r="F3" s="33"/>
      <c r="G3" s="134" t="str">
        <f>IFERROR(VLOOKUP(F3,'[1]Données '!D:F,3,FALSE),"")</f>
        <v/>
      </c>
      <c r="H3" s="33"/>
      <c r="I3" s="33"/>
      <c r="J3" s="36"/>
      <c r="K3" s="33"/>
      <c r="M3" s="23"/>
      <c r="N3" s="26"/>
      <c r="O3" s="20"/>
    </row>
    <row r="4" spans="1:18" x14ac:dyDescent="0.25">
      <c r="A4" s="32"/>
      <c r="B4" s="33"/>
      <c r="C4" s="35"/>
      <c r="D4" s="35"/>
      <c r="E4" s="46"/>
      <c r="F4" s="33"/>
      <c r="G4" s="134" t="str">
        <f>IFERROR(VLOOKUP(F4,'[1]Données '!D:F,3,FALSE),"")</f>
        <v/>
      </c>
      <c r="H4" s="33"/>
      <c r="I4" s="37"/>
      <c r="J4" s="38"/>
      <c r="K4" s="33"/>
      <c r="M4" s="20"/>
      <c r="N4" s="20"/>
      <c r="O4" s="20"/>
    </row>
    <row r="5" spans="1:18" x14ac:dyDescent="0.25">
      <c r="A5" s="32"/>
      <c r="B5" s="33"/>
      <c r="C5" s="35"/>
      <c r="D5" s="35"/>
      <c r="E5" s="46"/>
      <c r="F5" s="33"/>
      <c r="G5" s="134" t="str">
        <f>IFERROR(VLOOKUP(F5,'[1]Données '!D:F,3,FALSE),"")</f>
        <v/>
      </c>
      <c r="H5" s="33"/>
      <c r="I5" s="37"/>
      <c r="J5" s="38"/>
      <c r="K5" s="33"/>
      <c r="M5" s="20"/>
      <c r="N5" s="20"/>
      <c r="O5" s="20"/>
    </row>
    <row r="6" spans="1:18" x14ac:dyDescent="0.25">
      <c r="A6" s="32"/>
      <c r="B6" s="33"/>
      <c r="C6" s="35"/>
      <c r="D6" s="35"/>
      <c r="E6" s="46"/>
      <c r="F6" s="33"/>
      <c r="G6" s="134" t="str">
        <f>IFERROR(VLOOKUP(F6,'[1]Données '!D:F,3,FALSE),"")</f>
        <v/>
      </c>
      <c r="H6" s="33"/>
      <c r="I6" s="87"/>
      <c r="J6" s="38"/>
      <c r="K6" s="33"/>
      <c r="M6" s="20"/>
      <c r="N6" s="20"/>
      <c r="O6" s="20"/>
    </row>
    <row r="7" spans="1:18" x14ac:dyDescent="0.25">
      <c r="A7" s="32"/>
      <c r="B7" s="33"/>
      <c r="C7" s="35"/>
      <c r="D7" s="35"/>
      <c r="E7" s="46"/>
      <c r="F7" s="33"/>
      <c r="G7" s="134" t="str">
        <f>IFERROR(VLOOKUP(F7,'[1]Données '!D:F,3,FALSE),"")</f>
        <v/>
      </c>
      <c r="H7" s="33"/>
      <c r="I7" s="37"/>
      <c r="J7" s="38"/>
      <c r="K7" s="33"/>
      <c r="M7" s="20"/>
      <c r="N7" s="20"/>
      <c r="O7" s="20"/>
    </row>
    <row r="8" spans="1:18" x14ac:dyDescent="0.25">
      <c r="A8" s="32"/>
      <c r="B8" s="33"/>
      <c r="C8" s="35"/>
      <c r="D8" s="35"/>
      <c r="E8" s="46"/>
      <c r="F8" s="33"/>
      <c r="G8" s="134" t="str">
        <f>IFERROR(VLOOKUP(F8,'[1]Données '!D:F,3,FALSE),"")</f>
        <v/>
      </c>
      <c r="H8" s="33"/>
      <c r="I8" s="37"/>
      <c r="J8" s="38"/>
      <c r="K8" s="33"/>
      <c r="M8" s="20"/>
      <c r="N8" s="20"/>
      <c r="O8" s="20"/>
    </row>
    <row r="9" spans="1:18" x14ac:dyDescent="0.25">
      <c r="A9" s="32"/>
      <c r="B9" s="33"/>
      <c r="C9" s="35"/>
      <c r="D9" s="35"/>
      <c r="E9" s="46"/>
      <c r="F9" s="33"/>
      <c r="G9" s="134" t="str">
        <f>IFERROR(VLOOKUP(F9,'[1]Données '!D:F,3,FALSE),"")</f>
        <v/>
      </c>
      <c r="H9" s="33"/>
      <c r="I9" s="37"/>
      <c r="J9" s="38"/>
      <c r="K9" s="33"/>
      <c r="M9" s="20"/>
      <c r="N9" s="20"/>
      <c r="O9" s="20"/>
    </row>
    <row r="10" spans="1:18" x14ac:dyDescent="0.25">
      <c r="A10" s="32"/>
      <c r="B10" s="33"/>
      <c r="C10" s="35"/>
      <c r="D10" s="35"/>
      <c r="E10" s="46"/>
      <c r="F10" s="33"/>
      <c r="G10" s="134" t="str">
        <f>IFERROR(VLOOKUP(F10,'[1]Données '!D:F,3,FALSE),"")</f>
        <v/>
      </c>
      <c r="H10" s="33"/>
      <c r="I10" s="37"/>
      <c r="J10" s="38"/>
      <c r="K10" s="33"/>
      <c r="M10" s="20"/>
      <c r="N10" s="20"/>
      <c r="O10" s="20"/>
    </row>
    <row r="11" spans="1:18" x14ac:dyDescent="0.25">
      <c r="A11" s="32"/>
      <c r="B11" s="33"/>
      <c r="C11" s="35"/>
      <c r="D11" s="35"/>
      <c r="E11" s="46"/>
      <c r="F11" s="33"/>
      <c r="G11" s="134" t="str">
        <f>IFERROR(VLOOKUP(F11,'[1]Données '!D:F,3,FALSE),"")</f>
        <v/>
      </c>
      <c r="H11" s="33"/>
      <c r="I11" s="37"/>
      <c r="J11" s="38"/>
      <c r="K11" s="33"/>
      <c r="M11" s="20"/>
      <c r="N11" s="20"/>
    </row>
    <row r="12" spans="1:18" x14ac:dyDescent="0.25">
      <c r="A12" s="32"/>
      <c r="B12" s="33"/>
      <c r="C12" s="35"/>
      <c r="D12" s="35"/>
      <c r="E12" s="46"/>
      <c r="F12" s="33"/>
      <c r="G12" s="134" t="str">
        <f>IFERROR(VLOOKUP(F12,'[1]Données '!D:F,3,FALSE),"")</f>
        <v/>
      </c>
      <c r="H12" s="33"/>
      <c r="I12" s="37"/>
      <c r="J12" s="38"/>
      <c r="K12" s="33"/>
    </row>
    <row r="13" spans="1:18" x14ac:dyDescent="0.25">
      <c r="A13" s="32"/>
      <c r="B13" s="33"/>
      <c r="C13" s="35"/>
      <c r="D13" s="35"/>
      <c r="E13" s="46"/>
      <c r="F13" s="33"/>
      <c r="G13" s="134" t="str">
        <f>IFERROR(VLOOKUP(F13,'[1]Données '!D:F,3,FALSE),"")</f>
        <v/>
      </c>
      <c r="H13" s="33"/>
      <c r="I13" s="37"/>
      <c r="J13" s="38"/>
      <c r="K13" s="36"/>
    </row>
    <row r="14" spans="1:18" x14ac:dyDescent="0.25">
      <c r="A14" s="32"/>
      <c r="B14" s="33"/>
      <c r="C14" s="35"/>
      <c r="D14" s="35"/>
      <c r="E14" s="46"/>
      <c r="F14" s="33"/>
      <c r="G14" s="134" t="str">
        <f>IFERROR(VLOOKUP(F14,'[1]Données '!D:F,3,FALSE),"")</f>
        <v/>
      </c>
      <c r="H14" s="33"/>
      <c r="I14" s="37"/>
      <c r="J14" s="38"/>
      <c r="K14" s="36"/>
      <c r="M14" s="143"/>
      <c r="N14" s="143"/>
      <c r="O14" s="143"/>
      <c r="P14" s="143"/>
    </row>
    <row r="15" spans="1:18" ht="15.75" customHeight="1" x14ac:dyDescent="0.25">
      <c r="A15" s="32"/>
      <c r="B15" s="33"/>
      <c r="C15" s="35"/>
      <c r="D15" s="35"/>
      <c r="E15" s="46"/>
      <c r="F15" s="33"/>
      <c r="G15" s="134" t="str">
        <f>IFERROR(VLOOKUP(F15,'[1]Données '!D:F,3,FALSE),"")</f>
        <v/>
      </c>
      <c r="H15" s="33"/>
      <c r="I15" s="33"/>
      <c r="J15" s="36"/>
      <c r="K15" s="36"/>
      <c r="M15" s="23"/>
      <c r="N15" s="26"/>
      <c r="O15" s="26"/>
      <c r="P15" s="23"/>
      <c r="Q15" s="17"/>
      <c r="R15" s="17"/>
    </row>
    <row r="16" spans="1:18" x14ac:dyDescent="0.25">
      <c r="A16" s="32"/>
      <c r="B16" s="33"/>
      <c r="C16" s="35"/>
      <c r="D16" s="35"/>
      <c r="E16" s="46"/>
      <c r="F16" s="33"/>
      <c r="G16" s="134" t="str">
        <f>IFERROR(VLOOKUP(F16,'[1]Données '!D:F,3,FALSE),"")</f>
        <v/>
      </c>
      <c r="H16" s="33"/>
      <c r="I16" s="33"/>
      <c r="J16" s="36"/>
      <c r="K16" s="36"/>
    </row>
    <row r="17" spans="1:17" x14ac:dyDescent="0.25">
      <c r="A17" s="32"/>
      <c r="B17" s="33"/>
      <c r="C17" s="35"/>
      <c r="D17" s="35"/>
      <c r="E17" s="46"/>
      <c r="F17" s="33"/>
      <c r="G17" s="131" t="str">
        <f>IFERROR(VLOOKUP(F17,'[1]Données '!D:F,3,FALSE),"")</f>
        <v/>
      </c>
      <c r="H17" s="33"/>
      <c r="I17" s="37"/>
      <c r="J17" s="38"/>
      <c r="K17" s="36"/>
    </row>
    <row r="18" spans="1:17" x14ac:dyDescent="0.25">
      <c r="A18" s="32"/>
      <c r="B18" s="33"/>
      <c r="C18" s="35"/>
      <c r="D18" s="35"/>
      <c r="E18" s="46"/>
      <c r="F18" s="33"/>
      <c r="G18" s="131" t="str">
        <f>IFERROR(VLOOKUP(F18,'[1]Données '!D:F,3,FALSE),"")</f>
        <v/>
      </c>
      <c r="H18" s="33"/>
      <c r="I18" s="37"/>
      <c r="J18" s="38"/>
      <c r="K18" s="36"/>
    </row>
    <row r="19" spans="1:17" x14ac:dyDescent="0.25">
      <c r="A19" s="32"/>
      <c r="B19" s="33"/>
      <c r="C19" s="35"/>
      <c r="D19" s="35"/>
      <c r="E19" s="46"/>
      <c r="F19" s="33"/>
      <c r="G19" s="131" t="str">
        <f>IFERROR(VLOOKUP(F19,'[1]Données '!D:F,3,FALSE),"")</f>
        <v/>
      </c>
      <c r="H19" s="33"/>
      <c r="I19" s="37"/>
      <c r="J19" s="38"/>
      <c r="K19" s="36"/>
    </row>
    <row r="20" spans="1:17" x14ac:dyDescent="0.25">
      <c r="A20" s="32"/>
      <c r="B20" s="33"/>
      <c r="C20" s="35"/>
      <c r="D20" s="35"/>
      <c r="E20" s="46"/>
      <c r="F20" s="33"/>
      <c r="G20" s="131" t="str">
        <f>IFERROR(VLOOKUP(F20,'[1]Données '!D:F,3,FALSE),"")</f>
        <v/>
      </c>
      <c r="H20" s="33"/>
      <c r="I20" s="37"/>
      <c r="J20" s="38"/>
      <c r="K20" s="36"/>
    </row>
    <row r="21" spans="1:17" x14ac:dyDescent="0.25">
      <c r="A21" s="32"/>
      <c r="B21" s="33"/>
      <c r="C21" s="35"/>
      <c r="D21" s="35"/>
      <c r="E21" s="46"/>
      <c r="F21" s="33"/>
      <c r="G21" s="131" t="str">
        <f>IFERROR(VLOOKUP(F21,'[1]Données '!D:F,3,FALSE),"")</f>
        <v/>
      </c>
      <c r="H21" s="33"/>
      <c r="I21" s="37"/>
      <c r="J21" s="38"/>
      <c r="K21" s="36"/>
    </row>
    <row r="22" spans="1:17" x14ac:dyDescent="0.25">
      <c r="A22" s="32"/>
      <c r="B22" s="33"/>
      <c r="C22" s="35"/>
      <c r="D22" s="35"/>
      <c r="E22" s="46"/>
      <c r="F22" s="33"/>
      <c r="G22" s="131" t="str">
        <f>IFERROR(VLOOKUP(F22,'[1]Données '!D:F,3,FALSE),"")</f>
        <v/>
      </c>
      <c r="H22" s="33"/>
      <c r="I22" s="37"/>
      <c r="J22" s="38"/>
      <c r="K22" s="36"/>
    </row>
    <row r="23" spans="1:17" x14ac:dyDescent="0.25">
      <c r="A23" s="32"/>
      <c r="B23" s="33"/>
      <c r="C23" s="35"/>
      <c r="D23" s="35"/>
      <c r="E23" s="46"/>
      <c r="F23" s="33"/>
      <c r="G23" s="131" t="str">
        <f>IFERROR(VLOOKUP(F23,'[1]Données '!D:F,3,FALSE),"")</f>
        <v/>
      </c>
      <c r="H23" s="33"/>
      <c r="I23" s="37"/>
      <c r="J23" s="38"/>
      <c r="K23" s="36"/>
    </row>
    <row r="24" spans="1:17" x14ac:dyDescent="0.25">
      <c r="A24" s="32"/>
      <c r="B24" s="33"/>
      <c r="C24" s="35"/>
      <c r="D24" s="35"/>
      <c r="E24" s="46"/>
      <c r="F24" s="33"/>
      <c r="G24" s="131" t="str">
        <f>IFERROR(VLOOKUP(F24,'[1]Données '!D:F,3,FALSE),"")</f>
        <v/>
      </c>
      <c r="H24" s="33"/>
      <c r="I24" s="37"/>
      <c r="J24" s="38"/>
      <c r="K24" s="36"/>
    </row>
    <row r="25" spans="1:17" x14ac:dyDescent="0.25">
      <c r="A25" s="32"/>
      <c r="B25" s="33"/>
      <c r="C25" s="35"/>
      <c r="D25" s="35"/>
      <c r="E25" s="46"/>
      <c r="F25" s="33"/>
      <c r="G25" s="131" t="str">
        <f>IFERROR(VLOOKUP(F25,'[1]Données '!D:F,3,FALSE),"")</f>
        <v/>
      </c>
      <c r="H25" s="33"/>
      <c r="I25" s="37"/>
      <c r="J25" s="38"/>
      <c r="K25" s="36"/>
    </row>
    <row r="26" spans="1:17" x14ac:dyDescent="0.25">
      <c r="A26" s="32"/>
      <c r="B26" s="33"/>
      <c r="C26" s="35"/>
      <c r="D26" s="35"/>
      <c r="E26" s="46"/>
      <c r="F26" s="33"/>
      <c r="G26" s="131" t="str">
        <f>IFERROR(VLOOKUP(F26,'[1]Données '!D:F,3,FALSE),"")</f>
        <v/>
      </c>
      <c r="H26" s="33"/>
      <c r="I26" s="37"/>
      <c r="J26" s="38"/>
      <c r="K26" s="36"/>
    </row>
    <row r="27" spans="1:17" x14ac:dyDescent="0.25">
      <c r="A27" s="32"/>
      <c r="B27" s="33"/>
      <c r="C27" s="35"/>
      <c r="D27" s="35"/>
      <c r="E27" s="46"/>
      <c r="F27" s="33"/>
      <c r="G27" s="131" t="str">
        <f>IFERROR(VLOOKUP(F27,'[1]Données '!D:F,3,FALSE),"")</f>
        <v/>
      </c>
      <c r="H27" s="33"/>
      <c r="I27" s="37"/>
      <c r="J27" s="38"/>
      <c r="K27" s="36"/>
    </row>
    <row r="28" spans="1:17" x14ac:dyDescent="0.25">
      <c r="A28" s="32"/>
      <c r="B28" s="33"/>
      <c r="C28" s="35"/>
      <c r="D28" s="35"/>
      <c r="E28" s="46"/>
      <c r="F28" s="33"/>
      <c r="G28" s="131" t="str">
        <f>IFERROR(VLOOKUP(F28,'[1]Données '!D:F,3,FALSE),"")</f>
        <v/>
      </c>
      <c r="H28" s="33"/>
      <c r="I28" s="33"/>
      <c r="J28" s="36"/>
      <c r="K28" s="36"/>
      <c r="M28" s="143"/>
      <c r="N28" s="143"/>
      <c r="O28" s="143"/>
      <c r="P28" s="143"/>
      <c r="Q28" s="143"/>
    </row>
    <row r="29" spans="1:17" x14ac:dyDescent="0.25">
      <c r="A29" s="39"/>
      <c r="B29" s="40"/>
      <c r="C29" s="41"/>
      <c r="D29" s="41"/>
      <c r="E29" s="76"/>
      <c r="F29" s="33"/>
      <c r="G29" s="131" t="str">
        <f>IFERROR(VLOOKUP(F29,'[1]Données '!D:F,3,FALSE),"")</f>
        <v/>
      </c>
      <c r="H29" s="40"/>
      <c r="I29" s="40"/>
      <c r="J29" s="42"/>
      <c r="K29" s="42"/>
      <c r="M29" s="20"/>
      <c r="N29" s="20"/>
      <c r="O29" s="20"/>
      <c r="P29" s="20"/>
      <c r="Q29" s="20"/>
    </row>
    <row r="30" spans="1:17" x14ac:dyDescent="0.25">
      <c r="A30" s="71"/>
      <c r="B30" s="33"/>
      <c r="C30" s="67"/>
      <c r="D30" s="67"/>
      <c r="E30" s="74"/>
      <c r="F30" s="33"/>
      <c r="G30" s="131" t="str">
        <f>IFERROR(VLOOKUP(F30,'[1]Données '!D:F,3,FALSE),"")</f>
        <v/>
      </c>
      <c r="H30" s="66"/>
      <c r="I30" s="68"/>
      <c r="J30" s="69"/>
      <c r="K30" s="66"/>
      <c r="L30" s="20"/>
      <c r="M30" s="20"/>
      <c r="N30" s="20"/>
      <c r="O30" s="20"/>
    </row>
    <row r="31" spans="1:17" x14ac:dyDescent="0.25">
      <c r="A31" s="71"/>
      <c r="B31" s="33"/>
      <c r="C31" s="67"/>
      <c r="D31" s="67"/>
      <c r="E31" s="74"/>
      <c r="F31" s="33"/>
      <c r="G31" s="131" t="str">
        <f>IFERROR(VLOOKUP(F31,'[1]Données '!D:F,3,FALSE),"")</f>
        <v/>
      </c>
      <c r="H31" s="66"/>
      <c r="I31" s="68"/>
      <c r="J31" s="69"/>
      <c r="K31" s="66"/>
      <c r="L31" s="20"/>
      <c r="M31" s="20"/>
      <c r="N31" s="20"/>
      <c r="O31" s="20"/>
    </row>
    <row r="32" spans="1:17" x14ac:dyDescent="0.25">
      <c r="A32" s="71"/>
      <c r="B32" s="33"/>
      <c r="C32" s="67"/>
      <c r="D32" s="67"/>
      <c r="E32" s="74"/>
      <c r="F32" s="33"/>
      <c r="G32" s="131" t="str">
        <f>IFERROR(VLOOKUP(F32,'[1]Données '!D:F,3,FALSE),"")</f>
        <v/>
      </c>
      <c r="H32" s="66"/>
      <c r="I32" s="68"/>
      <c r="J32" s="69"/>
      <c r="K32" s="66"/>
      <c r="L32" s="20"/>
      <c r="M32" s="20"/>
      <c r="N32" s="20"/>
      <c r="O32" s="20"/>
    </row>
    <row r="33" spans="1:19" x14ac:dyDescent="0.25">
      <c r="A33" s="71"/>
      <c r="B33" s="33"/>
      <c r="C33" s="67"/>
      <c r="D33" s="67"/>
      <c r="E33" s="74"/>
      <c r="F33" s="33"/>
      <c r="G33" s="131" t="str">
        <f>IFERROR(VLOOKUP(F33,'[1]Données '!D:F,3,FALSE),"")</f>
        <v/>
      </c>
      <c r="H33" s="66"/>
      <c r="I33" s="68"/>
      <c r="J33" s="69"/>
      <c r="K33" s="66"/>
      <c r="L33" s="20"/>
      <c r="M33" s="20"/>
      <c r="N33" s="20"/>
      <c r="O33" s="20"/>
    </row>
    <row r="34" spans="1:19" x14ac:dyDescent="0.25">
      <c r="A34" s="58"/>
      <c r="B34" s="40"/>
      <c r="C34" s="60"/>
      <c r="D34" s="60"/>
      <c r="E34" s="73"/>
      <c r="F34" s="33"/>
      <c r="G34" s="131" t="str">
        <f>IFERROR(VLOOKUP(F34,'[1]Données '!D:F,3,FALSE),"")</f>
        <v/>
      </c>
      <c r="H34" s="59"/>
      <c r="I34" s="61"/>
      <c r="J34" s="62"/>
      <c r="K34" s="59"/>
      <c r="L34" s="20"/>
      <c r="M34" s="20"/>
      <c r="N34" s="20"/>
      <c r="O34" s="20"/>
    </row>
    <row r="35" spans="1:19" x14ac:dyDescent="0.25">
      <c r="A35" s="71"/>
      <c r="B35" s="33"/>
      <c r="C35" s="35"/>
      <c r="D35" s="67"/>
      <c r="E35" s="74"/>
      <c r="F35" s="33"/>
      <c r="G35" s="131" t="str">
        <f>IFERROR(VLOOKUP(F35,'[1]Données '!D:F,3,FALSE),"")</f>
        <v/>
      </c>
      <c r="H35" s="66"/>
      <c r="I35" s="68"/>
      <c r="J35" s="69"/>
      <c r="K35" s="66"/>
      <c r="L35" s="20"/>
      <c r="M35" s="20"/>
      <c r="N35" s="20"/>
      <c r="O35" s="20"/>
    </row>
    <row r="36" spans="1:19" x14ac:dyDescent="0.25">
      <c r="A36" s="71"/>
      <c r="B36" s="33"/>
      <c r="C36" s="67"/>
      <c r="D36" s="67"/>
      <c r="E36" s="74"/>
      <c r="F36" s="33"/>
      <c r="G36" s="131" t="str">
        <f>IFERROR(VLOOKUP(F36,'[1]Données '!D:F,3,FALSE),"")</f>
        <v/>
      </c>
      <c r="H36" s="66"/>
      <c r="I36" s="68"/>
      <c r="J36" s="69"/>
      <c r="K36" s="66"/>
      <c r="L36" s="20"/>
      <c r="M36" s="20"/>
      <c r="N36" s="20"/>
      <c r="O36" s="20"/>
    </row>
    <row r="37" spans="1:19" x14ac:dyDescent="0.25">
      <c r="A37" s="71"/>
      <c r="B37" s="33"/>
      <c r="C37" s="67"/>
      <c r="D37" s="67"/>
      <c r="E37" s="74"/>
      <c r="F37" s="33"/>
      <c r="G37" s="131" t="str">
        <f>IFERROR(VLOOKUP(F37,'[1]Données '!D:F,3,FALSE),"")</f>
        <v/>
      </c>
      <c r="H37" s="66"/>
      <c r="I37" s="68"/>
      <c r="J37" s="69"/>
      <c r="K37" s="66"/>
      <c r="L37" s="20"/>
      <c r="M37" s="20"/>
      <c r="N37" s="20"/>
      <c r="O37" s="20"/>
    </row>
    <row r="38" spans="1:19" x14ac:dyDescent="0.25">
      <c r="A38" s="71"/>
      <c r="B38" s="33"/>
      <c r="C38" s="67"/>
      <c r="D38" s="67"/>
      <c r="E38" s="74"/>
      <c r="F38" s="33"/>
      <c r="G38" s="131" t="str">
        <f>IFERROR(VLOOKUP(F38,'[1]Données '!D:F,3,FALSE),"")</f>
        <v/>
      </c>
      <c r="H38" s="66"/>
      <c r="I38" s="68"/>
      <c r="J38" s="69"/>
      <c r="K38" s="83"/>
      <c r="L38" s="20"/>
      <c r="M38" s="20"/>
      <c r="N38" s="20"/>
      <c r="O38" s="20"/>
    </row>
    <row r="39" spans="1:19" x14ac:dyDescent="0.25">
      <c r="A39" s="71"/>
      <c r="B39" s="33"/>
      <c r="C39" s="67"/>
      <c r="D39" s="67"/>
      <c r="E39" s="74"/>
      <c r="F39" s="33"/>
      <c r="G39" s="131" t="str">
        <f>IFERROR(VLOOKUP(F39,'[1]Données '!D:F,3,FALSE),"")</f>
        <v/>
      </c>
      <c r="H39" s="66"/>
      <c r="I39" s="68"/>
      <c r="J39" s="69"/>
      <c r="K39" s="83"/>
    </row>
    <row r="40" spans="1:19" x14ac:dyDescent="0.25">
      <c r="A40" s="58"/>
      <c r="B40" s="40"/>
      <c r="C40" s="60"/>
      <c r="D40" s="60"/>
      <c r="E40" s="73"/>
      <c r="F40" s="33"/>
      <c r="G40" s="131" t="str">
        <f>IFERROR(VLOOKUP(F40,'[1]Données '!D:F,3,FALSE),"")</f>
        <v/>
      </c>
      <c r="H40" s="59"/>
      <c r="I40" s="61"/>
      <c r="J40" s="62"/>
      <c r="K40" s="84"/>
    </row>
    <row r="41" spans="1:19" x14ac:dyDescent="0.25">
      <c r="A41" s="58"/>
      <c r="B41" s="40"/>
      <c r="C41" s="60"/>
      <c r="D41" s="60"/>
      <c r="E41" s="73"/>
      <c r="F41" s="33"/>
      <c r="G41" s="131" t="str">
        <f>IFERROR(VLOOKUP(F41,'[1]Données '!D:F,3,FALSE),"")</f>
        <v/>
      </c>
      <c r="H41" s="59"/>
      <c r="I41" s="61"/>
      <c r="J41" s="62"/>
      <c r="K41" s="84"/>
      <c r="S41" s="85"/>
    </row>
    <row r="42" spans="1:19" x14ac:dyDescent="0.25">
      <c r="A42" s="58"/>
      <c r="B42" s="40"/>
      <c r="C42" s="60"/>
      <c r="D42" s="60"/>
      <c r="E42" s="73"/>
      <c r="F42" s="33"/>
      <c r="G42" s="131" t="str">
        <f>IFERROR(VLOOKUP(F42,'[1]Données '!D:F,3,FALSE),"")</f>
        <v/>
      </c>
      <c r="H42" s="59"/>
      <c r="I42" s="61"/>
      <c r="J42" s="62"/>
      <c r="K42" s="84"/>
      <c r="S42" s="85"/>
    </row>
    <row r="43" spans="1:19" x14ac:dyDescent="0.25">
      <c r="A43" s="58"/>
      <c r="B43" s="40"/>
      <c r="C43" s="60"/>
      <c r="D43" s="60"/>
      <c r="E43" s="73"/>
      <c r="F43" s="33"/>
      <c r="G43" s="131" t="str">
        <f>IFERROR(VLOOKUP(F43,'[1]Données '!D:F,3,FALSE),"")</f>
        <v/>
      </c>
      <c r="H43" s="59"/>
      <c r="I43" s="61"/>
      <c r="J43" s="62"/>
      <c r="K43" s="84"/>
      <c r="S43" s="85"/>
    </row>
    <row r="44" spans="1:19" x14ac:dyDescent="0.25">
      <c r="A44" s="58"/>
      <c r="B44" s="40"/>
      <c r="C44" s="60"/>
      <c r="D44" s="60"/>
      <c r="E44" s="73"/>
      <c r="F44" s="33"/>
      <c r="G44" s="131" t="str">
        <f>IFERROR(VLOOKUP(F44,'[1]Données '!D:F,3,FALSE),"")</f>
        <v/>
      </c>
      <c r="H44" s="59"/>
      <c r="I44" s="61"/>
      <c r="J44" s="62"/>
      <c r="K44" s="84"/>
      <c r="S44" s="85"/>
    </row>
    <row r="45" spans="1:19" x14ac:dyDescent="0.25">
      <c r="A45" s="58"/>
      <c r="B45" s="40"/>
      <c r="C45" s="60"/>
      <c r="D45" s="60"/>
      <c r="E45" s="73"/>
      <c r="F45" s="33"/>
      <c r="G45" s="131" t="str">
        <f>IFERROR(VLOOKUP(F45,'[1]Données '!D:F,3,FALSE),"")</f>
        <v/>
      </c>
      <c r="H45" s="59"/>
      <c r="I45" s="61"/>
      <c r="J45" s="62"/>
      <c r="K45" s="84"/>
      <c r="S45" s="85"/>
    </row>
    <row r="46" spans="1:19" x14ac:dyDescent="0.25">
      <c r="A46" s="58"/>
      <c r="B46" s="40"/>
      <c r="C46" s="60"/>
      <c r="D46" s="60"/>
      <c r="E46" s="73"/>
      <c r="F46" s="33"/>
      <c r="G46" s="131" t="str">
        <f>IFERROR(VLOOKUP(F46,'[1]Données '!D:F,3,FALSE),"")</f>
        <v/>
      </c>
      <c r="H46" s="59"/>
      <c r="I46" s="61"/>
      <c r="J46" s="62"/>
      <c r="K46" s="84"/>
      <c r="S46" s="85"/>
    </row>
    <row r="47" spans="1:19" x14ac:dyDescent="0.25">
      <c r="A47" s="58"/>
      <c r="B47" s="40"/>
      <c r="C47" s="60"/>
      <c r="D47" s="60"/>
      <c r="E47" s="73"/>
      <c r="F47" s="33"/>
      <c r="G47" s="131" t="str">
        <f>IFERROR(VLOOKUP(F47,'[1]Données '!D:F,3,FALSE),"")</f>
        <v/>
      </c>
      <c r="H47" s="59"/>
      <c r="I47" s="61"/>
      <c r="J47" s="62"/>
      <c r="K47" s="84"/>
      <c r="S47" s="85"/>
    </row>
    <row r="48" spans="1:19" x14ac:dyDescent="0.25">
      <c r="A48" s="58"/>
      <c r="B48" s="40"/>
      <c r="C48" s="60"/>
      <c r="D48" s="60"/>
      <c r="E48" s="73"/>
      <c r="F48" s="33"/>
      <c r="G48" s="131" t="str">
        <f>IFERROR(VLOOKUP(F48,'[1]Données '!D:F,3,FALSE),"")</f>
        <v/>
      </c>
      <c r="H48" s="59"/>
      <c r="I48" s="61"/>
      <c r="J48" s="62"/>
      <c r="K48" s="84"/>
      <c r="S48" s="85"/>
    </row>
    <row r="49" spans="1:19" x14ac:dyDescent="0.25">
      <c r="A49" s="58"/>
      <c r="B49" s="40"/>
      <c r="C49" s="60"/>
      <c r="D49" s="60"/>
      <c r="E49" s="73"/>
      <c r="F49" s="33"/>
      <c r="G49" s="131" t="str">
        <f>IFERROR(VLOOKUP(F49,'[1]Données '!D:F,3,FALSE),"")</f>
        <v/>
      </c>
      <c r="H49" s="59"/>
      <c r="I49" s="61"/>
      <c r="J49" s="62"/>
      <c r="K49" s="84"/>
      <c r="S49" s="85"/>
    </row>
    <row r="50" spans="1:19" x14ac:dyDescent="0.25">
      <c r="A50" s="58"/>
      <c r="B50" s="40"/>
      <c r="C50" s="60"/>
      <c r="D50" s="60"/>
      <c r="E50" s="73"/>
      <c r="F50" s="33"/>
      <c r="G50" s="131" t="str">
        <f>IFERROR(VLOOKUP(F50,'[1]Données '!D:F,3,FALSE),"")</f>
        <v/>
      </c>
      <c r="H50" s="59"/>
      <c r="I50" s="61"/>
      <c r="J50" s="62"/>
      <c r="K50" s="84"/>
      <c r="S50" s="85"/>
    </row>
    <row r="51" spans="1:19" x14ac:dyDescent="0.25">
      <c r="A51" s="58"/>
      <c r="B51" s="40"/>
      <c r="C51" s="60"/>
      <c r="D51" s="60"/>
      <c r="E51" s="73"/>
      <c r="F51" s="33"/>
      <c r="G51" s="131" t="str">
        <f>IFERROR(VLOOKUP(F51,'[1]Données '!D:F,3,FALSE),"")</f>
        <v/>
      </c>
      <c r="H51" s="59"/>
      <c r="I51" s="61"/>
      <c r="J51" s="62"/>
      <c r="K51" s="84"/>
      <c r="S51" s="85"/>
    </row>
    <row r="52" spans="1:19" x14ac:dyDescent="0.25">
      <c r="A52" s="58"/>
      <c r="B52" s="40"/>
      <c r="C52" s="60"/>
      <c r="D52" s="60"/>
      <c r="E52" s="73"/>
      <c r="F52" s="33"/>
      <c r="G52" s="131" t="str">
        <f>IFERROR(VLOOKUP(F52,'[1]Données '!D:F,3,FALSE),"")</f>
        <v/>
      </c>
      <c r="H52" s="59"/>
      <c r="I52" s="61"/>
      <c r="J52" s="62"/>
      <c r="K52" s="84"/>
      <c r="S52" s="85"/>
    </row>
    <row r="53" spans="1:19" x14ac:dyDescent="0.25">
      <c r="A53" s="58"/>
      <c r="B53" s="40"/>
      <c r="C53" s="60"/>
      <c r="D53" s="60"/>
      <c r="E53" s="73"/>
      <c r="F53" s="33"/>
      <c r="G53" s="131" t="str">
        <f>IFERROR(VLOOKUP(F53,'[1]Données '!D:F,3,FALSE),"")</f>
        <v/>
      </c>
      <c r="H53" s="59"/>
      <c r="I53" s="61"/>
      <c r="J53" s="62"/>
      <c r="K53" s="84"/>
      <c r="S53" s="85"/>
    </row>
    <row r="54" spans="1:19" x14ac:dyDescent="0.25">
      <c r="A54" s="58"/>
      <c r="B54" s="40"/>
      <c r="C54" s="60"/>
      <c r="D54" s="60"/>
      <c r="E54" s="73"/>
      <c r="F54" s="33"/>
      <c r="G54" s="131" t="str">
        <f>IFERROR(VLOOKUP(F54,'[1]Données '!D:F,3,FALSE),"")</f>
        <v/>
      </c>
      <c r="H54" s="59"/>
      <c r="I54" s="61"/>
      <c r="J54" s="62"/>
      <c r="K54" s="84"/>
      <c r="S54" s="85"/>
    </row>
    <row r="55" spans="1:19" x14ac:dyDescent="0.25">
      <c r="A55" s="58"/>
      <c r="B55" s="40"/>
      <c r="C55" s="60"/>
      <c r="D55" s="60"/>
      <c r="E55" s="73"/>
      <c r="F55" s="33"/>
      <c r="G55" s="131" t="str">
        <f>IFERROR(VLOOKUP(F55,'[1]Données '!D:F,3,FALSE),"")</f>
        <v/>
      </c>
      <c r="H55" s="59"/>
      <c r="I55" s="61"/>
      <c r="J55" s="62"/>
      <c r="K55" s="84"/>
      <c r="S55" s="85"/>
    </row>
    <row r="56" spans="1:19" x14ac:dyDescent="0.25">
      <c r="A56" s="58"/>
      <c r="B56" s="40"/>
      <c r="C56" s="41"/>
      <c r="D56" s="60"/>
      <c r="E56" s="73"/>
      <c r="F56" s="33"/>
      <c r="G56" s="131" t="str">
        <f>IFERROR(VLOOKUP(F56,'[1]Données '!D:F,3,FALSE),"")</f>
        <v/>
      </c>
      <c r="H56" s="59"/>
      <c r="I56" s="61"/>
      <c r="J56" s="62"/>
      <c r="K56" s="84"/>
      <c r="S56" s="85"/>
    </row>
    <row r="57" spans="1:19" x14ac:dyDescent="0.25">
      <c r="A57" s="58"/>
      <c r="B57" s="40"/>
      <c r="C57" s="60"/>
      <c r="D57" s="60"/>
      <c r="E57" s="73"/>
      <c r="F57" s="33"/>
      <c r="G57" s="131" t="str">
        <f>IFERROR(VLOOKUP(F57,'[1]Données '!D:F,3,FALSE),"")</f>
        <v/>
      </c>
      <c r="H57" s="59"/>
      <c r="I57" s="61"/>
      <c r="J57" s="62"/>
      <c r="K57" s="84"/>
      <c r="S57" s="85"/>
    </row>
    <row r="58" spans="1:19" x14ac:dyDescent="0.25">
      <c r="A58" s="58"/>
      <c r="B58" s="40"/>
      <c r="C58" s="60"/>
      <c r="D58" s="60"/>
      <c r="E58" s="73"/>
      <c r="F58" s="33"/>
      <c r="G58" s="131" t="str">
        <f>IFERROR(VLOOKUP(F58,'[1]Données '!D:F,3,FALSE),"")</f>
        <v/>
      </c>
      <c r="H58" s="59"/>
      <c r="I58" s="61"/>
      <c r="J58" s="62"/>
      <c r="K58" s="84"/>
      <c r="S58" s="85"/>
    </row>
    <row r="59" spans="1:19" x14ac:dyDescent="0.25">
      <c r="A59" s="58"/>
      <c r="B59" s="40"/>
      <c r="C59" s="60"/>
      <c r="D59" s="60"/>
      <c r="E59" s="73"/>
      <c r="F59" s="33"/>
      <c r="G59" s="131" t="str">
        <f>IFERROR(VLOOKUP(F59,'[1]Données '!D:F,3,FALSE),"")</f>
        <v/>
      </c>
      <c r="H59" s="59"/>
      <c r="I59" s="61"/>
      <c r="J59" s="62"/>
      <c r="K59" s="84"/>
      <c r="S59" s="85"/>
    </row>
    <row r="60" spans="1:19" x14ac:dyDescent="0.25">
      <c r="A60" s="58"/>
      <c r="B60" s="40"/>
      <c r="C60" s="60"/>
      <c r="D60" s="60"/>
      <c r="E60" s="73"/>
      <c r="F60" s="33"/>
      <c r="G60" s="131" t="str">
        <f>IFERROR(VLOOKUP(F60,'[1]Données '!D:F,3,FALSE),"")</f>
        <v/>
      </c>
      <c r="H60" s="59"/>
      <c r="I60" s="61"/>
      <c r="J60" s="62"/>
      <c r="K60" s="84"/>
      <c r="S60" s="85"/>
    </row>
    <row r="61" spans="1:19" x14ac:dyDescent="0.25">
      <c r="A61" s="58"/>
      <c r="B61" s="40"/>
      <c r="C61" s="60"/>
      <c r="D61" s="60"/>
      <c r="E61" s="73"/>
      <c r="F61" s="33"/>
      <c r="G61" s="131" t="str">
        <f>IFERROR(VLOOKUP(F61,'[1]Données '!D:F,3,FALSE),"")</f>
        <v/>
      </c>
      <c r="H61" s="59"/>
      <c r="I61" s="61"/>
      <c r="J61" s="62"/>
      <c r="K61" s="84"/>
      <c r="S61" s="85"/>
    </row>
    <row r="62" spans="1:19" x14ac:dyDescent="0.25">
      <c r="A62" s="58"/>
      <c r="B62" s="40"/>
      <c r="C62" s="60"/>
      <c r="D62" s="60"/>
      <c r="E62" s="73"/>
      <c r="F62" s="33"/>
      <c r="G62" s="131" t="str">
        <f>IFERROR(VLOOKUP(F62,'[1]Données '!D:F,3,FALSE),"")</f>
        <v/>
      </c>
      <c r="H62" s="59"/>
      <c r="I62" s="61"/>
      <c r="J62" s="62"/>
      <c r="K62" s="84"/>
      <c r="S62" s="85"/>
    </row>
    <row r="63" spans="1:19" x14ac:dyDescent="0.25">
      <c r="A63" s="58"/>
      <c r="B63" s="40"/>
      <c r="C63" s="60"/>
      <c r="D63" s="60"/>
      <c r="E63" s="73"/>
      <c r="F63" s="33"/>
      <c r="G63" s="131" t="str">
        <f>IFERROR(VLOOKUP(F63,'[1]Données '!D:F,3,FALSE),"")</f>
        <v/>
      </c>
      <c r="H63" s="59"/>
      <c r="I63" s="61"/>
      <c r="J63" s="62"/>
      <c r="K63" s="84"/>
      <c r="S63" s="85"/>
    </row>
    <row r="64" spans="1:19" x14ac:dyDescent="0.25">
      <c r="A64" s="58"/>
      <c r="B64" s="40"/>
      <c r="C64" s="60"/>
      <c r="D64" s="60"/>
      <c r="E64" s="73"/>
      <c r="F64" s="33"/>
      <c r="G64" s="131" t="str">
        <f>IFERROR(VLOOKUP(F64,'[1]Données '!D:F,3,FALSE),"")</f>
        <v/>
      </c>
      <c r="H64" s="59"/>
      <c r="I64" s="61"/>
      <c r="J64" s="62"/>
      <c r="K64" s="84"/>
      <c r="S64" s="85"/>
    </row>
    <row r="65" spans="1:21" x14ac:dyDescent="0.25">
      <c r="A65" s="32"/>
      <c r="B65" s="33"/>
      <c r="C65" s="35"/>
      <c r="D65" s="35"/>
      <c r="E65" s="46"/>
      <c r="F65" s="33"/>
      <c r="G65" s="131" t="str">
        <f>IFERROR(VLOOKUP(F65,'[1]Données '!D:F,3,FALSE),"")</f>
        <v/>
      </c>
      <c r="H65" s="33"/>
      <c r="I65" s="37"/>
      <c r="J65" s="38"/>
      <c r="K65" s="33"/>
      <c r="L65" s="77"/>
      <c r="M65" s="83"/>
      <c r="U65" s="85"/>
    </row>
    <row r="66" spans="1:21" x14ac:dyDescent="0.25">
      <c r="A66" s="32"/>
      <c r="B66" s="33"/>
      <c r="C66" s="35"/>
      <c r="D66" s="35"/>
      <c r="E66" s="46"/>
      <c r="F66" s="33"/>
      <c r="G66" s="131" t="str">
        <f>IFERROR(VLOOKUP(F66,'[1]Données '!D:F,3,FALSE),"")</f>
        <v/>
      </c>
      <c r="H66" s="33"/>
      <c r="I66" s="37"/>
      <c r="J66" s="38"/>
      <c r="K66" s="33"/>
      <c r="L66" s="77"/>
      <c r="M66" s="83"/>
      <c r="U66" s="85"/>
    </row>
    <row r="67" spans="1:21" x14ac:dyDescent="0.25">
      <c r="A67" s="32"/>
      <c r="B67" s="33"/>
      <c r="C67" s="35"/>
      <c r="D67" s="35"/>
      <c r="E67" s="46"/>
      <c r="F67" s="33"/>
      <c r="G67" s="131" t="str">
        <f>IFERROR(VLOOKUP(F67,'[1]Données '!D:F,3,FALSE),"")</f>
        <v/>
      </c>
      <c r="H67" s="33"/>
      <c r="I67" s="37"/>
      <c r="J67" s="38"/>
      <c r="K67" s="33"/>
      <c r="L67" s="77"/>
      <c r="M67" s="83"/>
      <c r="U67" s="85"/>
    </row>
    <row r="68" spans="1:21" x14ac:dyDescent="0.25">
      <c r="A68" s="32"/>
      <c r="B68" s="33"/>
      <c r="C68" s="35"/>
      <c r="D68" s="35"/>
      <c r="E68" s="46"/>
      <c r="F68" s="33"/>
      <c r="G68" s="131" t="str">
        <f>IFERROR(VLOOKUP(F68,'[1]Données '!D:F,3,FALSE),"")</f>
        <v/>
      </c>
      <c r="H68" s="33"/>
      <c r="I68" s="37"/>
      <c r="J68" s="38"/>
      <c r="K68" s="33"/>
      <c r="L68" s="77"/>
      <c r="M68" s="83"/>
      <c r="U68" s="85"/>
    </row>
    <row r="69" spans="1:21" x14ac:dyDescent="0.25">
      <c r="A69" s="32"/>
      <c r="B69" s="33"/>
      <c r="C69" s="35"/>
      <c r="D69" s="35"/>
      <c r="E69" s="46"/>
      <c r="F69" s="33"/>
      <c r="G69" s="131" t="str">
        <f>IFERROR(VLOOKUP(F69,'[1]Données '!D:F,3,FALSE),"")</f>
        <v/>
      </c>
      <c r="H69" s="33"/>
      <c r="I69" s="37"/>
      <c r="J69" s="38"/>
      <c r="K69" s="33"/>
      <c r="L69" s="77"/>
      <c r="M69" s="83"/>
      <c r="U69" s="85"/>
    </row>
    <row r="70" spans="1:21" x14ac:dyDescent="0.25">
      <c r="A70" s="32"/>
      <c r="B70" s="33"/>
      <c r="C70" s="35"/>
      <c r="D70" s="35"/>
      <c r="E70" s="46"/>
      <c r="F70" s="33"/>
      <c r="G70" s="131" t="str">
        <f>IFERROR(VLOOKUP(F70,'[1]Données '!D:F,3,FALSE),"")</f>
        <v/>
      </c>
      <c r="H70" s="33"/>
      <c r="I70" s="37"/>
      <c r="J70" s="38"/>
      <c r="K70" s="33"/>
      <c r="L70" s="77"/>
      <c r="M70" s="83"/>
      <c r="U70" s="85"/>
    </row>
    <row r="71" spans="1:21" x14ac:dyDescent="0.25">
      <c r="A71" s="32"/>
      <c r="B71" s="33"/>
      <c r="C71" s="35"/>
      <c r="D71" s="35"/>
      <c r="E71" s="46"/>
      <c r="F71" s="33"/>
      <c r="G71" s="131" t="str">
        <f>IFERROR(VLOOKUP(F71,'[1]Données '!D:F,3,FALSE),"")</f>
        <v/>
      </c>
      <c r="H71" s="33"/>
      <c r="I71" s="37"/>
      <c r="J71" s="38"/>
      <c r="K71" s="33"/>
      <c r="L71" s="77"/>
      <c r="M71" s="83"/>
      <c r="U71" s="85"/>
    </row>
    <row r="72" spans="1:21" x14ac:dyDescent="0.25">
      <c r="A72" s="32"/>
      <c r="B72" s="33"/>
      <c r="C72" s="35"/>
      <c r="D72" s="35"/>
      <c r="E72" s="46"/>
      <c r="F72" s="33"/>
      <c r="G72" s="131" t="str">
        <f>IFERROR(VLOOKUP(F72,'[1]Données '!D:F,3,FALSE),"")</f>
        <v/>
      </c>
      <c r="H72" s="33"/>
      <c r="I72" s="37"/>
      <c r="J72" s="38"/>
      <c r="K72" s="33"/>
      <c r="L72" s="77"/>
      <c r="M72" s="83"/>
      <c r="U72" s="85"/>
    </row>
    <row r="73" spans="1:21" x14ac:dyDescent="0.25">
      <c r="A73" s="32"/>
      <c r="B73" s="33"/>
      <c r="C73" s="35"/>
      <c r="D73" s="35"/>
      <c r="E73" s="46"/>
      <c r="F73" s="33"/>
      <c r="G73" s="131" t="str">
        <f>IFERROR(VLOOKUP(F73,'[1]Données '!D:F,3,FALSE),"")</f>
        <v/>
      </c>
      <c r="H73" s="33"/>
      <c r="I73" s="37"/>
      <c r="J73" s="38"/>
      <c r="K73" s="33"/>
      <c r="L73" s="77"/>
      <c r="M73" s="83"/>
      <c r="U73" s="85"/>
    </row>
    <row r="74" spans="1:21" x14ac:dyDescent="0.25">
      <c r="A74" s="32"/>
      <c r="B74" s="33"/>
      <c r="C74" s="35"/>
      <c r="D74" s="35"/>
      <c r="E74" s="46"/>
      <c r="F74" s="33"/>
      <c r="G74" s="131" t="str">
        <f>IFERROR(VLOOKUP(F74,'[1]Données '!D:F,3,FALSE),"")</f>
        <v/>
      </c>
      <c r="H74" s="33"/>
      <c r="I74" s="37"/>
      <c r="J74" s="38"/>
      <c r="K74" s="33"/>
      <c r="L74" s="77"/>
      <c r="M74" s="83"/>
      <c r="U74" s="85"/>
    </row>
    <row r="75" spans="1:21" x14ac:dyDescent="0.25">
      <c r="A75" s="32"/>
      <c r="B75" s="33"/>
      <c r="C75" s="35"/>
      <c r="D75" s="35"/>
      <c r="E75" s="46"/>
      <c r="F75" s="33"/>
      <c r="G75" s="131" t="str">
        <f>IFERROR(VLOOKUP(F75,'[1]Données '!D:F,3,FALSE),"")</f>
        <v/>
      </c>
      <c r="H75" s="33"/>
      <c r="I75" s="37"/>
      <c r="J75" s="38"/>
      <c r="K75" s="33"/>
      <c r="L75" s="77"/>
      <c r="M75" s="83"/>
      <c r="U75" s="85"/>
    </row>
    <row r="76" spans="1:21" x14ac:dyDescent="0.25">
      <c r="A76" s="32"/>
      <c r="B76" s="33"/>
      <c r="C76" s="35"/>
      <c r="D76" s="35"/>
      <c r="E76" s="46"/>
      <c r="F76" s="33"/>
      <c r="G76" s="131" t="str">
        <f>IFERROR(VLOOKUP(F76,'[1]Données '!D:F,3,FALSE),"")</f>
        <v/>
      </c>
      <c r="H76" s="33"/>
      <c r="I76" s="37"/>
      <c r="J76" s="38"/>
      <c r="K76" s="33"/>
      <c r="L76" s="77"/>
      <c r="M76" s="83"/>
      <c r="U76" s="85"/>
    </row>
    <row r="77" spans="1:21" x14ac:dyDescent="0.25">
      <c r="A77" s="32"/>
      <c r="B77" s="33"/>
      <c r="C77" s="35"/>
      <c r="D77" s="35"/>
      <c r="E77" s="46"/>
      <c r="F77" s="33"/>
      <c r="G77" s="131" t="str">
        <f>IFERROR(VLOOKUP(F77,'[1]Données '!D:F,3,FALSE),"")</f>
        <v/>
      </c>
      <c r="H77" s="33"/>
      <c r="I77" s="37"/>
      <c r="J77" s="38"/>
      <c r="K77" s="33"/>
      <c r="L77" s="77"/>
      <c r="M77" s="83"/>
      <c r="U77" s="85"/>
    </row>
    <row r="78" spans="1:21" x14ac:dyDescent="0.25">
      <c r="A78" s="32"/>
      <c r="B78" s="33"/>
      <c r="C78" s="35"/>
      <c r="D78" s="35"/>
      <c r="E78" s="46"/>
      <c r="F78" s="33"/>
      <c r="G78" s="131" t="str">
        <f>IFERROR(VLOOKUP(F78,'[1]Données '!D:F,3,FALSE),"")</f>
        <v/>
      </c>
      <c r="H78" s="33"/>
      <c r="I78" s="37"/>
      <c r="J78" s="38"/>
      <c r="K78" s="33"/>
      <c r="L78" s="77"/>
      <c r="M78" s="83"/>
      <c r="U78" s="85"/>
    </row>
    <row r="79" spans="1:21" x14ac:dyDescent="0.25">
      <c r="A79" s="32"/>
      <c r="B79" s="33"/>
      <c r="C79" s="35"/>
      <c r="D79" s="35"/>
      <c r="E79" s="46"/>
      <c r="F79" s="33"/>
      <c r="G79" s="131" t="str">
        <f>IFERROR(VLOOKUP(F79,'[1]Données '!D:F,3,FALSE),"")</f>
        <v/>
      </c>
      <c r="H79" s="33"/>
      <c r="I79" s="37"/>
      <c r="J79" s="38"/>
      <c r="K79" s="33"/>
      <c r="L79" s="77"/>
      <c r="M79" s="83"/>
      <c r="U79" s="85"/>
    </row>
    <row r="80" spans="1:21" x14ac:dyDescent="0.25">
      <c r="A80" s="32"/>
      <c r="B80" s="33"/>
      <c r="C80" s="35"/>
      <c r="D80" s="35"/>
      <c r="E80" s="46"/>
      <c r="F80" s="33"/>
      <c r="G80" s="131" t="str">
        <f>IFERROR(VLOOKUP(F80,'[1]Données '!D:F,3,FALSE),"")</f>
        <v/>
      </c>
      <c r="H80" s="33"/>
      <c r="I80" s="37"/>
      <c r="J80" s="38"/>
      <c r="K80" s="33"/>
      <c r="L80" s="77"/>
      <c r="M80" s="83"/>
      <c r="U80" s="85"/>
    </row>
    <row r="81" spans="1:21" x14ac:dyDescent="0.25">
      <c r="A81" s="32"/>
      <c r="B81" s="33"/>
      <c r="C81" s="35"/>
      <c r="D81" s="35"/>
      <c r="E81" s="46"/>
      <c r="F81" s="33"/>
      <c r="G81" s="131" t="str">
        <f>IFERROR(VLOOKUP(F81,'[1]Données '!D:F,3,FALSE),"")</f>
        <v/>
      </c>
      <c r="H81" s="33"/>
      <c r="I81" s="37"/>
      <c r="J81" s="38"/>
      <c r="K81" s="33"/>
      <c r="L81" s="77"/>
      <c r="M81" s="83"/>
      <c r="U81" s="85"/>
    </row>
    <row r="82" spans="1:21" x14ac:dyDescent="0.25">
      <c r="A82" s="32"/>
      <c r="B82" s="33"/>
      <c r="C82" s="35"/>
      <c r="D82" s="35"/>
      <c r="E82" s="46"/>
      <c r="F82" s="33"/>
      <c r="G82" s="131" t="str">
        <f>IFERROR(VLOOKUP(F82,'[1]Données '!D:F,3,FALSE),"")</f>
        <v/>
      </c>
      <c r="H82" s="33"/>
      <c r="I82" s="37"/>
      <c r="J82" s="38"/>
      <c r="K82" s="33"/>
      <c r="L82" s="77"/>
      <c r="M82" s="83"/>
      <c r="U82" s="85"/>
    </row>
    <row r="83" spans="1:21" x14ac:dyDescent="0.25">
      <c r="A83" s="32"/>
      <c r="B83" s="33"/>
      <c r="C83" s="35"/>
      <c r="D83" s="35"/>
      <c r="E83" s="46"/>
      <c r="F83" s="33"/>
      <c r="G83" s="131" t="str">
        <f>IFERROR(VLOOKUP(F83,'[1]Données '!D:F,3,FALSE),"")</f>
        <v/>
      </c>
      <c r="H83" s="33"/>
      <c r="I83" s="37"/>
      <c r="J83" s="38"/>
      <c r="K83" s="33"/>
      <c r="L83" s="77"/>
      <c r="M83" s="83"/>
      <c r="U83" s="85"/>
    </row>
    <row r="84" spans="1:21" x14ac:dyDescent="0.25">
      <c r="A84" s="32"/>
      <c r="B84" s="33"/>
      <c r="C84" s="35"/>
      <c r="D84" s="35"/>
      <c r="E84" s="46"/>
      <c r="F84" s="33"/>
      <c r="G84" s="131" t="str">
        <f>IFERROR(VLOOKUP(F84,'[1]Données '!D:F,3,FALSE),"")</f>
        <v/>
      </c>
      <c r="H84" s="33"/>
      <c r="I84" s="37"/>
      <c r="J84" s="38"/>
      <c r="K84" s="33"/>
      <c r="L84" s="77"/>
      <c r="M84" s="83"/>
      <c r="U84" s="85"/>
    </row>
    <row r="85" spans="1:21" x14ac:dyDescent="0.25">
      <c r="A85" s="32"/>
      <c r="B85" s="33"/>
      <c r="C85" s="35"/>
      <c r="D85" s="35"/>
      <c r="E85" s="46"/>
      <c r="F85" s="33"/>
      <c r="G85" s="131" t="str">
        <f>IFERROR(VLOOKUP(F85,'[1]Données '!D:F,3,FALSE),"")</f>
        <v/>
      </c>
      <c r="H85" s="33"/>
      <c r="I85" s="37"/>
      <c r="J85" s="38"/>
      <c r="K85" s="33"/>
      <c r="L85" s="77"/>
      <c r="M85" s="83"/>
      <c r="U85" s="85"/>
    </row>
    <row r="86" spans="1:21" x14ac:dyDescent="0.25">
      <c r="A86" s="32"/>
      <c r="B86" s="33"/>
      <c r="C86" s="35"/>
      <c r="D86" s="35"/>
      <c r="E86" s="46"/>
      <c r="F86" s="33"/>
      <c r="G86" s="131" t="str">
        <f>IFERROR(VLOOKUP(F86,'[1]Données '!D:F,3,FALSE),"")</f>
        <v/>
      </c>
      <c r="H86" s="33"/>
      <c r="I86" s="37"/>
      <c r="J86" s="38"/>
      <c r="K86" s="33"/>
      <c r="L86" s="77"/>
      <c r="M86" s="83"/>
      <c r="U86" s="85"/>
    </row>
    <row r="87" spans="1:21" x14ac:dyDescent="0.25">
      <c r="A87" s="32"/>
      <c r="B87" s="33"/>
      <c r="C87" s="35"/>
      <c r="D87" s="35"/>
      <c r="E87" s="46"/>
      <c r="F87" s="33"/>
      <c r="G87" s="131" t="str">
        <f>IFERROR(VLOOKUP(F87,'[1]Données '!D:F,3,FALSE),"")</f>
        <v/>
      </c>
      <c r="H87" s="33"/>
      <c r="I87" s="37"/>
      <c r="J87" s="38"/>
      <c r="K87" s="33"/>
      <c r="L87" s="77"/>
      <c r="M87" s="83"/>
      <c r="U87" s="85"/>
    </row>
    <row r="88" spans="1:21" x14ac:dyDescent="0.25">
      <c r="A88" s="32"/>
      <c r="B88" s="33"/>
      <c r="C88" s="35"/>
      <c r="D88" s="35"/>
      <c r="E88" s="46"/>
      <c r="F88" s="33"/>
      <c r="G88" s="131" t="str">
        <f>IFERROR(VLOOKUP(F88,'[1]Données '!D:F,3,FALSE),"")</f>
        <v/>
      </c>
      <c r="H88" s="33"/>
      <c r="I88" s="37"/>
      <c r="J88" s="38"/>
      <c r="K88" s="33"/>
      <c r="L88" s="77"/>
      <c r="M88" s="83"/>
      <c r="U88" s="85"/>
    </row>
    <row r="89" spans="1:21" x14ac:dyDescent="0.25">
      <c r="A89" s="32"/>
      <c r="B89" s="33"/>
      <c r="C89" s="35"/>
      <c r="D89" s="35"/>
      <c r="E89" s="46"/>
      <c r="F89" s="33"/>
      <c r="G89" s="131" t="str">
        <f>IFERROR(VLOOKUP(F89,'[1]Données '!D:F,3,FALSE),"")</f>
        <v/>
      </c>
      <c r="H89" s="33"/>
      <c r="I89" s="37"/>
      <c r="J89" s="38"/>
      <c r="K89" s="33"/>
      <c r="L89" s="77"/>
      <c r="M89" s="83"/>
      <c r="U89" s="85"/>
    </row>
    <row r="90" spans="1:21" x14ac:dyDescent="0.25">
      <c r="A90" s="32"/>
      <c r="B90" s="33"/>
      <c r="C90" s="35"/>
      <c r="D90" s="35"/>
      <c r="E90" s="46"/>
      <c r="F90" s="33"/>
      <c r="G90" s="131" t="str">
        <f>IFERROR(VLOOKUP(F90,'[1]Données '!D:F,3,FALSE),"")</f>
        <v/>
      </c>
      <c r="H90" s="33"/>
      <c r="I90" s="37"/>
      <c r="J90" s="38"/>
      <c r="K90" s="33"/>
      <c r="L90" s="77"/>
      <c r="M90" s="83"/>
      <c r="U90" s="85"/>
    </row>
    <row r="91" spans="1:21" x14ac:dyDescent="0.25">
      <c r="A91" s="32"/>
      <c r="B91" s="33"/>
      <c r="C91" s="35"/>
      <c r="D91" s="35"/>
      <c r="E91" s="46"/>
      <c r="F91" s="33"/>
      <c r="G91" s="131" t="str">
        <f>IFERROR(VLOOKUP(F91,'[1]Données '!D:F,3,FALSE),"")</f>
        <v/>
      </c>
      <c r="H91" s="33"/>
      <c r="I91" s="37"/>
      <c r="J91" s="38"/>
      <c r="K91" s="33"/>
      <c r="L91" s="77"/>
      <c r="M91" s="83"/>
      <c r="U91" s="85"/>
    </row>
    <row r="92" spans="1:21" x14ac:dyDescent="0.25">
      <c r="A92" s="32"/>
      <c r="B92" s="33"/>
      <c r="C92" s="35"/>
      <c r="D92" s="35"/>
      <c r="E92" s="46"/>
      <c r="F92" s="33"/>
      <c r="G92" s="131" t="str">
        <f>IFERROR(VLOOKUP(F92,'[1]Données '!D:F,3,FALSE),"")</f>
        <v/>
      </c>
      <c r="H92" s="33"/>
      <c r="I92" s="37"/>
      <c r="J92" s="38"/>
      <c r="K92" s="33"/>
      <c r="L92" s="77"/>
      <c r="M92" s="83"/>
      <c r="U92" s="85"/>
    </row>
    <row r="93" spans="1:21" x14ac:dyDescent="0.25">
      <c r="A93" s="32"/>
      <c r="B93" s="33"/>
      <c r="C93" s="35"/>
      <c r="D93" s="35"/>
      <c r="E93" s="46"/>
      <c r="F93" s="33"/>
      <c r="G93" s="131" t="str">
        <f>IFERROR(VLOOKUP(F93,'[1]Données '!D:F,3,FALSE),"")</f>
        <v/>
      </c>
      <c r="H93" s="33"/>
      <c r="I93" s="37"/>
      <c r="J93" s="38"/>
      <c r="K93" s="33"/>
      <c r="L93" s="77"/>
      <c r="M93" s="83"/>
      <c r="U93" s="85"/>
    </row>
    <row r="94" spans="1:21" x14ac:dyDescent="0.25">
      <c r="A94" s="32"/>
      <c r="B94" s="33"/>
      <c r="C94" s="35"/>
      <c r="D94" s="35"/>
      <c r="E94" s="46"/>
      <c r="F94" s="33"/>
      <c r="G94" s="131" t="str">
        <f>IFERROR(VLOOKUP(F94,'[1]Données '!D:F,3,FALSE),"")</f>
        <v/>
      </c>
      <c r="H94" s="33"/>
      <c r="I94" s="37"/>
      <c r="J94" s="38"/>
      <c r="K94" s="33"/>
      <c r="L94" s="77"/>
      <c r="M94" s="83"/>
      <c r="U94" s="85"/>
    </row>
    <row r="95" spans="1:21" x14ac:dyDescent="0.25">
      <c r="A95" s="32"/>
      <c r="B95" s="33"/>
      <c r="C95" s="35"/>
      <c r="D95" s="35"/>
      <c r="E95" s="46"/>
      <c r="F95" s="33"/>
      <c r="G95" s="131" t="str">
        <f>IFERROR(VLOOKUP(F95,'[1]Données '!D:F,3,FALSE),"")</f>
        <v/>
      </c>
      <c r="H95" s="33"/>
      <c r="I95" s="37"/>
      <c r="J95" s="38"/>
      <c r="K95" s="33"/>
      <c r="L95" s="77"/>
      <c r="M95" s="83"/>
      <c r="U95" s="85"/>
    </row>
    <row r="96" spans="1:21" x14ac:dyDescent="0.25">
      <c r="A96" s="32"/>
      <c r="B96" s="33"/>
      <c r="C96" s="35"/>
      <c r="D96" s="35"/>
      <c r="E96" s="46"/>
      <c r="F96" s="33"/>
      <c r="G96" s="131" t="str">
        <f>IFERROR(VLOOKUP(F96,'[1]Données '!D:F,3,FALSE),"")</f>
        <v/>
      </c>
      <c r="H96" s="33"/>
      <c r="I96" s="37"/>
      <c r="J96" s="38"/>
      <c r="K96" s="33"/>
      <c r="L96" s="77"/>
      <c r="M96" s="83"/>
      <c r="U96" s="85"/>
    </row>
    <row r="97" spans="1:21" x14ac:dyDescent="0.25">
      <c r="A97" s="32"/>
      <c r="B97" s="33"/>
      <c r="C97" s="35"/>
      <c r="D97" s="35"/>
      <c r="E97" s="46"/>
      <c r="F97" s="33"/>
      <c r="G97" s="131" t="str">
        <f>IFERROR(VLOOKUP(F97,'[1]Données '!D:F,3,FALSE),"")</f>
        <v/>
      </c>
      <c r="H97" s="33"/>
      <c r="I97" s="37"/>
      <c r="J97" s="38"/>
      <c r="K97" s="33"/>
      <c r="L97" s="77"/>
      <c r="M97" s="83"/>
      <c r="U97" s="85"/>
    </row>
    <row r="98" spans="1:21" x14ac:dyDescent="0.25">
      <c r="A98" s="32"/>
      <c r="B98" s="33"/>
      <c r="C98" s="35"/>
      <c r="D98" s="35"/>
      <c r="E98" s="46"/>
      <c r="F98" s="33"/>
      <c r="G98" s="131" t="str">
        <f>IFERROR(VLOOKUP(F98,'[1]Données '!D:F,3,FALSE),"")</f>
        <v/>
      </c>
      <c r="H98" s="33"/>
      <c r="I98" s="37"/>
      <c r="J98" s="38"/>
      <c r="K98" s="33"/>
      <c r="L98" s="77"/>
      <c r="M98" s="83"/>
      <c r="U98" s="85"/>
    </row>
    <row r="99" spans="1:21" x14ac:dyDescent="0.25">
      <c r="A99" s="32"/>
      <c r="B99" s="33"/>
      <c r="C99" s="35"/>
      <c r="D99" s="35"/>
      <c r="E99" s="46"/>
      <c r="F99" s="33"/>
      <c r="G99" s="131" t="str">
        <f>IFERROR(VLOOKUP(F99,'[1]Données '!D:F,3,FALSE),"")</f>
        <v/>
      </c>
      <c r="H99" s="33"/>
      <c r="I99" s="37"/>
      <c r="J99" s="38"/>
      <c r="K99" s="33"/>
      <c r="L99" s="77"/>
      <c r="M99" s="83"/>
      <c r="U99" s="85"/>
    </row>
    <row r="100" spans="1:21" x14ac:dyDescent="0.25">
      <c r="A100" s="32"/>
      <c r="B100" s="33"/>
      <c r="C100" s="35"/>
      <c r="D100" s="35"/>
      <c r="E100" s="46"/>
      <c r="F100" s="33"/>
      <c r="G100" s="131" t="str">
        <f>IFERROR(VLOOKUP(F100,'[1]Données '!D:F,3,FALSE),"")</f>
        <v/>
      </c>
      <c r="H100" s="33"/>
      <c r="I100" s="37"/>
      <c r="J100" s="38"/>
      <c r="K100" s="33"/>
      <c r="L100" s="77"/>
      <c r="M100" s="83"/>
      <c r="U100" s="85"/>
    </row>
    <row r="101" spans="1:21" x14ac:dyDescent="0.25">
      <c r="A101" s="32"/>
      <c r="B101" s="33"/>
      <c r="C101" s="35"/>
      <c r="D101" s="35"/>
      <c r="E101" s="46"/>
      <c r="F101" s="33"/>
      <c r="G101" s="131" t="str">
        <f>IFERROR(VLOOKUP(F101,'[1]Données '!D:F,3,FALSE),"")</f>
        <v/>
      </c>
      <c r="H101" s="33"/>
      <c r="I101" s="37"/>
      <c r="J101" s="38"/>
      <c r="K101" s="33"/>
      <c r="L101" s="77"/>
      <c r="M101" s="83"/>
      <c r="U101" s="85"/>
    </row>
    <row r="102" spans="1:21" x14ac:dyDescent="0.25">
      <c r="A102" s="32"/>
      <c r="B102" s="33"/>
      <c r="C102" s="35"/>
      <c r="D102" s="35"/>
      <c r="E102" s="46"/>
      <c r="F102" s="33"/>
      <c r="G102" s="131" t="str">
        <f>IFERROR(VLOOKUP(F102,'[1]Données '!D:F,3,FALSE),"")</f>
        <v/>
      </c>
      <c r="H102" s="33"/>
      <c r="I102" s="37"/>
      <c r="J102" s="38"/>
      <c r="K102" s="33"/>
      <c r="L102" s="77"/>
      <c r="M102" s="83"/>
      <c r="U102" s="85"/>
    </row>
    <row r="103" spans="1:21" x14ac:dyDescent="0.25">
      <c r="A103" s="32"/>
      <c r="B103" s="33"/>
      <c r="C103" s="35"/>
      <c r="D103" s="35"/>
      <c r="E103" s="46"/>
      <c r="F103" s="33"/>
      <c r="G103" s="131" t="str">
        <f>IFERROR(VLOOKUP(F103,'[1]Données '!D:F,3,FALSE),"")</f>
        <v/>
      </c>
      <c r="H103" s="33"/>
      <c r="I103" s="37"/>
      <c r="J103" s="38"/>
      <c r="K103" s="33"/>
      <c r="L103" s="77"/>
      <c r="M103" s="83"/>
      <c r="U103" s="85"/>
    </row>
    <row r="104" spans="1:21" x14ac:dyDescent="0.25">
      <c r="A104" s="32"/>
      <c r="B104" s="33"/>
      <c r="C104" s="35"/>
      <c r="D104" s="35"/>
      <c r="E104" s="46"/>
      <c r="F104" s="33"/>
      <c r="G104" s="131" t="str">
        <f>IFERROR(VLOOKUP(F104,'[1]Données '!D:F,3,FALSE),"")</f>
        <v/>
      </c>
      <c r="H104" s="33"/>
      <c r="I104" s="37"/>
      <c r="J104" s="38"/>
      <c r="K104" s="33"/>
      <c r="L104" s="77"/>
      <c r="M104" s="83"/>
      <c r="U104" s="85"/>
    </row>
    <row r="105" spans="1:21" x14ac:dyDescent="0.25">
      <c r="A105" s="32"/>
      <c r="B105" s="33"/>
      <c r="C105" s="35"/>
      <c r="D105" s="35"/>
      <c r="E105" s="46"/>
      <c r="F105" s="33"/>
      <c r="G105" s="131" t="str">
        <f>IFERROR(VLOOKUP(F105,'[1]Données '!D:F,3,FALSE),"")</f>
        <v/>
      </c>
      <c r="H105" s="33"/>
      <c r="I105" s="37"/>
      <c r="J105" s="38"/>
      <c r="K105" s="33"/>
      <c r="L105" s="77"/>
      <c r="M105" s="83"/>
      <c r="U105" s="85"/>
    </row>
    <row r="106" spans="1:21" x14ac:dyDescent="0.25">
      <c r="A106" s="32"/>
      <c r="B106" s="33"/>
      <c r="C106" s="35"/>
      <c r="D106" s="35"/>
      <c r="E106" s="46"/>
      <c r="F106" s="33"/>
      <c r="G106" s="131" t="str">
        <f>IFERROR(VLOOKUP(F106,'[1]Données '!D:F,3,FALSE),"")</f>
        <v/>
      </c>
      <c r="H106" s="33"/>
      <c r="I106" s="37"/>
      <c r="J106" s="38"/>
      <c r="K106" s="33"/>
      <c r="L106" s="77"/>
      <c r="M106" s="83"/>
      <c r="U106" s="85"/>
    </row>
    <row r="107" spans="1:21" x14ac:dyDescent="0.25">
      <c r="A107" s="32"/>
      <c r="B107" s="33"/>
      <c r="C107" s="35"/>
      <c r="D107" s="35"/>
      <c r="E107" s="46"/>
      <c r="F107" s="33"/>
      <c r="G107" s="131" t="str">
        <f>IFERROR(VLOOKUP(F107,'[1]Données '!D:F,3,FALSE),"")</f>
        <v/>
      </c>
      <c r="H107" s="33"/>
      <c r="I107" s="37"/>
      <c r="J107" s="38"/>
      <c r="K107" s="33"/>
      <c r="L107" s="77"/>
      <c r="M107" s="83"/>
      <c r="U107" s="85"/>
    </row>
    <row r="108" spans="1:21" x14ac:dyDescent="0.25">
      <c r="A108" s="32"/>
      <c r="B108" s="33"/>
      <c r="C108" s="35"/>
      <c r="D108" s="35"/>
      <c r="E108" s="46"/>
      <c r="F108" s="33"/>
      <c r="G108" s="131" t="str">
        <f>IFERROR(VLOOKUP(F108,'[1]Données '!D:F,3,FALSE),"")</f>
        <v/>
      </c>
      <c r="H108" s="33"/>
      <c r="I108" s="37"/>
      <c r="J108" s="38"/>
      <c r="K108" s="33"/>
      <c r="L108" s="77"/>
      <c r="M108" s="83"/>
      <c r="U108" s="85"/>
    </row>
    <row r="109" spans="1:21" x14ac:dyDescent="0.25">
      <c r="A109" s="32"/>
      <c r="B109" s="33"/>
      <c r="C109" s="35"/>
      <c r="D109" s="35"/>
      <c r="E109" s="46"/>
      <c r="F109" s="33"/>
      <c r="G109" s="131" t="str">
        <f>IFERROR(VLOOKUP(F109,'[1]Données '!D:F,3,FALSE),"")</f>
        <v/>
      </c>
      <c r="H109" s="33"/>
      <c r="I109" s="37"/>
      <c r="J109" s="38"/>
      <c r="K109" s="33"/>
      <c r="L109" s="77"/>
      <c r="M109" s="83"/>
      <c r="U109" s="85"/>
    </row>
    <row r="110" spans="1:21" x14ac:dyDescent="0.25">
      <c r="A110" s="32"/>
      <c r="B110" s="33"/>
      <c r="C110" s="35"/>
      <c r="D110" s="35"/>
      <c r="E110" s="46"/>
      <c r="F110" s="33"/>
      <c r="G110" s="131" t="str">
        <f>IFERROR(VLOOKUP(F110,'[1]Données '!D:F,3,FALSE),"")</f>
        <v/>
      </c>
      <c r="H110" s="33"/>
      <c r="I110" s="37"/>
      <c r="J110" s="38"/>
      <c r="K110" s="33"/>
      <c r="L110" s="77"/>
      <c r="M110" s="83"/>
      <c r="U110" s="85"/>
    </row>
    <row r="111" spans="1:21" x14ac:dyDescent="0.25">
      <c r="A111" s="32"/>
      <c r="B111" s="33"/>
      <c r="C111" s="35"/>
      <c r="D111" s="35"/>
      <c r="E111" s="46"/>
      <c r="F111" s="33"/>
      <c r="G111" s="131" t="str">
        <f>IFERROR(VLOOKUP(F111,'[1]Données '!D:F,3,FALSE),"")</f>
        <v/>
      </c>
      <c r="H111" s="33"/>
      <c r="I111" s="37"/>
      <c r="J111" s="38"/>
      <c r="K111" s="33"/>
      <c r="L111" s="77"/>
      <c r="M111" s="83"/>
      <c r="U111" s="85"/>
    </row>
    <row r="112" spans="1:21" x14ac:dyDescent="0.25">
      <c r="A112" s="32"/>
      <c r="B112" s="33"/>
      <c r="C112" s="35"/>
      <c r="D112" s="35"/>
      <c r="E112" s="46"/>
      <c r="F112" s="33"/>
      <c r="G112" s="131" t="str">
        <f>IFERROR(VLOOKUP(F112,'[1]Données '!D:F,3,FALSE),"")</f>
        <v/>
      </c>
      <c r="H112" s="33"/>
      <c r="I112" s="37"/>
      <c r="J112" s="38"/>
      <c r="K112" s="33"/>
      <c r="L112" s="77"/>
      <c r="M112" s="83"/>
      <c r="U112" s="85"/>
    </row>
    <row r="113" spans="1:21" x14ac:dyDescent="0.25">
      <c r="A113" s="32"/>
      <c r="B113" s="33"/>
      <c r="C113" s="35"/>
      <c r="D113" s="35"/>
      <c r="E113" s="46"/>
      <c r="F113" s="33"/>
      <c r="G113" s="131" t="str">
        <f>IFERROR(VLOOKUP(F113,'[1]Données '!D:F,3,FALSE),"")</f>
        <v/>
      </c>
      <c r="H113" s="33"/>
      <c r="I113" s="37"/>
      <c r="J113" s="38"/>
      <c r="K113" s="33"/>
      <c r="L113" s="77"/>
      <c r="M113" s="83"/>
      <c r="U113" s="85"/>
    </row>
    <row r="114" spans="1:21" x14ac:dyDescent="0.25">
      <c r="A114" s="32"/>
      <c r="B114" s="33"/>
      <c r="C114" s="35"/>
      <c r="D114" s="35"/>
      <c r="E114" s="46"/>
      <c r="F114" s="33"/>
      <c r="G114" s="131" t="str">
        <f>IFERROR(VLOOKUP(F114,'[1]Données '!D:F,3,FALSE),"")</f>
        <v/>
      </c>
      <c r="H114" s="33"/>
      <c r="I114" s="37"/>
      <c r="J114" s="38"/>
      <c r="K114" s="33"/>
      <c r="L114" s="77"/>
      <c r="M114" s="83"/>
      <c r="U114" s="85"/>
    </row>
    <row r="115" spans="1:21" x14ac:dyDescent="0.25">
      <c r="A115" s="32"/>
      <c r="B115" s="33"/>
      <c r="C115" s="35"/>
      <c r="D115" s="35"/>
      <c r="E115" s="46"/>
      <c r="F115" s="33"/>
      <c r="G115" s="131" t="str">
        <f>IFERROR(VLOOKUP(F115,'[1]Données '!D:F,3,FALSE),"")</f>
        <v/>
      </c>
      <c r="H115" s="33"/>
      <c r="I115" s="37"/>
      <c r="J115" s="38"/>
      <c r="K115" s="33"/>
      <c r="L115" s="77"/>
      <c r="M115" s="83"/>
      <c r="U115" s="85"/>
    </row>
    <row r="116" spans="1:21" x14ac:dyDescent="0.25">
      <c r="A116" s="32"/>
      <c r="B116" s="33"/>
      <c r="C116" s="35"/>
      <c r="D116" s="35"/>
      <c r="E116" s="46"/>
      <c r="F116" s="33"/>
      <c r="G116" s="131" t="str">
        <f>IFERROR(VLOOKUP(F116,'[1]Données '!D:F,3,FALSE),"")</f>
        <v/>
      </c>
      <c r="H116" s="33"/>
      <c r="I116" s="37"/>
      <c r="J116" s="38"/>
      <c r="K116" s="33"/>
      <c r="L116" s="77"/>
      <c r="M116" s="83"/>
      <c r="U116" s="85"/>
    </row>
    <row r="117" spans="1:21" x14ac:dyDescent="0.25">
      <c r="A117" s="32"/>
      <c r="B117" s="33"/>
      <c r="C117" s="35"/>
      <c r="D117" s="35"/>
      <c r="E117" s="46"/>
      <c r="F117" s="33"/>
      <c r="G117" s="131" t="str">
        <f>IFERROR(VLOOKUP(F117,'[1]Données '!D:F,3,FALSE),"")</f>
        <v/>
      </c>
      <c r="H117" s="33"/>
      <c r="I117" s="37"/>
      <c r="J117" s="38"/>
      <c r="K117" s="33"/>
      <c r="L117" s="77"/>
      <c r="M117" s="83"/>
      <c r="U117" s="85"/>
    </row>
    <row r="118" spans="1:21" x14ac:dyDescent="0.25">
      <c r="A118" s="32"/>
      <c r="B118" s="33"/>
      <c r="C118" s="35"/>
      <c r="D118" s="35"/>
      <c r="E118" s="46"/>
      <c r="F118" s="33"/>
      <c r="G118" s="131" t="str">
        <f>IFERROR(VLOOKUP(F118,'[1]Données '!D:F,3,FALSE),"")</f>
        <v/>
      </c>
      <c r="H118" s="33"/>
      <c r="I118" s="37"/>
      <c r="J118" s="38"/>
      <c r="K118" s="33"/>
      <c r="L118" s="77"/>
      <c r="M118" s="83"/>
      <c r="U118" s="85"/>
    </row>
    <row r="119" spans="1:21" x14ac:dyDescent="0.25">
      <c r="A119" s="32"/>
      <c r="B119" s="33"/>
      <c r="C119" s="35"/>
      <c r="D119" s="35"/>
      <c r="E119" s="46"/>
      <c r="F119" s="33"/>
      <c r="G119" s="131" t="str">
        <f>IFERROR(VLOOKUP(F119,'[1]Données '!D:F,3,FALSE),"")</f>
        <v/>
      </c>
      <c r="H119" s="33"/>
      <c r="I119" s="37"/>
      <c r="J119" s="38"/>
      <c r="K119" s="33"/>
      <c r="L119" s="77"/>
      <c r="M119" s="83"/>
      <c r="U119" s="85"/>
    </row>
    <row r="120" spans="1:21" x14ac:dyDescent="0.25">
      <c r="A120" s="32"/>
      <c r="B120" s="33"/>
      <c r="C120" s="35"/>
      <c r="D120" s="35"/>
      <c r="E120" s="46"/>
      <c r="F120" s="33"/>
      <c r="G120" s="131" t="str">
        <f>IFERROR(VLOOKUP(F120,'[1]Données '!D:F,3,FALSE),"")</f>
        <v/>
      </c>
      <c r="H120" s="33"/>
      <c r="I120" s="37"/>
      <c r="J120" s="38"/>
      <c r="K120" s="33"/>
      <c r="L120" s="77"/>
      <c r="M120" s="83"/>
      <c r="U120" s="85"/>
    </row>
    <row r="121" spans="1:21" x14ac:dyDescent="0.25">
      <c r="A121" s="32"/>
      <c r="B121" s="33"/>
      <c r="C121" s="35"/>
      <c r="D121" s="35"/>
      <c r="E121" s="46"/>
      <c r="F121" s="33"/>
      <c r="G121" s="131" t="str">
        <f>IFERROR(VLOOKUP(F121,'[1]Données '!D:F,3,FALSE),"")</f>
        <v/>
      </c>
      <c r="H121" s="33"/>
      <c r="I121" s="37"/>
      <c r="J121" s="38"/>
      <c r="K121" s="33"/>
      <c r="L121" s="77"/>
      <c r="M121" s="83"/>
      <c r="U121" s="85"/>
    </row>
    <row r="122" spans="1:21" x14ac:dyDescent="0.25">
      <c r="A122" s="32"/>
      <c r="B122" s="33"/>
      <c r="C122" s="35"/>
      <c r="D122" s="35"/>
      <c r="E122" s="46"/>
      <c r="F122" s="33"/>
      <c r="G122" s="131" t="str">
        <f>IFERROR(VLOOKUP(F122,'[1]Données '!D:F,3,FALSE),"")</f>
        <v/>
      </c>
      <c r="H122" s="33"/>
      <c r="I122" s="37"/>
      <c r="J122" s="38"/>
      <c r="K122" s="33"/>
      <c r="L122" s="77"/>
      <c r="M122" s="83"/>
      <c r="U122" s="85"/>
    </row>
    <row r="123" spans="1:21" x14ac:dyDescent="0.25">
      <c r="A123" s="32"/>
      <c r="B123" s="33"/>
      <c r="C123" s="35"/>
      <c r="D123" s="35"/>
      <c r="E123" s="46"/>
      <c r="F123" s="33"/>
      <c r="G123" s="131" t="str">
        <f>IFERROR(VLOOKUP(F123,'[1]Données '!D:F,3,FALSE),"")</f>
        <v/>
      </c>
      <c r="H123" s="33"/>
      <c r="I123" s="37"/>
      <c r="J123" s="38"/>
      <c r="K123" s="33"/>
      <c r="L123" s="77"/>
      <c r="M123" s="83"/>
      <c r="U123" s="85"/>
    </row>
    <row r="124" spans="1:21" x14ac:dyDescent="0.25">
      <c r="A124" s="32"/>
      <c r="B124" s="33"/>
      <c r="C124" s="35"/>
      <c r="D124" s="35"/>
      <c r="E124" s="46"/>
      <c r="F124" s="33"/>
      <c r="G124" s="131" t="str">
        <f>IFERROR(VLOOKUP(F124,'[1]Données '!D:F,3,FALSE),"")</f>
        <v/>
      </c>
      <c r="H124" s="33"/>
      <c r="I124" s="37"/>
      <c r="J124" s="38"/>
      <c r="K124" s="33"/>
      <c r="L124" s="77"/>
      <c r="M124" s="83"/>
      <c r="U124" s="85"/>
    </row>
    <row r="125" spans="1:21" x14ac:dyDescent="0.25">
      <c r="A125" s="32"/>
      <c r="B125" s="33"/>
      <c r="C125" s="35"/>
      <c r="D125" s="35"/>
      <c r="E125" s="46"/>
      <c r="F125" s="33"/>
      <c r="G125" s="131" t="str">
        <f>IFERROR(VLOOKUP(F125,'[1]Données '!D:F,3,FALSE),"")</f>
        <v/>
      </c>
      <c r="H125" s="33"/>
      <c r="I125" s="37"/>
      <c r="J125" s="38"/>
      <c r="K125" s="33"/>
      <c r="L125" s="77"/>
      <c r="M125" s="83"/>
      <c r="U125" s="85"/>
    </row>
    <row r="126" spans="1:21" x14ac:dyDescent="0.25">
      <c r="A126" s="32"/>
      <c r="B126" s="33"/>
      <c r="C126" s="35"/>
      <c r="D126" s="35"/>
      <c r="E126" s="46"/>
      <c r="F126" s="33"/>
      <c r="G126" s="131" t="str">
        <f>IFERROR(VLOOKUP(F126,'[1]Données '!D:F,3,FALSE),"")</f>
        <v/>
      </c>
      <c r="H126" s="33"/>
      <c r="I126" s="37"/>
      <c r="J126" s="38"/>
      <c r="K126" s="33"/>
      <c r="L126" s="77"/>
      <c r="M126" s="83"/>
      <c r="U126" s="85"/>
    </row>
    <row r="127" spans="1:21" x14ac:dyDescent="0.25">
      <c r="A127" s="32"/>
      <c r="B127" s="33"/>
      <c r="C127" s="35"/>
      <c r="D127" s="35"/>
      <c r="E127" s="46"/>
      <c r="F127" s="33"/>
      <c r="G127" s="131" t="str">
        <f>IFERROR(VLOOKUP(F127,'[1]Données '!D:F,3,FALSE),"")</f>
        <v/>
      </c>
      <c r="H127" s="33"/>
      <c r="I127" s="37"/>
      <c r="J127" s="38"/>
      <c r="K127" s="33"/>
      <c r="L127" s="77"/>
      <c r="M127" s="83"/>
      <c r="U127" s="85"/>
    </row>
    <row r="128" spans="1:21" x14ac:dyDescent="0.25">
      <c r="A128" s="32"/>
      <c r="B128" s="33"/>
      <c r="C128" s="35"/>
      <c r="D128" s="35"/>
      <c r="E128" s="46"/>
      <c r="F128" s="33"/>
      <c r="G128" s="131" t="str">
        <f>IFERROR(VLOOKUP(F128,'[1]Données '!D:F,3,FALSE),"")</f>
        <v/>
      </c>
      <c r="H128" s="33"/>
      <c r="I128" s="37"/>
      <c r="J128" s="38"/>
      <c r="K128" s="33"/>
      <c r="L128" s="77"/>
      <c r="M128" s="83"/>
      <c r="U128" s="85"/>
    </row>
    <row r="129" spans="1:21" x14ac:dyDescent="0.25">
      <c r="A129" s="32"/>
      <c r="B129" s="33"/>
      <c r="C129" s="35"/>
      <c r="D129" s="35"/>
      <c r="E129" s="46"/>
      <c r="F129" s="33"/>
      <c r="G129" s="131" t="str">
        <f>IFERROR(VLOOKUP(F129,'[1]Données '!D:F,3,FALSE),"")</f>
        <v/>
      </c>
      <c r="H129" s="33"/>
      <c r="I129" s="37"/>
      <c r="J129" s="38"/>
      <c r="K129" s="33"/>
      <c r="L129" s="77"/>
      <c r="M129" s="83"/>
      <c r="U129" s="85"/>
    </row>
    <row r="130" spans="1:21" x14ac:dyDescent="0.25">
      <c r="A130" s="32"/>
      <c r="B130" s="33"/>
      <c r="C130" s="35"/>
      <c r="D130" s="35"/>
      <c r="E130" s="46"/>
      <c r="F130" s="33"/>
      <c r="G130" s="131" t="str">
        <f>IFERROR(VLOOKUP(F130,'[1]Données '!D:F,3,FALSE),"")</f>
        <v/>
      </c>
      <c r="H130" s="33"/>
      <c r="I130" s="37"/>
      <c r="J130" s="38"/>
      <c r="K130" s="33"/>
      <c r="L130" s="77"/>
      <c r="M130" s="83"/>
      <c r="U130" s="85"/>
    </row>
    <row r="131" spans="1:21" x14ac:dyDescent="0.25">
      <c r="A131" s="32"/>
      <c r="B131" s="33"/>
      <c r="C131" s="35"/>
      <c r="D131" s="35"/>
      <c r="E131" s="46"/>
      <c r="F131" s="33"/>
      <c r="G131" s="131" t="str">
        <f>IFERROR(VLOOKUP(F131,'[1]Données '!D:F,3,FALSE),"")</f>
        <v/>
      </c>
      <c r="H131" s="33"/>
      <c r="I131" s="37"/>
      <c r="J131" s="38"/>
      <c r="K131" s="33"/>
      <c r="L131" s="77"/>
      <c r="M131" s="83"/>
      <c r="U131" s="85"/>
    </row>
    <row r="132" spans="1:21" x14ac:dyDescent="0.25">
      <c r="A132" s="32"/>
      <c r="B132" s="33"/>
      <c r="C132" s="35"/>
      <c r="D132" s="35"/>
      <c r="E132" s="46"/>
      <c r="F132" s="33"/>
      <c r="G132" s="131" t="str">
        <f>IFERROR(VLOOKUP(F132,'[1]Données '!D:F,3,FALSE),"")</f>
        <v/>
      </c>
      <c r="H132" s="33"/>
      <c r="I132" s="37"/>
      <c r="J132" s="38"/>
      <c r="K132" s="33"/>
      <c r="L132" s="77"/>
      <c r="M132" s="83"/>
      <c r="U132" s="85"/>
    </row>
    <row r="133" spans="1:21" x14ac:dyDescent="0.25">
      <c r="A133" s="32"/>
      <c r="B133" s="33"/>
      <c r="C133" s="35"/>
      <c r="D133" s="35"/>
      <c r="E133" s="46"/>
      <c r="F133" s="33"/>
      <c r="G133" s="131" t="str">
        <f>IFERROR(VLOOKUP(F133,'[1]Données '!D:F,3,FALSE),"")</f>
        <v/>
      </c>
      <c r="H133" s="33"/>
      <c r="I133" s="37"/>
      <c r="J133" s="38"/>
      <c r="K133" s="33"/>
      <c r="L133" s="77"/>
      <c r="M133" s="83"/>
      <c r="U133" s="85"/>
    </row>
    <row r="134" spans="1:21" x14ac:dyDescent="0.25">
      <c r="A134" s="32"/>
      <c r="B134" s="33"/>
      <c r="C134" s="35"/>
      <c r="D134" s="35"/>
      <c r="E134" s="46"/>
      <c r="F134" s="33"/>
      <c r="G134" s="131" t="str">
        <f>IFERROR(VLOOKUP(F134,'[1]Données '!D:F,3,FALSE),"")</f>
        <v/>
      </c>
      <c r="H134" s="33"/>
      <c r="I134" s="37"/>
      <c r="J134" s="38"/>
      <c r="K134" s="33"/>
      <c r="L134" s="77"/>
      <c r="M134" s="83"/>
      <c r="U134" s="85"/>
    </row>
    <row r="135" spans="1:21" x14ac:dyDescent="0.25">
      <c r="A135" s="32"/>
      <c r="B135" s="33"/>
      <c r="C135" s="35"/>
      <c r="D135" s="35"/>
      <c r="E135" s="46"/>
      <c r="F135" s="33"/>
      <c r="G135" s="131" t="str">
        <f>IFERROR(VLOOKUP(F135,'[1]Données '!D:F,3,FALSE),"")</f>
        <v/>
      </c>
      <c r="H135" s="33"/>
      <c r="I135" s="37"/>
      <c r="J135" s="38"/>
      <c r="K135" s="33"/>
      <c r="L135" s="77"/>
      <c r="M135" s="83"/>
      <c r="U135" s="85"/>
    </row>
    <row r="136" spans="1:21" x14ac:dyDescent="0.25">
      <c r="A136" s="32"/>
      <c r="B136" s="33"/>
      <c r="C136" s="35"/>
      <c r="D136" s="35"/>
      <c r="E136" s="46"/>
      <c r="F136" s="33"/>
      <c r="G136" s="131" t="str">
        <f>IFERROR(VLOOKUP(F136,'[1]Données '!D:F,3,FALSE),"")</f>
        <v/>
      </c>
      <c r="H136" s="33"/>
      <c r="I136" s="37"/>
      <c r="J136" s="38"/>
      <c r="K136" s="33"/>
      <c r="L136" s="77"/>
      <c r="M136" s="83"/>
      <c r="U136" s="85"/>
    </row>
    <row r="137" spans="1:21" x14ac:dyDescent="0.25">
      <c r="A137" s="32"/>
      <c r="B137" s="33"/>
      <c r="C137" s="35"/>
      <c r="D137" s="35"/>
      <c r="E137" s="46"/>
      <c r="F137" s="33"/>
      <c r="G137" s="131" t="str">
        <f>IFERROR(VLOOKUP(F137,'[1]Données '!D:F,3,FALSE),"")</f>
        <v/>
      </c>
      <c r="H137" s="33"/>
      <c r="I137" s="37"/>
      <c r="J137" s="38"/>
      <c r="K137" s="33"/>
      <c r="L137" s="77"/>
      <c r="M137" s="83"/>
      <c r="U137" s="85"/>
    </row>
    <row r="138" spans="1:21" x14ac:dyDescent="0.25">
      <c r="A138" s="32"/>
      <c r="B138" s="33"/>
      <c r="C138" s="35"/>
      <c r="D138" s="35"/>
      <c r="E138" s="46"/>
      <c r="F138" s="33"/>
      <c r="G138" s="131" t="str">
        <f>IFERROR(VLOOKUP(F138,'[1]Données '!D:F,3,FALSE),"")</f>
        <v/>
      </c>
      <c r="H138" s="33"/>
      <c r="I138" s="37"/>
      <c r="J138" s="38"/>
      <c r="K138" s="33"/>
      <c r="L138" s="77"/>
      <c r="M138" s="83"/>
      <c r="U138" s="85"/>
    </row>
    <row r="139" spans="1:21" x14ac:dyDescent="0.25">
      <c r="A139" s="32"/>
      <c r="B139" s="33"/>
      <c r="C139" s="35"/>
      <c r="D139" s="35"/>
      <c r="E139" s="46"/>
      <c r="F139" s="33"/>
      <c r="G139" s="131" t="str">
        <f>IFERROR(VLOOKUP(F139,'[1]Données '!D:F,3,FALSE),"")</f>
        <v/>
      </c>
      <c r="H139" s="33"/>
      <c r="I139" s="37"/>
      <c r="J139" s="38"/>
      <c r="K139" s="33"/>
      <c r="L139" s="77"/>
      <c r="M139" s="83"/>
      <c r="U139" s="85"/>
    </row>
    <row r="140" spans="1:21" x14ac:dyDescent="0.25">
      <c r="A140" s="32"/>
      <c r="B140" s="33"/>
      <c r="C140" s="35"/>
      <c r="D140" s="35"/>
      <c r="E140" s="46"/>
      <c r="F140" s="33"/>
      <c r="G140" s="131" t="str">
        <f>IFERROR(VLOOKUP(F140,'[1]Données '!D:F,3,FALSE),"")</f>
        <v/>
      </c>
      <c r="H140" s="33"/>
      <c r="I140" s="37"/>
      <c r="J140" s="38"/>
      <c r="K140" s="33"/>
      <c r="L140" s="77"/>
      <c r="M140" s="83"/>
      <c r="U140" s="85"/>
    </row>
    <row r="141" spans="1:21" x14ac:dyDescent="0.25">
      <c r="A141" s="32"/>
      <c r="B141" s="33"/>
      <c r="C141" s="35"/>
      <c r="D141" s="35"/>
      <c r="E141" s="46"/>
      <c r="F141" s="33"/>
      <c r="G141" s="131" t="str">
        <f>IFERROR(VLOOKUP(F141,'[1]Données '!D:F,3,FALSE),"")</f>
        <v/>
      </c>
      <c r="H141" s="33"/>
      <c r="I141" s="37"/>
      <c r="J141" s="38"/>
      <c r="K141" s="33"/>
      <c r="L141" s="77"/>
      <c r="M141" s="83"/>
      <c r="U141" s="85"/>
    </row>
    <row r="142" spans="1:21" x14ac:dyDescent="0.25">
      <c r="A142" s="32"/>
      <c r="B142" s="33"/>
      <c r="C142" s="35"/>
      <c r="D142" s="35"/>
      <c r="E142" s="46"/>
      <c r="F142" s="33"/>
      <c r="G142" s="131" t="str">
        <f>IFERROR(VLOOKUP(F142,'[1]Données '!D:F,3,FALSE),"")</f>
        <v/>
      </c>
      <c r="H142" s="33"/>
      <c r="I142" s="37"/>
      <c r="J142" s="38"/>
      <c r="K142" s="33"/>
      <c r="L142" s="77"/>
      <c r="M142" s="83"/>
      <c r="U142" s="85"/>
    </row>
    <row r="143" spans="1:21" x14ac:dyDescent="0.25">
      <c r="A143" s="32"/>
      <c r="B143" s="33"/>
      <c r="C143" s="35"/>
      <c r="D143" s="35"/>
      <c r="E143" s="46"/>
      <c r="F143" s="33"/>
      <c r="G143" s="131" t="str">
        <f>IFERROR(VLOOKUP(F143,'[1]Données '!D:F,3,FALSE),"")</f>
        <v/>
      </c>
      <c r="H143" s="33"/>
      <c r="I143" s="37"/>
      <c r="J143" s="38"/>
      <c r="K143" s="33"/>
      <c r="L143" s="77"/>
      <c r="M143" s="83"/>
      <c r="U143" s="85"/>
    </row>
    <row r="144" spans="1:21" x14ac:dyDescent="0.25">
      <c r="A144" s="32"/>
      <c r="B144" s="33"/>
      <c r="C144" s="35"/>
      <c r="D144" s="35"/>
      <c r="E144" s="46"/>
      <c r="F144" s="33"/>
      <c r="G144" s="131" t="str">
        <f>IFERROR(VLOOKUP(F144,'[1]Données '!D:F,3,FALSE),"")</f>
        <v/>
      </c>
      <c r="H144" s="33"/>
      <c r="I144" s="37"/>
      <c r="J144" s="38"/>
      <c r="K144" s="33"/>
      <c r="L144" s="77"/>
      <c r="M144" s="83"/>
      <c r="U144" s="85"/>
    </row>
    <row r="145" spans="1:21" x14ac:dyDescent="0.25">
      <c r="A145" s="32"/>
      <c r="B145" s="33"/>
      <c r="C145" s="35"/>
      <c r="D145" s="35"/>
      <c r="E145" s="46"/>
      <c r="F145" s="33"/>
      <c r="G145" s="131" t="str">
        <f>IFERROR(VLOOKUP(F145,'[1]Données '!D:F,3,FALSE),"")</f>
        <v/>
      </c>
      <c r="H145" s="33"/>
      <c r="I145" s="37"/>
      <c r="J145" s="38"/>
      <c r="K145" s="33"/>
      <c r="L145" s="77"/>
      <c r="M145" s="83"/>
      <c r="U145" s="85"/>
    </row>
    <row r="146" spans="1:21" x14ac:dyDescent="0.25">
      <c r="A146" s="32"/>
      <c r="B146" s="33"/>
      <c r="C146" s="35"/>
      <c r="D146" s="35"/>
      <c r="E146" s="46"/>
      <c r="F146" s="33"/>
      <c r="G146" s="131" t="str">
        <f>IFERROR(VLOOKUP(F146,'[1]Données '!D:F,3,FALSE),"")</f>
        <v/>
      </c>
      <c r="H146" s="33"/>
      <c r="I146" s="37"/>
      <c r="J146" s="38"/>
      <c r="K146" s="33"/>
      <c r="L146" s="77"/>
      <c r="M146" s="83"/>
      <c r="U146" s="85"/>
    </row>
    <row r="147" spans="1:21" x14ac:dyDescent="0.25">
      <c r="A147" s="32"/>
      <c r="B147" s="33"/>
      <c r="C147" s="35"/>
      <c r="D147" s="35"/>
      <c r="E147" s="46"/>
      <c r="F147" s="33"/>
      <c r="G147" s="131" t="str">
        <f>IFERROR(VLOOKUP(F147,'[1]Données '!D:F,3,FALSE),"")</f>
        <v/>
      </c>
      <c r="H147" s="33"/>
      <c r="I147" s="37"/>
      <c r="J147" s="38"/>
      <c r="K147" s="33"/>
      <c r="L147" s="77"/>
      <c r="M147" s="83"/>
      <c r="U147" s="85"/>
    </row>
    <row r="148" spans="1:21" x14ac:dyDescent="0.25">
      <c r="A148" s="32"/>
      <c r="B148" s="33"/>
      <c r="C148" s="35"/>
      <c r="D148" s="35"/>
      <c r="E148" s="46"/>
      <c r="F148" s="33"/>
      <c r="G148" s="131" t="str">
        <f>IFERROR(VLOOKUP(F148,'[1]Données '!D:F,3,FALSE),"")</f>
        <v/>
      </c>
      <c r="H148" s="33"/>
      <c r="I148" s="37"/>
      <c r="J148" s="38"/>
      <c r="K148" s="33"/>
      <c r="L148" s="77"/>
      <c r="M148" s="83"/>
      <c r="U148" s="85"/>
    </row>
    <row r="149" spans="1:21" x14ac:dyDescent="0.25">
      <c r="A149" s="32"/>
      <c r="B149" s="33"/>
      <c r="C149" s="35"/>
      <c r="D149" s="35"/>
      <c r="E149" s="46"/>
      <c r="F149" s="33"/>
      <c r="G149" s="131" t="str">
        <f>IFERROR(VLOOKUP(F149,'[1]Données '!D:F,3,FALSE),"")</f>
        <v/>
      </c>
      <c r="H149" s="33"/>
      <c r="I149" s="37"/>
      <c r="J149" s="38"/>
      <c r="K149" s="33"/>
      <c r="L149" s="77"/>
      <c r="M149" s="83"/>
      <c r="U149" s="85"/>
    </row>
    <row r="150" spans="1:21" x14ac:dyDescent="0.25">
      <c r="A150" s="32"/>
      <c r="B150" s="33"/>
      <c r="C150" s="35"/>
      <c r="D150" s="35"/>
      <c r="E150" s="46"/>
      <c r="F150" s="33"/>
      <c r="G150" s="131" t="str">
        <f>IFERROR(VLOOKUP(F150,'[1]Données '!D:F,3,FALSE),"")</f>
        <v/>
      </c>
      <c r="H150" s="33"/>
      <c r="I150" s="37"/>
      <c r="J150" s="38"/>
      <c r="K150" s="33"/>
      <c r="L150" s="77"/>
      <c r="M150" s="83"/>
      <c r="U150" s="85"/>
    </row>
    <row r="151" spans="1:21" x14ac:dyDescent="0.25">
      <c r="A151" s="32"/>
      <c r="B151" s="33"/>
      <c r="C151" s="35"/>
      <c r="D151" s="35"/>
      <c r="E151" s="46"/>
      <c r="F151" s="33"/>
      <c r="G151" s="131" t="str">
        <f>IFERROR(VLOOKUP(F151,'[1]Données '!D:F,3,FALSE),"")</f>
        <v/>
      </c>
      <c r="H151" s="33"/>
      <c r="I151" s="37"/>
      <c r="J151" s="38"/>
      <c r="K151" s="33"/>
      <c r="L151" s="77"/>
      <c r="M151" s="83"/>
      <c r="U151" s="85"/>
    </row>
    <row r="152" spans="1:21" x14ac:dyDescent="0.25">
      <c r="A152" s="32"/>
      <c r="B152" s="33"/>
      <c r="C152" s="35"/>
      <c r="D152" s="35"/>
      <c r="E152" s="46"/>
      <c r="F152" s="33"/>
      <c r="G152" s="131" t="str">
        <f>IFERROR(VLOOKUP(F152,'[1]Données '!D:F,3,FALSE),"")</f>
        <v/>
      </c>
      <c r="H152" s="33"/>
      <c r="I152" s="37"/>
      <c r="J152" s="38"/>
      <c r="K152" s="33"/>
      <c r="L152" s="77"/>
      <c r="M152" s="83"/>
      <c r="U152" s="85"/>
    </row>
    <row r="153" spans="1:21" x14ac:dyDescent="0.25">
      <c r="A153" s="32"/>
      <c r="B153" s="33"/>
      <c r="C153" s="35"/>
      <c r="D153" s="35"/>
      <c r="E153" s="46"/>
      <c r="F153" s="33"/>
      <c r="G153" s="131" t="str">
        <f>IFERROR(VLOOKUP(F153,'[1]Données '!D:F,3,FALSE),"")</f>
        <v/>
      </c>
      <c r="H153" s="33"/>
      <c r="I153" s="37"/>
      <c r="J153" s="38"/>
      <c r="K153" s="33"/>
      <c r="L153" s="77"/>
      <c r="M153" s="83"/>
      <c r="U153" s="85"/>
    </row>
    <row r="154" spans="1:21" x14ac:dyDescent="0.25">
      <c r="A154" s="32"/>
      <c r="B154" s="33"/>
      <c r="C154" s="35"/>
      <c r="D154" s="35"/>
      <c r="E154" s="46"/>
      <c r="F154" s="33"/>
      <c r="G154" s="131" t="str">
        <f>IFERROR(VLOOKUP(F154,'[1]Données '!D:F,3,FALSE),"")</f>
        <v/>
      </c>
      <c r="H154" s="33"/>
      <c r="I154" s="37"/>
      <c r="J154" s="38"/>
      <c r="K154" s="33"/>
      <c r="L154" s="77"/>
      <c r="M154" s="83"/>
      <c r="U154" s="85"/>
    </row>
    <row r="155" spans="1:21" x14ac:dyDescent="0.25">
      <c r="A155" s="32"/>
      <c r="B155" s="33"/>
      <c r="C155" s="35"/>
      <c r="D155" s="35"/>
      <c r="E155" s="46"/>
      <c r="F155" s="33"/>
      <c r="G155" s="131" t="str">
        <f>IFERROR(VLOOKUP(F155,'[1]Données '!D:F,3,FALSE),"")</f>
        <v/>
      </c>
      <c r="H155" s="33"/>
      <c r="I155" s="37"/>
      <c r="J155" s="38"/>
      <c r="K155" s="33"/>
      <c r="L155" s="77"/>
      <c r="M155" s="83"/>
      <c r="U155" s="85"/>
    </row>
    <row r="156" spans="1:21" x14ac:dyDescent="0.25">
      <c r="A156" s="32"/>
      <c r="B156" s="33"/>
      <c r="C156" s="35"/>
      <c r="D156" s="35"/>
      <c r="E156" s="46"/>
      <c r="F156" s="33"/>
      <c r="G156" s="131" t="str">
        <f>IFERROR(VLOOKUP(F156,'[1]Données '!D:F,3,FALSE),"")</f>
        <v/>
      </c>
      <c r="H156" s="33"/>
      <c r="I156" s="37"/>
      <c r="J156" s="38"/>
      <c r="K156" s="33"/>
      <c r="L156" s="77"/>
      <c r="M156" s="83"/>
      <c r="U156" s="85"/>
    </row>
    <row r="157" spans="1:21" x14ac:dyDescent="0.25">
      <c r="A157" s="32"/>
      <c r="B157" s="33"/>
      <c r="C157" s="35"/>
      <c r="D157" s="35"/>
      <c r="E157" s="46"/>
      <c r="F157" s="33"/>
      <c r="G157" s="131" t="str">
        <f>IFERROR(VLOOKUP(F157,'[1]Données '!D:F,3,FALSE),"")</f>
        <v/>
      </c>
      <c r="H157" s="33"/>
      <c r="I157" s="37"/>
      <c r="J157" s="38"/>
      <c r="K157" s="33"/>
      <c r="L157" s="77"/>
      <c r="M157" s="83"/>
      <c r="U157" s="85"/>
    </row>
    <row r="158" spans="1:21" x14ac:dyDescent="0.25">
      <c r="A158" s="32"/>
      <c r="B158" s="33"/>
      <c r="C158" s="35"/>
      <c r="D158" s="35"/>
      <c r="E158" s="46"/>
      <c r="F158" s="33"/>
      <c r="G158" s="131" t="str">
        <f>IFERROR(VLOOKUP(F158,'[1]Données '!D:F,3,FALSE),"")</f>
        <v/>
      </c>
      <c r="H158" s="33"/>
      <c r="I158" s="37"/>
      <c r="J158" s="38"/>
      <c r="K158" s="33"/>
      <c r="L158" s="77"/>
      <c r="M158" s="83"/>
      <c r="U158" s="85"/>
    </row>
    <row r="159" spans="1:21" x14ac:dyDescent="0.25">
      <c r="A159" s="32"/>
      <c r="B159" s="33"/>
      <c r="C159" s="35"/>
      <c r="D159" s="35"/>
      <c r="E159" s="46"/>
      <c r="F159" s="33"/>
      <c r="G159" s="131" t="str">
        <f>IFERROR(VLOOKUP(F159,'[1]Données '!D:F,3,FALSE),"")</f>
        <v/>
      </c>
      <c r="H159" s="33"/>
      <c r="I159" s="37"/>
      <c r="J159" s="38"/>
      <c r="K159" s="33"/>
      <c r="L159" s="77"/>
      <c r="M159" s="83"/>
      <c r="U159" s="85"/>
    </row>
    <row r="160" spans="1:21" x14ac:dyDescent="0.25">
      <c r="A160" s="32"/>
      <c r="B160" s="33"/>
      <c r="C160" s="35"/>
      <c r="D160" s="35"/>
      <c r="E160" s="46"/>
      <c r="F160" s="33"/>
      <c r="G160" s="131" t="str">
        <f>IFERROR(VLOOKUP(F160,'[1]Données '!D:F,3,FALSE),"")</f>
        <v/>
      </c>
      <c r="H160" s="33"/>
      <c r="I160" s="37"/>
      <c r="J160" s="38"/>
      <c r="K160" s="33"/>
      <c r="L160" s="77"/>
      <c r="M160" s="83"/>
      <c r="U160" s="85"/>
    </row>
    <row r="161" spans="1:21" x14ac:dyDescent="0.25">
      <c r="A161" s="32"/>
      <c r="B161" s="33"/>
      <c r="C161" s="35"/>
      <c r="D161" s="35"/>
      <c r="E161" s="46"/>
      <c r="F161" s="33"/>
      <c r="G161" s="131" t="str">
        <f>IFERROR(VLOOKUP(F161,'[1]Données '!D:F,3,FALSE),"")</f>
        <v/>
      </c>
      <c r="H161" s="33"/>
      <c r="I161" s="37"/>
      <c r="J161" s="38"/>
      <c r="K161" s="33"/>
      <c r="L161" s="77"/>
      <c r="M161" s="83"/>
      <c r="U161" s="85"/>
    </row>
    <row r="162" spans="1:21" x14ac:dyDescent="0.25">
      <c r="A162" s="32"/>
      <c r="B162" s="33"/>
      <c r="C162" s="35"/>
      <c r="D162" s="35"/>
      <c r="E162" s="46"/>
      <c r="F162" s="33"/>
      <c r="G162" s="131" t="str">
        <f>IFERROR(VLOOKUP(F162,'[1]Données '!D:F,3,FALSE),"")</f>
        <v/>
      </c>
      <c r="H162" s="33"/>
      <c r="I162" s="37"/>
      <c r="J162" s="38"/>
      <c r="K162" s="33"/>
      <c r="L162" s="77"/>
      <c r="M162" s="83"/>
      <c r="U162" s="85"/>
    </row>
    <row r="163" spans="1:21" x14ac:dyDescent="0.25">
      <c r="A163" s="32"/>
      <c r="B163" s="33"/>
      <c r="C163" s="35"/>
      <c r="D163" s="35"/>
      <c r="E163" s="46"/>
      <c r="F163" s="33"/>
      <c r="G163" s="131" t="str">
        <f>IFERROR(VLOOKUP(F163,'[1]Données '!D:F,3,FALSE),"")</f>
        <v/>
      </c>
      <c r="H163" s="33"/>
      <c r="I163" s="37"/>
      <c r="J163" s="38"/>
      <c r="K163" s="33"/>
      <c r="L163" s="77"/>
      <c r="M163" s="83"/>
      <c r="U163" s="85"/>
    </row>
    <row r="164" spans="1:21" x14ac:dyDescent="0.25">
      <c r="A164" s="32"/>
      <c r="B164" s="33"/>
      <c r="C164" s="35"/>
      <c r="D164" s="35"/>
      <c r="E164" s="46"/>
      <c r="F164" s="33"/>
      <c r="G164" s="131" t="str">
        <f>IFERROR(VLOOKUP(F164,'[1]Données '!D:F,3,FALSE),"")</f>
        <v/>
      </c>
      <c r="H164" s="33"/>
      <c r="I164" s="37"/>
      <c r="J164" s="38"/>
      <c r="K164" s="33"/>
      <c r="L164" s="77"/>
      <c r="M164" s="83"/>
      <c r="U164" s="85"/>
    </row>
    <row r="165" spans="1:21" x14ac:dyDescent="0.25">
      <c r="A165" s="32"/>
      <c r="B165" s="33"/>
      <c r="C165" s="35"/>
      <c r="D165" s="35"/>
      <c r="E165" s="46"/>
      <c r="F165" s="33"/>
      <c r="G165" s="131" t="str">
        <f>IFERROR(VLOOKUP(F165,'[1]Données '!D:F,3,FALSE),"")</f>
        <v/>
      </c>
      <c r="H165" s="33"/>
      <c r="I165" s="37"/>
      <c r="J165" s="38"/>
      <c r="K165" s="33"/>
      <c r="L165" s="77"/>
      <c r="M165" s="83"/>
      <c r="U165" s="85"/>
    </row>
    <row r="166" spans="1:21" x14ac:dyDescent="0.25">
      <c r="A166" s="32"/>
      <c r="B166" s="33"/>
      <c r="C166" s="35"/>
      <c r="D166" s="35"/>
      <c r="E166" s="46"/>
      <c r="F166" s="33"/>
      <c r="G166" s="131" t="str">
        <f>IFERROR(VLOOKUP(F166,'[1]Données '!D:F,3,FALSE),"")</f>
        <v/>
      </c>
      <c r="H166" s="33"/>
      <c r="I166" s="37"/>
      <c r="J166" s="38"/>
      <c r="K166" s="33"/>
      <c r="L166" s="77"/>
      <c r="M166" s="83"/>
      <c r="U166" s="85"/>
    </row>
    <row r="167" spans="1:21" x14ac:dyDescent="0.25">
      <c r="A167" s="32"/>
      <c r="B167" s="33"/>
      <c r="C167" s="35"/>
      <c r="D167" s="35"/>
      <c r="E167" s="46"/>
      <c r="F167" s="33"/>
      <c r="G167" s="131" t="str">
        <f>IFERROR(VLOOKUP(F167,'[1]Données '!D:F,3,FALSE),"")</f>
        <v/>
      </c>
      <c r="H167" s="33"/>
      <c r="I167" s="37"/>
      <c r="J167" s="38"/>
      <c r="K167" s="33"/>
      <c r="L167" s="77"/>
      <c r="M167" s="83"/>
      <c r="U167" s="85"/>
    </row>
    <row r="168" spans="1:21" x14ac:dyDescent="0.25">
      <c r="A168" s="32"/>
      <c r="B168" s="33"/>
      <c r="C168" s="35"/>
      <c r="D168" s="35"/>
      <c r="E168" s="46"/>
      <c r="F168" s="33"/>
      <c r="G168" s="131" t="str">
        <f>IFERROR(VLOOKUP(F168,'[1]Données '!D:F,3,FALSE),"")</f>
        <v/>
      </c>
      <c r="H168" s="33"/>
      <c r="I168" s="37"/>
      <c r="J168" s="38"/>
      <c r="K168" s="33"/>
      <c r="L168" s="77"/>
      <c r="M168" s="83"/>
      <c r="U168" s="85"/>
    </row>
    <row r="169" spans="1:21" x14ac:dyDescent="0.25">
      <c r="A169" s="32"/>
      <c r="B169" s="33"/>
      <c r="C169" s="35"/>
      <c r="D169" s="35"/>
      <c r="E169" s="46"/>
      <c r="F169" s="33"/>
      <c r="G169" s="131" t="str">
        <f>IFERROR(VLOOKUP(F169,'[1]Données '!D:F,3,FALSE),"")</f>
        <v/>
      </c>
      <c r="H169" s="33"/>
      <c r="I169" s="37"/>
      <c r="J169" s="38"/>
      <c r="K169" s="33"/>
      <c r="L169" s="77"/>
      <c r="M169" s="83"/>
      <c r="U169" s="85"/>
    </row>
    <row r="170" spans="1:21" x14ac:dyDescent="0.25">
      <c r="A170" s="32"/>
      <c r="B170" s="33"/>
      <c r="C170" s="35"/>
      <c r="D170" s="35"/>
      <c r="E170" s="46"/>
      <c r="F170" s="33"/>
      <c r="G170" s="131" t="str">
        <f>IFERROR(VLOOKUP(F170,'[1]Données '!D:F,3,FALSE),"")</f>
        <v/>
      </c>
      <c r="H170" s="33"/>
      <c r="I170" s="37"/>
      <c r="J170" s="38"/>
      <c r="K170" s="33"/>
      <c r="L170" s="77"/>
      <c r="M170" s="83"/>
      <c r="U170" s="85"/>
    </row>
    <row r="171" spans="1:21" x14ac:dyDescent="0.25">
      <c r="A171" s="32"/>
      <c r="B171" s="33"/>
      <c r="C171" s="35"/>
      <c r="D171" s="35"/>
      <c r="E171" s="46"/>
      <c r="F171" s="33"/>
      <c r="G171" s="131" t="str">
        <f>IFERROR(VLOOKUP(F171,'[1]Données '!D:F,3,FALSE),"")</f>
        <v/>
      </c>
      <c r="H171" s="33"/>
      <c r="I171" s="37"/>
      <c r="J171" s="38"/>
      <c r="K171" s="33"/>
      <c r="L171" s="77"/>
      <c r="M171" s="83"/>
      <c r="U171" s="85"/>
    </row>
    <row r="172" spans="1:21" x14ac:dyDescent="0.25">
      <c r="A172" s="32"/>
      <c r="B172" s="33"/>
      <c r="C172" s="35"/>
      <c r="D172" s="35"/>
      <c r="E172" s="46"/>
      <c r="F172" s="33"/>
      <c r="G172" s="131" t="str">
        <f>IFERROR(VLOOKUP(F172,'[1]Données '!D:F,3,FALSE),"")</f>
        <v/>
      </c>
      <c r="H172" s="33"/>
      <c r="I172" s="37"/>
      <c r="J172" s="38"/>
      <c r="K172" s="33"/>
      <c r="L172" s="77"/>
      <c r="M172" s="83"/>
      <c r="U172" s="85"/>
    </row>
    <row r="173" spans="1:21" x14ac:dyDescent="0.25">
      <c r="A173" s="32"/>
      <c r="B173" s="33"/>
      <c r="C173" s="35"/>
      <c r="D173" s="35"/>
      <c r="E173" s="46"/>
      <c r="F173" s="33"/>
      <c r="G173" s="131" t="str">
        <f>IFERROR(VLOOKUP(F173,'[1]Données '!D:F,3,FALSE),"")</f>
        <v/>
      </c>
      <c r="H173" s="33"/>
      <c r="I173" s="37"/>
      <c r="J173" s="38"/>
      <c r="K173" s="33"/>
      <c r="L173" s="77"/>
      <c r="M173" s="83"/>
      <c r="U173" s="85"/>
    </row>
    <row r="174" spans="1:21" x14ac:dyDescent="0.25">
      <c r="A174" s="32"/>
      <c r="B174" s="33"/>
      <c r="C174" s="35"/>
      <c r="D174" s="35"/>
      <c r="E174" s="46"/>
      <c r="F174" s="33"/>
      <c r="G174" s="131" t="str">
        <f>IFERROR(VLOOKUP(F174,'[1]Données '!D:F,3,FALSE),"")</f>
        <v/>
      </c>
      <c r="H174" s="33"/>
      <c r="I174" s="37"/>
      <c r="J174" s="38"/>
      <c r="K174" s="33"/>
      <c r="L174" s="77"/>
      <c r="M174" s="83"/>
      <c r="U174" s="85"/>
    </row>
    <row r="175" spans="1:21" x14ac:dyDescent="0.25">
      <c r="A175" s="32"/>
      <c r="B175" s="33"/>
      <c r="C175" s="35"/>
      <c r="D175" s="35"/>
      <c r="E175" s="46"/>
      <c r="F175" s="33"/>
      <c r="G175" s="131" t="str">
        <f>IFERROR(VLOOKUP(F175,'[1]Données '!D:F,3,FALSE),"")</f>
        <v/>
      </c>
      <c r="H175" s="33"/>
      <c r="I175" s="37"/>
      <c r="J175" s="38"/>
      <c r="K175" s="33"/>
      <c r="L175" s="77"/>
      <c r="M175" s="83"/>
      <c r="U175" s="85"/>
    </row>
    <row r="176" spans="1:21" x14ac:dyDescent="0.25">
      <c r="A176" s="32"/>
      <c r="B176" s="33"/>
      <c r="C176" s="35"/>
      <c r="D176" s="35"/>
      <c r="E176" s="46"/>
      <c r="F176" s="33"/>
      <c r="G176" s="131" t="str">
        <f>IFERROR(VLOOKUP(F176,'[1]Données '!D:F,3,FALSE),"")</f>
        <v/>
      </c>
      <c r="H176" s="33"/>
      <c r="I176" s="37"/>
      <c r="J176" s="38"/>
      <c r="K176" s="33"/>
      <c r="L176" s="77"/>
      <c r="M176" s="83"/>
      <c r="U176" s="85"/>
    </row>
    <row r="177" spans="1:21" x14ac:dyDescent="0.25">
      <c r="A177" s="32"/>
      <c r="B177" s="33"/>
      <c r="C177" s="35"/>
      <c r="D177" s="35"/>
      <c r="E177" s="46"/>
      <c r="F177" s="33"/>
      <c r="G177" s="131" t="str">
        <f>IFERROR(VLOOKUP(F177,'[1]Données '!D:F,3,FALSE),"")</f>
        <v/>
      </c>
      <c r="H177" s="33"/>
      <c r="I177" s="37"/>
      <c r="J177" s="38"/>
      <c r="K177" s="33"/>
      <c r="L177" s="77"/>
      <c r="M177" s="83"/>
      <c r="U177" s="85"/>
    </row>
    <row r="178" spans="1:21" x14ac:dyDescent="0.25">
      <c r="A178" s="32"/>
      <c r="B178" s="33"/>
      <c r="C178" s="35"/>
      <c r="D178" s="35"/>
      <c r="E178" s="46"/>
      <c r="F178" s="33"/>
      <c r="G178" s="131" t="str">
        <f>IFERROR(VLOOKUP(F178,'[1]Données '!D:F,3,FALSE),"")</f>
        <v/>
      </c>
      <c r="H178" s="33"/>
      <c r="I178" s="37"/>
      <c r="J178" s="38"/>
      <c r="K178" s="33"/>
      <c r="L178" s="77"/>
      <c r="M178" s="83"/>
      <c r="U178" s="85"/>
    </row>
    <row r="179" spans="1:21" x14ac:dyDescent="0.25">
      <c r="A179" s="32"/>
      <c r="B179" s="33"/>
      <c r="C179" s="35"/>
      <c r="D179" s="35"/>
      <c r="E179" s="46"/>
      <c r="F179" s="33"/>
      <c r="G179" s="131" t="str">
        <f>IFERROR(VLOOKUP(F179,'[1]Données '!D:F,3,FALSE),"")</f>
        <v/>
      </c>
      <c r="H179" s="33"/>
      <c r="I179" s="37"/>
      <c r="J179" s="38"/>
      <c r="K179" s="33"/>
      <c r="L179" s="77"/>
      <c r="M179" s="83"/>
      <c r="U179" s="85"/>
    </row>
    <row r="180" spans="1:21" x14ac:dyDescent="0.25">
      <c r="A180" s="32"/>
      <c r="B180" s="33"/>
      <c r="C180" s="35"/>
      <c r="D180" s="35"/>
      <c r="E180" s="46"/>
      <c r="F180" s="33"/>
      <c r="G180" s="131" t="str">
        <f>IFERROR(VLOOKUP(F180,'[1]Données '!D:F,3,FALSE),"")</f>
        <v/>
      </c>
      <c r="H180" s="33"/>
      <c r="I180" s="37"/>
      <c r="J180" s="38"/>
      <c r="K180" s="33"/>
      <c r="L180" s="77"/>
      <c r="M180" s="83"/>
      <c r="U180" s="85"/>
    </row>
    <row r="181" spans="1:21" x14ac:dyDescent="0.25">
      <c r="A181" s="32"/>
      <c r="B181" s="33"/>
      <c r="C181" s="35"/>
      <c r="D181" s="35"/>
      <c r="E181" s="46"/>
      <c r="F181" s="33"/>
      <c r="G181" s="131" t="str">
        <f>IFERROR(VLOOKUP(F181,'[1]Données '!D:F,3,FALSE),"")</f>
        <v/>
      </c>
      <c r="H181" s="33"/>
      <c r="I181" s="37"/>
      <c r="J181" s="38"/>
      <c r="K181" s="33"/>
      <c r="L181" s="77"/>
      <c r="M181" s="83"/>
      <c r="U181" s="85"/>
    </row>
    <row r="182" spans="1:21" x14ac:dyDescent="0.25">
      <c r="A182" s="32"/>
      <c r="B182" s="33"/>
      <c r="C182" s="35"/>
      <c r="D182" s="35"/>
      <c r="E182" s="46"/>
      <c r="F182" s="33"/>
      <c r="G182" s="131" t="str">
        <f>IFERROR(VLOOKUP(F182,'[1]Données '!D:F,3,FALSE),"")</f>
        <v/>
      </c>
      <c r="H182" s="33"/>
      <c r="I182" s="37"/>
      <c r="J182" s="38"/>
      <c r="K182" s="33"/>
      <c r="L182" s="77"/>
      <c r="M182" s="83"/>
      <c r="U182" s="85"/>
    </row>
    <row r="183" spans="1:21" x14ac:dyDescent="0.25">
      <c r="A183" s="32"/>
      <c r="B183" s="33"/>
      <c r="C183" s="35"/>
      <c r="D183" s="35"/>
      <c r="E183" s="46"/>
      <c r="F183" s="33"/>
      <c r="G183" s="131" t="str">
        <f>IFERROR(VLOOKUP(F183,'[1]Données '!D:F,3,FALSE),"")</f>
        <v/>
      </c>
      <c r="H183" s="33"/>
      <c r="I183" s="37"/>
      <c r="J183" s="38"/>
      <c r="K183" s="33"/>
      <c r="L183" s="77"/>
      <c r="M183" s="83"/>
      <c r="U183" s="85"/>
    </row>
    <row r="184" spans="1:21" x14ac:dyDescent="0.25">
      <c r="A184" s="32"/>
      <c r="B184" s="33"/>
      <c r="C184" s="35"/>
      <c r="D184" s="35"/>
      <c r="E184" s="46"/>
      <c r="F184" s="33"/>
      <c r="G184" s="131" t="str">
        <f>IFERROR(VLOOKUP(F184,'[1]Données '!D:F,3,FALSE),"")</f>
        <v/>
      </c>
      <c r="H184" s="33"/>
      <c r="I184" s="37"/>
      <c r="J184" s="38"/>
      <c r="K184" s="33"/>
      <c r="L184" s="77"/>
      <c r="M184" s="83"/>
      <c r="U184" s="85"/>
    </row>
    <row r="185" spans="1:21" x14ac:dyDescent="0.25">
      <c r="A185" s="32"/>
      <c r="B185" s="33"/>
      <c r="C185" s="35"/>
      <c r="D185" s="35"/>
      <c r="E185" s="46"/>
      <c r="F185" s="33"/>
      <c r="G185" s="131" t="str">
        <f>IFERROR(VLOOKUP(F185,'[1]Données '!D:F,3,FALSE),"")</f>
        <v/>
      </c>
      <c r="H185" s="33"/>
      <c r="I185" s="37"/>
      <c r="J185" s="38"/>
      <c r="K185" s="33"/>
      <c r="L185" s="77"/>
      <c r="M185" s="83"/>
      <c r="U185" s="85"/>
    </row>
    <row r="186" spans="1:21" x14ac:dyDescent="0.25">
      <c r="A186" s="32"/>
      <c r="B186" s="33"/>
      <c r="C186" s="35"/>
      <c r="D186" s="35"/>
      <c r="E186" s="46"/>
      <c r="F186" s="33"/>
      <c r="G186" s="131" t="str">
        <f>IFERROR(VLOOKUP(F186,'[1]Données '!D:F,3,FALSE),"")</f>
        <v/>
      </c>
      <c r="H186" s="33"/>
      <c r="I186" s="37"/>
      <c r="J186" s="38"/>
      <c r="K186" s="33"/>
      <c r="L186" s="77"/>
      <c r="M186" s="83"/>
      <c r="U186" s="85"/>
    </row>
    <row r="187" spans="1:21" x14ac:dyDescent="0.25">
      <c r="A187" s="32"/>
      <c r="B187" s="33"/>
      <c r="C187" s="35"/>
      <c r="D187" s="35"/>
      <c r="E187" s="46"/>
      <c r="F187" s="33"/>
      <c r="G187" s="131" t="str">
        <f>IFERROR(VLOOKUP(F187,'[1]Données '!D:F,3,FALSE),"")</f>
        <v/>
      </c>
      <c r="H187" s="33"/>
      <c r="I187" s="37"/>
      <c r="J187" s="38"/>
      <c r="K187" s="33"/>
      <c r="L187" s="77"/>
      <c r="M187" s="83"/>
      <c r="U187" s="85"/>
    </row>
    <row r="188" spans="1:21" x14ac:dyDescent="0.25">
      <c r="A188" s="32"/>
      <c r="B188" s="33"/>
      <c r="C188" s="35"/>
      <c r="D188" s="35"/>
      <c r="E188" s="46"/>
      <c r="F188" s="33"/>
      <c r="G188" s="131" t="str">
        <f>IFERROR(VLOOKUP(F188,'[1]Données '!D:F,3,FALSE),"")</f>
        <v/>
      </c>
      <c r="H188" s="33"/>
      <c r="I188" s="37"/>
      <c r="J188" s="38"/>
      <c r="K188" s="33"/>
      <c r="L188" s="77"/>
      <c r="M188" s="83"/>
      <c r="U188" s="85"/>
    </row>
    <row r="189" spans="1:21" x14ac:dyDescent="0.25">
      <c r="A189" s="32"/>
      <c r="B189" s="33"/>
      <c r="C189" s="35"/>
      <c r="D189" s="35"/>
      <c r="E189" s="46"/>
      <c r="F189" s="33"/>
      <c r="G189" s="131" t="str">
        <f>IFERROR(VLOOKUP(F189,'[1]Données '!D:F,3,FALSE),"")</f>
        <v/>
      </c>
      <c r="H189" s="33"/>
      <c r="I189" s="37"/>
      <c r="J189" s="38"/>
      <c r="K189" s="33"/>
      <c r="L189" s="77"/>
      <c r="M189" s="83"/>
      <c r="U189" s="85"/>
    </row>
    <row r="190" spans="1:21" x14ac:dyDescent="0.25">
      <c r="A190" s="32"/>
      <c r="B190" s="33"/>
      <c r="C190" s="35"/>
      <c r="D190" s="35"/>
      <c r="E190" s="46"/>
      <c r="F190" s="33"/>
      <c r="G190" s="131" t="str">
        <f>IFERROR(VLOOKUP(F190,'[1]Données '!D:F,3,FALSE),"")</f>
        <v/>
      </c>
      <c r="H190" s="33"/>
      <c r="I190" s="37"/>
      <c r="J190" s="38"/>
      <c r="K190" s="33"/>
      <c r="L190" s="77"/>
      <c r="M190" s="83"/>
      <c r="U190" s="85"/>
    </row>
    <row r="191" spans="1:21" x14ac:dyDescent="0.25">
      <c r="A191" s="32"/>
      <c r="B191" s="33"/>
      <c r="C191" s="35"/>
      <c r="D191" s="35"/>
      <c r="E191" s="46"/>
      <c r="F191" s="33"/>
      <c r="G191" s="131" t="str">
        <f>IFERROR(VLOOKUP(F191,'[1]Données '!D:F,3,FALSE),"")</f>
        <v/>
      </c>
      <c r="H191" s="33"/>
      <c r="I191" s="37"/>
      <c r="J191" s="38"/>
      <c r="K191" s="33"/>
      <c r="L191" s="77"/>
      <c r="M191" s="83"/>
      <c r="U191" s="85"/>
    </row>
    <row r="192" spans="1:21" x14ac:dyDescent="0.25">
      <c r="A192" s="32"/>
      <c r="B192" s="33"/>
      <c r="C192" s="35"/>
      <c r="D192" s="35"/>
      <c r="E192" s="46"/>
      <c r="F192" s="33"/>
      <c r="G192" s="131" t="str">
        <f>IFERROR(VLOOKUP(F192,'[1]Données '!D:F,3,FALSE),"")</f>
        <v/>
      </c>
      <c r="H192" s="33"/>
      <c r="I192" s="37"/>
      <c r="J192" s="38"/>
      <c r="K192" s="33"/>
      <c r="L192" s="77"/>
      <c r="M192" s="83"/>
      <c r="U192" s="85"/>
    </row>
    <row r="193" spans="1:21" x14ac:dyDescent="0.25">
      <c r="A193" s="32"/>
      <c r="B193" s="33"/>
      <c r="C193" s="35"/>
      <c r="D193" s="35"/>
      <c r="E193" s="46"/>
      <c r="F193" s="33"/>
      <c r="G193" s="131" t="str">
        <f>IFERROR(VLOOKUP(F193,'[1]Données '!D:F,3,FALSE),"")</f>
        <v/>
      </c>
      <c r="H193" s="33"/>
      <c r="I193" s="37"/>
      <c r="J193" s="38"/>
      <c r="K193" s="33"/>
      <c r="L193" s="77"/>
      <c r="M193" s="83"/>
      <c r="U193" s="85"/>
    </row>
    <row r="194" spans="1:21" x14ac:dyDescent="0.25">
      <c r="A194" s="32"/>
      <c r="B194" s="33"/>
      <c r="C194" s="35"/>
      <c r="D194" s="35"/>
      <c r="E194" s="46"/>
      <c r="F194" s="33"/>
      <c r="G194" s="131" t="str">
        <f>IFERROR(VLOOKUP(F194,'[1]Données '!D:F,3,FALSE),"")</f>
        <v/>
      </c>
      <c r="H194" s="33"/>
      <c r="I194" s="37"/>
      <c r="J194" s="38"/>
      <c r="K194" s="33"/>
      <c r="L194" s="77"/>
      <c r="M194" s="83"/>
      <c r="U194" s="85"/>
    </row>
    <row r="195" spans="1:21" x14ac:dyDescent="0.25">
      <c r="A195" s="32"/>
      <c r="B195" s="33"/>
      <c r="C195" s="35"/>
      <c r="D195" s="35"/>
      <c r="E195" s="46"/>
      <c r="F195" s="33"/>
      <c r="G195" s="131" t="str">
        <f>IFERROR(VLOOKUP(F195,'[1]Données '!D:F,3,FALSE),"")</f>
        <v/>
      </c>
      <c r="H195" s="33"/>
      <c r="I195" s="37"/>
      <c r="J195" s="38"/>
      <c r="K195" s="33"/>
      <c r="L195" s="77"/>
      <c r="M195" s="83"/>
      <c r="U195" s="85"/>
    </row>
    <row r="196" spans="1:21" x14ac:dyDescent="0.25">
      <c r="A196" s="32"/>
      <c r="B196" s="33"/>
      <c r="C196" s="35"/>
      <c r="D196" s="35"/>
      <c r="E196" s="46"/>
      <c r="F196" s="33"/>
      <c r="G196" s="131" t="str">
        <f>IFERROR(VLOOKUP(F196,'[1]Données '!D:F,3,FALSE),"")</f>
        <v/>
      </c>
      <c r="H196" s="33"/>
      <c r="I196" s="37"/>
      <c r="J196" s="38"/>
      <c r="K196" s="33"/>
      <c r="L196" s="77"/>
      <c r="M196" s="83"/>
      <c r="U196" s="85"/>
    </row>
    <row r="197" spans="1:21" x14ac:dyDescent="0.25">
      <c r="A197" s="32"/>
      <c r="B197" s="33"/>
      <c r="C197" s="35"/>
      <c r="D197" s="35"/>
      <c r="E197" s="46"/>
      <c r="F197" s="33"/>
      <c r="G197" s="131" t="str">
        <f>IFERROR(VLOOKUP(F197,'[1]Données '!D:F,3,FALSE),"")</f>
        <v/>
      </c>
      <c r="H197" s="33"/>
      <c r="I197" s="37"/>
      <c r="J197" s="38"/>
      <c r="K197" s="33"/>
      <c r="L197" s="77"/>
      <c r="M197" s="83"/>
      <c r="U197" s="85"/>
    </row>
    <row r="198" spans="1:21" x14ac:dyDescent="0.25">
      <c r="A198" s="32"/>
      <c r="B198" s="33"/>
      <c r="C198" s="35"/>
      <c r="D198" s="35"/>
      <c r="E198" s="46"/>
      <c r="F198" s="33"/>
      <c r="G198" s="131" t="str">
        <f>IFERROR(VLOOKUP(F198,'[1]Données '!D:F,3,FALSE),"")</f>
        <v/>
      </c>
      <c r="H198" s="33"/>
      <c r="I198" s="37"/>
      <c r="J198" s="38"/>
      <c r="K198" s="33"/>
      <c r="L198" s="77"/>
      <c r="M198" s="83"/>
      <c r="U198" s="85"/>
    </row>
    <row r="199" spans="1:21" x14ac:dyDescent="0.25">
      <c r="A199" s="32"/>
      <c r="B199" s="33"/>
      <c r="C199" s="35"/>
      <c r="D199" s="35"/>
      <c r="E199" s="46"/>
      <c r="F199" s="33"/>
      <c r="G199" s="131" t="str">
        <f>IFERROR(VLOOKUP(F199,'[1]Données '!D:F,3,FALSE),"")</f>
        <v/>
      </c>
      <c r="H199" s="33"/>
      <c r="I199" s="37"/>
      <c r="J199" s="38"/>
      <c r="K199" s="33"/>
      <c r="L199" s="77"/>
      <c r="M199" s="83"/>
      <c r="U199" s="85"/>
    </row>
    <row r="200" spans="1:21" x14ac:dyDescent="0.25">
      <c r="A200" s="32"/>
      <c r="B200" s="33"/>
      <c r="C200" s="35"/>
      <c r="D200" s="35"/>
      <c r="E200" s="46"/>
      <c r="F200" s="33"/>
      <c r="G200" s="131" t="str">
        <f>IFERROR(VLOOKUP(F200,'[1]Données '!D:F,3,FALSE),"")</f>
        <v/>
      </c>
      <c r="H200" s="33"/>
      <c r="I200" s="37"/>
      <c r="J200" s="38"/>
      <c r="K200" s="33"/>
      <c r="L200" s="77"/>
      <c r="M200" s="83"/>
      <c r="U200" s="85"/>
    </row>
    <row r="201" spans="1:21" x14ac:dyDescent="0.25">
      <c r="A201" s="32"/>
      <c r="B201" s="33"/>
      <c r="C201" s="35"/>
      <c r="D201" s="35"/>
      <c r="E201" s="46"/>
      <c r="F201" s="33"/>
      <c r="G201" s="131" t="str">
        <f>IFERROR(VLOOKUP(F201,'[1]Données '!D:F,3,FALSE),"")</f>
        <v/>
      </c>
      <c r="H201" s="33"/>
      <c r="I201" s="37"/>
      <c r="J201" s="38"/>
      <c r="K201" s="33"/>
      <c r="L201" s="77"/>
      <c r="M201" s="83"/>
      <c r="U201" s="85"/>
    </row>
    <row r="202" spans="1:21" x14ac:dyDescent="0.25">
      <c r="A202" s="32"/>
      <c r="B202" s="33"/>
      <c r="C202" s="35"/>
      <c r="D202" s="35"/>
      <c r="E202" s="46"/>
      <c r="F202" s="33"/>
      <c r="G202" s="131" t="str">
        <f>IFERROR(VLOOKUP(F202,'[1]Données '!D:F,3,FALSE),"")</f>
        <v/>
      </c>
      <c r="H202" s="33"/>
      <c r="I202" s="37"/>
      <c r="J202" s="38"/>
      <c r="K202" s="33"/>
      <c r="L202" s="77"/>
      <c r="M202" s="83"/>
      <c r="U202" s="85"/>
    </row>
    <row r="203" spans="1:21" x14ac:dyDescent="0.25">
      <c r="A203" s="32"/>
      <c r="B203" s="33"/>
      <c r="C203" s="35"/>
      <c r="D203" s="35"/>
      <c r="E203" s="46"/>
      <c r="F203" s="33"/>
      <c r="G203" s="131" t="str">
        <f>IFERROR(VLOOKUP(F203,'[1]Données '!D:F,3,FALSE),"")</f>
        <v/>
      </c>
      <c r="H203" s="33"/>
      <c r="I203" s="37"/>
      <c r="J203" s="38"/>
      <c r="K203" s="33"/>
      <c r="L203" s="77"/>
      <c r="M203" s="83"/>
      <c r="U203" s="85"/>
    </row>
    <row r="204" spans="1:21" x14ac:dyDescent="0.25">
      <c r="A204" s="32"/>
      <c r="B204" s="33"/>
      <c r="C204" s="35"/>
      <c r="D204" s="35"/>
      <c r="E204" s="46"/>
      <c r="F204" s="33"/>
      <c r="G204" s="131" t="str">
        <f>IFERROR(VLOOKUP(F204,'[1]Données '!D:F,3,FALSE),"")</f>
        <v/>
      </c>
      <c r="H204" s="33"/>
      <c r="I204" s="37"/>
      <c r="J204" s="38"/>
      <c r="K204" s="33"/>
      <c r="L204" s="77"/>
      <c r="M204" s="83"/>
      <c r="U204" s="85"/>
    </row>
    <row r="205" spans="1:21" x14ac:dyDescent="0.25">
      <c r="A205" s="32"/>
      <c r="B205" s="33"/>
      <c r="C205" s="35"/>
      <c r="D205" s="35"/>
      <c r="E205" s="46"/>
      <c r="F205" s="33"/>
      <c r="G205" s="131" t="str">
        <f>IFERROR(VLOOKUP(F205,'[1]Données '!D:F,3,FALSE),"")</f>
        <v/>
      </c>
      <c r="H205" s="33"/>
      <c r="I205" s="37"/>
      <c r="J205" s="38"/>
      <c r="K205" s="33"/>
      <c r="L205" s="77"/>
      <c r="M205" s="83"/>
      <c r="U205" s="85"/>
    </row>
    <row r="206" spans="1:21" x14ac:dyDescent="0.25">
      <c r="A206" s="32"/>
      <c r="B206" s="33"/>
      <c r="C206" s="35"/>
      <c r="D206" s="35"/>
      <c r="E206" s="46"/>
      <c r="F206" s="33"/>
      <c r="G206" s="131" t="str">
        <f>IFERROR(VLOOKUP(F206,'[1]Données '!D:F,3,FALSE),"")</f>
        <v/>
      </c>
      <c r="H206" s="33"/>
      <c r="I206" s="37"/>
      <c r="J206" s="38"/>
      <c r="K206" s="33"/>
      <c r="L206" s="77"/>
      <c r="M206" s="83"/>
      <c r="U206" s="85"/>
    </row>
    <row r="207" spans="1:21" x14ac:dyDescent="0.25">
      <c r="A207" s="32"/>
      <c r="B207" s="33"/>
      <c r="C207" s="35"/>
      <c r="D207" s="35"/>
      <c r="E207" s="46"/>
      <c r="F207" s="33"/>
      <c r="G207" s="131" t="str">
        <f>IFERROR(VLOOKUP(F207,'[1]Données '!D:F,3,FALSE),"")</f>
        <v/>
      </c>
      <c r="H207" s="33"/>
      <c r="I207" s="37"/>
      <c r="J207" s="38"/>
      <c r="K207" s="33"/>
      <c r="L207" s="77"/>
      <c r="M207" s="83"/>
      <c r="U207" s="85"/>
    </row>
    <row r="208" spans="1:21" x14ac:dyDescent="0.25">
      <c r="A208" s="32"/>
      <c r="B208" s="33"/>
      <c r="C208" s="35"/>
      <c r="D208" s="35"/>
      <c r="E208" s="46"/>
      <c r="F208" s="33"/>
      <c r="G208" s="131" t="str">
        <f>IFERROR(VLOOKUP(F208,'[1]Données '!D:F,3,FALSE),"")</f>
        <v/>
      </c>
      <c r="H208" s="33"/>
      <c r="I208" s="37"/>
      <c r="J208" s="38"/>
      <c r="K208" s="33"/>
      <c r="L208" s="77"/>
      <c r="M208" s="83"/>
      <c r="U208" s="85"/>
    </row>
    <row r="209" spans="1:21" x14ac:dyDescent="0.25">
      <c r="A209" s="32"/>
      <c r="B209" s="33"/>
      <c r="C209" s="35"/>
      <c r="D209" s="35"/>
      <c r="E209" s="46"/>
      <c r="F209" s="33"/>
      <c r="G209" s="131" t="str">
        <f>IFERROR(VLOOKUP(F209,'[1]Données '!D:F,3,FALSE),"")</f>
        <v/>
      </c>
      <c r="H209" s="33"/>
      <c r="I209" s="37"/>
      <c r="J209" s="38"/>
      <c r="K209" s="33"/>
      <c r="L209" s="77"/>
      <c r="M209" s="83"/>
      <c r="U209" s="85"/>
    </row>
    <row r="210" spans="1:21" x14ac:dyDescent="0.25">
      <c r="A210" s="32"/>
      <c r="B210" s="33"/>
      <c r="C210" s="35"/>
      <c r="D210" s="35"/>
      <c r="E210" s="46"/>
      <c r="F210" s="33"/>
      <c r="G210" s="131" t="str">
        <f>IFERROR(VLOOKUP(F210,'[1]Données '!D:F,3,FALSE),"")</f>
        <v/>
      </c>
      <c r="H210" s="33"/>
      <c r="I210" s="37"/>
      <c r="J210" s="38"/>
      <c r="K210" s="33"/>
      <c r="L210" s="77"/>
      <c r="M210" s="83"/>
      <c r="U210" s="85"/>
    </row>
    <row r="211" spans="1:21" x14ac:dyDescent="0.25">
      <c r="A211" s="32"/>
      <c r="B211" s="33"/>
      <c r="C211" s="35"/>
      <c r="D211" s="35"/>
      <c r="E211" s="46"/>
      <c r="F211" s="33"/>
      <c r="G211" s="131" t="str">
        <f>IFERROR(VLOOKUP(F211,'[1]Données '!D:F,3,FALSE),"")</f>
        <v/>
      </c>
      <c r="H211" s="33"/>
      <c r="I211" s="37"/>
      <c r="J211" s="38"/>
      <c r="K211" s="33"/>
      <c r="L211" s="77"/>
      <c r="M211" s="83"/>
      <c r="U211" s="85"/>
    </row>
    <row r="212" spans="1:21" x14ac:dyDescent="0.25">
      <c r="A212" s="32"/>
      <c r="B212" s="33"/>
      <c r="C212" s="35"/>
      <c r="D212" s="35"/>
      <c r="E212" s="46"/>
      <c r="F212" s="33"/>
      <c r="G212" s="131" t="str">
        <f>IFERROR(VLOOKUP(F212,'[1]Données '!D:F,3,FALSE),"")</f>
        <v/>
      </c>
      <c r="H212" s="33"/>
      <c r="I212" s="37"/>
      <c r="J212" s="38"/>
      <c r="K212" s="33"/>
      <c r="L212" s="77"/>
      <c r="M212" s="83"/>
      <c r="U212" s="85"/>
    </row>
    <row r="213" spans="1:21" x14ac:dyDescent="0.25">
      <c r="A213" s="32"/>
      <c r="B213" s="33"/>
      <c r="C213" s="35"/>
      <c r="D213" s="35"/>
      <c r="E213" s="46"/>
      <c r="F213" s="33"/>
      <c r="G213" s="131" t="str">
        <f>IFERROR(VLOOKUP(F213,'[1]Données '!D:F,3,FALSE),"")</f>
        <v/>
      </c>
      <c r="H213" s="33"/>
      <c r="I213" s="37"/>
      <c r="J213" s="38"/>
      <c r="K213" s="33"/>
      <c r="L213" s="77"/>
      <c r="M213" s="83"/>
      <c r="U213" s="85"/>
    </row>
    <row r="214" spans="1:21" x14ac:dyDescent="0.25">
      <c r="A214" s="32"/>
      <c r="B214" s="33"/>
      <c r="C214" s="35"/>
      <c r="D214" s="35"/>
      <c r="E214" s="46"/>
      <c r="F214" s="33"/>
      <c r="G214" s="131" t="str">
        <f>IFERROR(VLOOKUP(F214,'[1]Données '!D:F,3,FALSE),"")</f>
        <v/>
      </c>
      <c r="H214" s="33"/>
      <c r="I214" s="37"/>
      <c r="J214" s="38"/>
      <c r="K214" s="33"/>
      <c r="L214" s="77"/>
      <c r="M214" s="83"/>
      <c r="U214" s="85"/>
    </row>
    <row r="215" spans="1:21" x14ac:dyDescent="0.25">
      <c r="A215" s="32"/>
      <c r="B215" s="33"/>
      <c r="C215" s="35"/>
      <c r="D215" s="35"/>
      <c r="E215" s="46"/>
      <c r="F215" s="33"/>
      <c r="G215" s="131" t="str">
        <f>IFERROR(VLOOKUP(F215,'[1]Données '!D:F,3,FALSE),"")</f>
        <v/>
      </c>
      <c r="H215" s="33"/>
      <c r="I215" s="37"/>
      <c r="J215" s="38"/>
      <c r="K215" s="33"/>
      <c r="L215" s="77"/>
      <c r="M215" s="83"/>
      <c r="U215" s="85"/>
    </row>
    <row r="216" spans="1:21" x14ac:dyDescent="0.25">
      <c r="A216" s="32"/>
      <c r="B216" s="33"/>
      <c r="C216" s="35"/>
      <c r="D216" s="35"/>
      <c r="E216" s="46"/>
      <c r="F216" s="33"/>
      <c r="G216" s="131" t="str">
        <f>IFERROR(VLOOKUP(F216,'[1]Données '!D:F,3,FALSE),"")</f>
        <v/>
      </c>
      <c r="H216" s="33"/>
      <c r="I216" s="37"/>
      <c r="J216" s="38"/>
      <c r="K216" s="33"/>
      <c r="L216" s="77"/>
      <c r="M216" s="83"/>
      <c r="U216" s="85"/>
    </row>
    <row r="217" spans="1:21" x14ac:dyDescent="0.25">
      <c r="A217" s="32"/>
      <c r="B217" s="33"/>
      <c r="C217" s="35"/>
      <c r="D217" s="35"/>
      <c r="E217" s="46"/>
      <c r="F217" s="33"/>
      <c r="G217" s="131" t="str">
        <f>IFERROR(VLOOKUP(F217,'[1]Données '!D:F,3,FALSE),"")</f>
        <v/>
      </c>
      <c r="H217" s="33"/>
      <c r="I217" s="37"/>
      <c r="J217" s="38"/>
      <c r="K217" s="33"/>
      <c r="L217" s="77"/>
      <c r="M217" s="83"/>
      <c r="U217" s="85"/>
    </row>
    <row r="218" spans="1:21" x14ac:dyDescent="0.25">
      <c r="A218" s="32"/>
      <c r="B218" s="33"/>
      <c r="C218" s="35"/>
      <c r="D218" s="35"/>
      <c r="E218" s="46"/>
      <c r="F218" s="33"/>
      <c r="G218" s="131" t="str">
        <f>IFERROR(VLOOKUP(F218,'[1]Données '!D:F,3,FALSE),"")</f>
        <v/>
      </c>
      <c r="H218" s="33"/>
      <c r="I218" s="37"/>
      <c r="J218" s="38"/>
      <c r="K218" s="33"/>
      <c r="L218" s="77"/>
      <c r="M218" s="83"/>
      <c r="U218" s="85"/>
    </row>
    <row r="219" spans="1:21" x14ac:dyDescent="0.25">
      <c r="A219" s="32"/>
      <c r="B219" s="33"/>
      <c r="C219" s="35"/>
      <c r="D219" s="35"/>
      <c r="E219" s="46"/>
      <c r="F219" s="33"/>
      <c r="G219" s="131" t="str">
        <f>IFERROR(VLOOKUP(F219,'[1]Données '!D:F,3,FALSE),"")</f>
        <v/>
      </c>
      <c r="H219" s="33"/>
      <c r="I219" s="37"/>
      <c r="J219" s="38"/>
      <c r="K219" s="33"/>
      <c r="L219" s="77"/>
      <c r="M219" s="83"/>
      <c r="U219" s="85"/>
    </row>
    <row r="220" spans="1:21" x14ac:dyDescent="0.25">
      <c r="A220" s="32"/>
      <c r="B220" s="33"/>
      <c r="C220" s="35"/>
      <c r="D220" s="35"/>
      <c r="E220" s="46"/>
      <c r="F220" s="33"/>
      <c r="G220" s="131" t="str">
        <f>IFERROR(VLOOKUP(F220,'[1]Données '!D:F,3,FALSE),"")</f>
        <v/>
      </c>
      <c r="H220" s="33"/>
      <c r="I220" s="37"/>
      <c r="J220" s="38"/>
      <c r="K220" s="33"/>
      <c r="L220" s="77"/>
      <c r="M220" s="83"/>
      <c r="U220" s="85"/>
    </row>
    <row r="221" spans="1:21" x14ac:dyDescent="0.25">
      <c r="A221" s="32"/>
      <c r="B221" s="33"/>
      <c r="C221" s="35"/>
      <c r="D221" s="35"/>
      <c r="E221" s="46"/>
      <c r="F221" s="33"/>
      <c r="G221" s="131" t="str">
        <f>IFERROR(VLOOKUP(F221,'[1]Données '!D:F,3,FALSE),"")</f>
        <v/>
      </c>
      <c r="H221" s="33"/>
      <c r="I221" s="37"/>
      <c r="J221" s="38"/>
      <c r="K221" s="33"/>
      <c r="L221" s="77"/>
      <c r="M221" s="83"/>
      <c r="U221" s="85"/>
    </row>
    <row r="222" spans="1:21" x14ac:dyDescent="0.25">
      <c r="A222" s="32"/>
      <c r="B222" s="33"/>
      <c r="C222" s="35"/>
      <c r="D222" s="35"/>
      <c r="E222" s="46"/>
      <c r="F222" s="33"/>
      <c r="G222" s="131" t="str">
        <f>IFERROR(VLOOKUP(F222,'[1]Données '!D:F,3,FALSE),"")</f>
        <v/>
      </c>
      <c r="H222" s="33"/>
      <c r="I222" s="37"/>
      <c r="J222" s="38"/>
      <c r="K222" s="33"/>
      <c r="L222" s="77"/>
      <c r="M222" s="83"/>
      <c r="U222" s="85"/>
    </row>
    <row r="223" spans="1:21" x14ac:dyDescent="0.25">
      <c r="A223" s="32"/>
      <c r="B223" s="33"/>
      <c r="C223" s="35"/>
      <c r="D223" s="35"/>
      <c r="E223" s="46"/>
      <c r="F223" s="33"/>
      <c r="G223" s="131" t="str">
        <f>IFERROR(VLOOKUP(F223,'[1]Données '!D:F,3,FALSE),"")</f>
        <v/>
      </c>
      <c r="H223" s="33"/>
      <c r="I223" s="37"/>
      <c r="J223" s="38"/>
      <c r="K223" s="33"/>
      <c r="L223" s="77"/>
      <c r="M223" s="83"/>
      <c r="U223" s="85"/>
    </row>
    <row r="224" spans="1:21" x14ac:dyDescent="0.25">
      <c r="A224" s="32"/>
      <c r="B224" s="33"/>
      <c r="C224" s="35"/>
      <c r="D224" s="35"/>
      <c r="E224" s="46"/>
      <c r="F224" s="33"/>
      <c r="G224" s="131" t="str">
        <f>IFERROR(VLOOKUP(F224,'[1]Données '!D:F,3,FALSE),"")</f>
        <v/>
      </c>
      <c r="H224" s="33"/>
      <c r="I224" s="37"/>
      <c r="J224" s="38"/>
      <c r="K224" s="33"/>
      <c r="L224" s="77"/>
      <c r="M224" s="83"/>
      <c r="U224" s="85"/>
    </row>
    <row r="225" spans="1:21" x14ac:dyDescent="0.25">
      <c r="A225" s="32"/>
      <c r="B225" s="33"/>
      <c r="C225" s="35"/>
      <c r="D225" s="35"/>
      <c r="E225" s="46"/>
      <c r="F225" s="33"/>
      <c r="G225" s="131" t="str">
        <f>IFERROR(VLOOKUP(F225,'[1]Données '!D:F,3,FALSE),"")</f>
        <v/>
      </c>
      <c r="H225" s="33"/>
      <c r="I225" s="37"/>
      <c r="J225" s="38"/>
      <c r="K225" s="33"/>
      <c r="L225" s="77"/>
      <c r="M225" s="83"/>
      <c r="U225" s="85"/>
    </row>
    <row r="226" spans="1:21" x14ac:dyDescent="0.25">
      <c r="A226" s="32"/>
      <c r="B226" s="33"/>
      <c r="C226" s="35"/>
      <c r="D226" s="35"/>
      <c r="E226" s="46"/>
      <c r="F226" s="33"/>
      <c r="G226" s="131" t="str">
        <f>IFERROR(VLOOKUP(F226,'[1]Données '!D:F,3,FALSE),"")</f>
        <v/>
      </c>
      <c r="H226" s="33"/>
      <c r="I226" s="37"/>
      <c r="J226" s="38"/>
      <c r="K226" s="33"/>
      <c r="L226" s="77"/>
      <c r="M226" s="83"/>
      <c r="U226" s="85"/>
    </row>
    <row r="227" spans="1:21" x14ac:dyDescent="0.25">
      <c r="A227" s="32"/>
      <c r="B227" s="33"/>
      <c r="C227" s="35"/>
      <c r="D227" s="35"/>
      <c r="E227" s="46"/>
      <c r="F227" s="33"/>
      <c r="G227" s="131" t="str">
        <f>IFERROR(VLOOKUP(F227,'[1]Données '!D:F,3,FALSE),"")</f>
        <v/>
      </c>
      <c r="H227" s="33"/>
      <c r="I227" s="37"/>
      <c r="J227" s="38"/>
      <c r="K227" s="33"/>
      <c r="L227" s="77"/>
      <c r="M227" s="83"/>
      <c r="U227" s="85"/>
    </row>
    <row r="228" spans="1:21" x14ac:dyDescent="0.25">
      <c r="A228" s="32"/>
      <c r="B228" s="33"/>
      <c r="C228" s="35"/>
      <c r="D228" s="35"/>
      <c r="E228" s="46"/>
      <c r="F228" s="33"/>
      <c r="G228" s="131" t="str">
        <f>IFERROR(VLOOKUP(F228,'[1]Données '!D:F,3,FALSE),"")</f>
        <v/>
      </c>
      <c r="H228" s="33"/>
      <c r="I228" s="37"/>
      <c r="J228" s="38"/>
      <c r="K228" s="33"/>
      <c r="L228" s="77"/>
      <c r="M228" s="83"/>
      <c r="U228" s="85"/>
    </row>
    <row r="229" spans="1:21" x14ac:dyDescent="0.25">
      <c r="A229" s="32"/>
      <c r="B229" s="33"/>
      <c r="C229" s="35"/>
      <c r="D229" s="35"/>
      <c r="E229" s="46"/>
      <c r="F229" s="33"/>
      <c r="G229" s="131" t="str">
        <f>IFERROR(VLOOKUP(F229,'[1]Données '!D:F,3,FALSE),"")</f>
        <v/>
      </c>
      <c r="H229" s="33"/>
      <c r="I229" s="37"/>
      <c r="J229" s="38"/>
      <c r="K229" s="33"/>
      <c r="L229" s="77"/>
      <c r="M229" s="83"/>
      <c r="U229" s="85"/>
    </row>
    <row r="230" spans="1:21" x14ac:dyDescent="0.25">
      <c r="A230" s="32"/>
      <c r="B230" s="33"/>
      <c r="C230" s="35"/>
      <c r="D230" s="35"/>
      <c r="E230" s="46"/>
      <c r="F230" s="33"/>
      <c r="G230" s="131" t="str">
        <f>IFERROR(VLOOKUP(F230,'[1]Données '!D:F,3,FALSE),"")</f>
        <v/>
      </c>
      <c r="H230" s="33"/>
      <c r="I230" s="37"/>
      <c r="J230" s="38"/>
      <c r="K230" s="33"/>
      <c r="L230" s="77"/>
      <c r="M230" s="83"/>
      <c r="U230" s="85"/>
    </row>
    <row r="231" spans="1:21" x14ac:dyDescent="0.25">
      <c r="A231" s="32"/>
      <c r="B231" s="33"/>
      <c r="C231" s="35"/>
      <c r="D231" s="35"/>
      <c r="E231" s="46"/>
      <c r="F231" s="33"/>
      <c r="G231" s="131" t="str">
        <f>IFERROR(VLOOKUP(F231,'[1]Données '!D:F,3,FALSE),"")</f>
        <v/>
      </c>
      <c r="H231" s="33"/>
      <c r="I231" s="37"/>
      <c r="J231" s="38"/>
      <c r="K231" s="33"/>
      <c r="L231" s="77"/>
      <c r="M231" s="83"/>
      <c r="U231" s="85"/>
    </row>
    <row r="232" spans="1:21" x14ac:dyDescent="0.25">
      <c r="A232" s="32"/>
      <c r="B232" s="33"/>
      <c r="C232" s="35"/>
      <c r="D232" s="35"/>
      <c r="E232" s="46"/>
      <c r="F232" s="33"/>
      <c r="G232" s="131" t="str">
        <f>IFERROR(VLOOKUP(F232,'[1]Données '!D:F,3,FALSE),"")</f>
        <v/>
      </c>
      <c r="H232" s="33"/>
      <c r="I232" s="37"/>
      <c r="J232" s="38"/>
      <c r="K232" s="33"/>
      <c r="L232" s="77"/>
      <c r="M232" s="83"/>
      <c r="U232" s="85"/>
    </row>
    <row r="233" spans="1:21" x14ac:dyDescent="0.25">
      <c r="A233" s="32"/>
      <c r="B233" s="33"/>
      <c r="C233" s="35"/>
      <c r="D233" s="35"/>
      <c r="E233" s="46"/>
      <c r="F233" s="33"/>
      <c r="G233" s="131" t="str">
        <f>IFERROR(VLOOKUP(F233,'[1]Données '!D:F,3,FALSE),"")</f>
        <v/>
      </c>
      <c r="H233" s="33"/>
      <c r="I233" s="37"/>
      <c r="J233" s="38"/>
      <c r="K233" s="33"/>
      <c r="L233" s="77"/>
      <c r="M233" s="83"/>
      <c r="U233" s="85"/>
    </row>
    <row r="234" spans="1:21" x14ac:dyDescent="0.25">
      <c r="A234" s="32"/>
      <c r="B234" s="33"/>
      <c r="C234" s="35"/>
      <c r="D234" s="35"/>
      <c r="E234" s="46"/>
      <c r="F234" s="33"/>
      <c r="G234" s="131" t="str">
        <f>IFERROR(VLOOKUP(F234,'[1]Données '!D:F,3,FALSE),"")</f>
        <v/>
      </c>
      <c r="H234" s="33"/>
      <c r="I234" s="37"/>
      <c r="J234" s="38"/>
      <c r="K234" s="33"/>
      <c r="L234" s="77"/>
      <c r="M234" s="83"/>
      <c r="U234" s="85"/>
    </row>
    <row r="235" spans="1:21" x14ac:dyDescent="0.25">
      <c r="A235" s="32"/>
      <c r="B235" s="33"/>
      <c r="C235" s="35"/>
      <c r="D235" s="35"/>
      <c r="E235" s="46"/>
      <c r="F235" s="33"/>
      <c r="G235" s="131" t="str">
        <f>IFERROR(VLOOKUP(F235,'[1]Données '!D:F,3,FALSE),"")</f>
        <v/>
      </c>
      <c r="H235" s="33"/>
      <c r="I235" s="37"/>
      <c r="J235" s="38"/>
      <c r="K235" s="33"/>
      <c r="L235" s="77"/>
      <c r="M235" s="83"/>
      <c r="U235" s="85"/>
    </row>
    <row r="236" spans="1:21" x14ac:dyDescent="0.25">
      <c r="A236" s="32"/>
      <c r="B236" s="33"/>
      <c r="C236" s="35"/>
      <c r="D236" s="35"/>
      <c r="E236" s="46"/>
      <c r="F236" s="33"/>
      <c r="G236" s="131" t="str">
        <f>IFERROR(VLOOKUP(F236,'[1]Données '!D:F,3,FALSE),"")</f>
        <v/>
      </c>
      <c r="H236" s="33"/>
      <c r="I236" s="37"/>
      <c r="J236" s="38"/>
      <c r="K236" s="33"/>
      <c r="L236" s="77"/>
      <c r="M236" s="83"/>
      <c r="U236" s="85"/>
    </row>
    <row r="237" spans="1:21" x14ac:dyDescent="0.25">
      <c r="A237" s="32"/>
      <c r="B237" s="33"/>
      <c r="C237" s="35"/>
      <c r="D237" s="35"/>
      <c r="E237" s="46"/>
      <c r="F237" s="33"/>
      <c r="G237" s="131" t="str">
        <f>IFERROR(VLOOKUP(F237,'[1]Données '!D:F,3,FALSE),"")</f>
        <v/>
      </c>
      <c r="H237" s="33"/>
      <c r="I237" s="37"/>
      <c r="J237" s="38"/>
      <c r="K237" s="33"/>
      <c r="L237" s="77"/>
      <c r="M237" s="83"/>
      <c r="U237" s="85"/>
    </row>
    <row r="238" spans="1:21" x14ac:dyDescent="0.25">
      <c r="A238" s="32"/>
      <c r="B238" s="33"/>
      <c r="C238" s="35"/>
      <c r="D238" s="35"/>
      <c r="E238" s="46"/>
      <c r="F238" s="33"/>
      <c r="G238" s="131" t="str">
        <f>IFERROR(VLOOKUP(F238,'[1]Données '!D:F,3,FALSE),"")</f>
        <v/>
      </c>
      <c r="H238" s="33"/>
      <c r="I238" s="37"/>
      <c r="J238" s="38"/>
      <c r="K238" s="33"/>
      <c r="L238" s="77"/>
      <c r="M238" s="83"/>
      <c r="U238" s="85"/>
    </row>
    <row r="239" spans="1:21" x14ac:dyDescent="0.25">
      <c r="A239" s="32"/>
      <c r="B239" s="33"/>
      <c r="C239" s="35"/>
      <c r="D239" s="35"/>
      <c r="E239" s="46"/>
      <c r="F239" s="33"/>
      <c r="G239" s="131" t="str">
        <f>IFERROR(VLOOKUP(F239,'[1]Données '!D:F,3,FALSE),"")</f>
        <v/>
      </c>
      <c r="H239" s="33"/>
      <c r="I239" s="37"/>
      <c r="J239" s="38"/>
      <c r="K239" s="33"/>
      <c r="L239" s="77"/>
      <c r="M239" s="83"/>
      <c r="U239" s="85"/>
    </row>
    <row r="240" spans="1:21" x14ac:dyDescent="0.25">
      <c r="A240" s="32"/>
      <c r="B240" s="33"/>
      <c r="C240" s="35"/>
      <c r="D240" s="35"/>
      <c r="E240" s="46"/>
      <c r="F240" s="33"/>
      <c r="G240" s="131" t="str">
        <f>IFERROR(VLOOKUP(F240,'[1]Données '!D:F,3,FALSE),"")</f>
        <v/>
      </c>
      <c r="H240" s="33"/>
      <c r="I240" s="37"/>
      <c r="J240" s="38"/>
      <c r="K240" s="33"/>
      <c r="L240" s="77"/>
      <c r="M240" s="83"/>
      <c r="U240" s="85"/>
    </row>
    <row r="241" spans="1:21" x14ac:dyDescent="0.25">
      <c r="A241" s="32"/>
      <c r="B241" s="33"/>
      <c r="C241" s="35"/>
      <c r="D241" s="35"/>
      <c r="E241" s="46"/>
      <c r="F241" s="33"/>
      <c r="G241" s="131" t="str">
        <f>IFERROR(VLOOKUP(F241,'[1]Données '!D:F,3,FALSE),"")</f>
        <v/>
      </c>
      <c r="H241" s="33"/>
      <c r="I241" s="37"/>
      <c r="J241" s="38"/>
      <c r="K241" s="33"/>
      <c r="L241" s="77"/>
      <c r="M241" s="83"/>
      <c r="U241" s="85"/>
    </row>
    <row r="242" spans="1:21" x14ac:dyDescent="0.25">
      <c r="A242" s="32"/>
      <c r="B242" s="33"/>
      <c r="C242" s="35"/>
      <c r="D242" s="35"/>
      <c r="E242" s="46"/>
      <c r="F242" s="33"/>
      <c r="G242" s="131" t="str">
        <f>IFERROR(VLOOKUP(F242,'[1]Données '!D:F,3,FALSE),"")</f>
        <v/>
      </c>
      <c r="H242" s="33"/>
      <c r="I242" s="37"/>
      <c r="J242" s="38"/>
      <c r="K242" s="33"/>
      <c r="L242" s="77"/>
      <c r="M242" s="83"/>
      <c r="U242" s="85"/>
    </row>
    <row r="243" spans="1:21" x14ac:dyDescent="0.25">
      <c r="A243" s="32"/>
      <c r="B243" s="33"/>
      <c r="C243" s="35"/>
      <c r="D243" s="35"/>
      <c r="E243" s="46"/>
      <c r="F243" s="33"/>
      <c r="G243" s="131" t="str">
        <f>IFERROR(VLOOKUP(F243,'[1]Données '!D:F,3,FALSE),"")</f>
        <v/>
      </c>
      <c r="H243" s="33"/>
      <c r="I243" s="37"/>
      <c r="J243" s="38"/>
      <c r="K243" s="33"/>
      <c r="L243" s="77"/>
      <c r="M243" s="83"/>
      <c r="U243" s="85"/>
    </row>
    <row r="244" spans="1:21" x14ac:dyDescent="0.25">
      <c r="A244" s="32"/>
      <c r="B244" s="33"/>
      <c r="C244" s="35"/>
      <c r="D244" s="35"/>
      <c r="E244" s="46"/>
      <c r="F244" s="33"/>
      <c r="G244" s="131" t="str">
        <f>IFERROR(VLOOKUP(F244,'[1]Données '!D:F,3,FALSE),"")</f>
        <v/>
      </c>
      <c r="H244" s="33"/>
      <c r="I244" s="37"/>
      <c r="J244" s="38"/>
      <c r="K244" s="33"/>
      <c r="L244" s="77"/>
      <c r="M244" s="83"/>
      <c r="U244" s="85"/>
    </row>
    <row r="245" spans="1:21" x14ac:dyDescent="0.25">
      <c r="A245" s="32"/>
      <c r="B245" s="33"/>
      <c r="C245" s="35"/>
      <c r="D245" s="35"/>
      <c r="E245" s="46"/>
      <c r="F245" s="33"/>
      <c r="G245" s="131" t="str">
        <f>IFERROR(VLOOKUP(F245,'[1]Données '!D:F,3,FALSE),"")</f>
        <v/>
      </c>
      <c r="H245" s="33"/>
      <c r="I245" s="37"/>
      <c r="J245" s="38"/>
      <c r="K245" s="33"/>
      <c r="L245" s="77"/>
      <c r="M245" s="83"/>
      <c r="U245" s="85"/>
    </row>
    <row r="246" spans="1:21" x14ac:dyDescent="0.25">
      <c r="A246" s="32"/>
      <c r="B246" s="33"/>
      <c r="C246" s="35"/>
      <c r="D246" s="35"/>
      <c r="E246" s="46"/>
      <c r="F246" s="33"/>
      <c r="G246" s="131" t="str">
        <f>IFERROR(VLOOKUP(F246,'[1]Données '!D:F,3,FALSE),"")</f>
        <v/>
      </c>
      <c r="H246" s="33"/>
      <c r="I246" s="37"/>
      <c r="J246" s="38"/>
      <c r="K246" s="33"/>
      <c r="L246" s="77"/>
      <c r="M246" s="83"/>
      <c r="U246" s="85"/>
    </row>
    <row r="247" spans="1:21" x14ac:dyDescent="0.25">
      <c r="A247" s="32"/>
      <c r="B247" s="33"/>
      <c r="C247" s="35"/>
      <c r="D247" s="35"/>
      <c r="E247" s="46"/>
      <c r="F247" s="33"/>
      <c r="G247" s="131" t="str">
        <f>IFERROR(VLOOKUP(F247,'[1]Données '!D:F,3,FALSE),"")</f>
        <v/>
      </c>
      <c r="H247" s="33"/>
      <c r="I247" s="37"/>
      <c r="J247" s="38"/>
      <c r="K247" s="33"/>
      <c r="L247" s="77"/>
      <c r="M247" s="83"/>
      <c r="U247" s="85"/>
    </row>
    <row r="248" spans="1:21" x14ac:dyDescent="0.25">
      <c r="A248" s="32"/>
      <c r="B248" s="33"/>
      <c r="C248" s="35"/>
      <c r="D248" s="35"/>
      <c r="E248" s="46"/>
      <c r="F248" s="33"/>
      <c r="G248" s="131" t="str">
        <f>IFERROR(VLOOKUP(F248,'[1]Données '!D:F,3,FALSE),"")</f>
        <v/>
      </c>
      <c r="H248" s="33"/>
      <c r="I248" s="37"/>
      <c r="J248" s="38"/>
      <c r="K248" s="33"/>
      <c r="L248" s="77"/>
      <c r="M248" s="83"/>
      <c r="U248" s="85"/>
    </row>
    <row r="249" spans="1:21" x14ac:dyDescent="0.25">
      <c r="A249" s="32"/>
      <c r="B249" s="33"/>
      <c r="C249" s="35"/>
      <c r="D249" s="35"/>
      <c r="E249" s="46"/>
      <c r="F249" s="33"/>
      <c r="G249" s="131" t="str">
        <f>IFERROR(VLOOKUP(F249,'[1]Données '!D:F,3,FALSE),"")</f>
        <v/>
      </c>
      <c r="H249" s="33"/>
      <c r="I249" s="37"/>
      <c r="J249" s="38"/>
      <c r="K249" s="33"/>
      <c r="L249" s="77"/>
      <c r="M249" s="83"/>
      <c r="U249" s="85"/>
    </row>
    <row r="250" spans="1:21" x14ac:dyDescent="0.25">
      <c r="A250" s="32"/>
      <c r="B250" s="33"/>
      <c r="C250" s="35"/>
      <c r="D250" s="35"/>
      <c r="E250" s="46"/>
      <c r="F250" s="33"/>
      <c r="G250" s="131" t="str">
        <f>IFERROR(VLOOKUP(F250,'[1]Données '!D:F,3,FALSE),"")</f>
        <v/>
      </c>
      <c r="H250" s="33"/>
      <c r="I250" s="37"/>
      <c r="J250" s="38"/>
      <c r="K250" s="33"/>
      <c r="L250" s="77"/>
      <c r="M250" s="83"/>
      <c r="U250" s="85"/>
    </row>
    <row r="251" spans="1:21" x14ac:dyDescent="0.25">
      <c r="A251" s="32"/>
      <c r="B251" s="33"/>
      <c r="C251" s="35"/>
      <c r="D251" s="35"/>
      <c r="E251" s="46"/>
      <c r="F251" s="33"/>
      <c r="G251" s="131" t="str">
        <f>IFERROR(VLOOKUP(F251,'[1]Données '!D:F,3,FALSE),"")</f>
        <v/>
      </c>
      <c r="H251" s="33"/>
      <c r="I251" s="37"/>
      <c r="J251" s="38"/>
      <c r="K251" s="33"/>
      <c r="L251" s="77"/>
      <c r="M251" s="83"/>
      <c r="U251" s="85"/>
    </row>
    <row r="252" spans="1:21" x14ac:dyDescent="0.25">
      <c r="A252" s="32"/>
      <c r="B252" s="33"/>
      <c r="C252" s="35"/>
      <c r="D252" s="35"/>
      <c r="E252" s="46"/>
      <c r="F252" s="33"/>
      <c r="G252" s="131" t="str">
        <f>IFERROR(VLOOKUP(F252,'[1]Données '!D:F,3,FALSE),"")</f>
        <v/>
      </c>
      <c r="H252" s="33"/>
      <c r="I252" s="37"/>
      <c r="J252" s="38"/>
      <c r="K252" s="33"/>
      <c r="L252" s="77"/>
      <c r="M252" s="83"/>
      <c r="U252" s="85"/>
    </row>
    <row r="253" spans="1:21" x14ac:dyDescent="0.25">
      <c r="A253" s="32"/>
      <c r="B253" s="33"/>
      <c r="C253" s="35"/>
      <c r="D253" s="35"/>
      <c r="E253" s="46"/>
      <c r="F253" s="33"/>
      <c r="G253" s="131" t="str">
        <f>IFERROR(VLOOKUP(F253,'[1]Données '!D:F,3,FALSE),"")</f>
        <v/>
      </c>
      <c r="H253" s="33"/>
      <c r="I253" s="37"/>
      <c r="J253" s="38"/>
      <c r="K253" s="33"/>
      <c r="L253" s="77"/>
      <c r="M253" s="83"/>
      <c r="U253" s="85"/>
    </row>
    <row r="254" spans="1:21" x14ac:dyDescent="0.25">
      <c r="A254" s="32"/>
      <c r="B254" s="33"/>
      <c r="C254" s="35"/>
      <c r="D254" s="35"/>
      <c r="E254" s="46"/>
      <c r="F254" s="33"/>
      <c r="G254" s="131" t="str">
        <f>IFERROR(VLOOKUP(F254,'[1]Données '!D:F,3,FALSE),"")</f>
        <v/>
      </c>
      <c r="H254" s="33"/>
      <c r="I254" s="37"/>
      <c r="J254" s="38"/>
      <c r="K254" s="33"/>
      <c r="L254" s="77"/>
      <c r="M254" s="83"/>
      <c r="U254" s="85"/>
    </row>
    <row r="255" spans="1:21" x14ac:dyDescent="0.25">
      <c r="A255" s="32"/>
      <c r="B255" s="33"/>
      <c r="C255" s="35"/>
      <c r="D255" s="35"/>
      <c r="E255" s="46"/>
      <c r="F255" s="33"/>
      <c r="G255" s="131" t="str">
        <f>IFERROR(VLOOKUP(F255,'[1]Données '!D:F,3,FALSE),"")</f>
        <v/>
      </c>
      <c r="H255" s="33"/>
      <c r="I255" s="37"/>
      <c r="J255" s="38"/>
      <c r="K255" s="33"/>
      <c r="L255" s="77"/>
      <c r="M255" s="83"/>
      <c r="U255" s="85"/>
    </row>
    <row r="256" spans="1:21" x14ac:dyDescent="0.25">
      <c r="A256" s="32"/>
      <c r="B256" s="33"/>
      <c r="C256" s="35"/>
      <c r="D256" s="35"/>
      <c r="E256" s="46"/>
      <c r="F256" s="33"/>
      <c r="G256" s="131" t="str">
        <f>IFERROR(VLOOKUP(F256,'[1]Données '!D:F,3,FALSE),"")</f>
        <v/>
      </c>
      <c r="H256" s="33"/>
      <c r="I256" s="37"/>
      <c r="J256" s="38"/>
      <c r="K256" s="33"/>
      <c r="L256" s="77"/>
      <c r="M256" s="83"/>
      <c r="U256" s="85"/>
    </row>
    <row r="257" spans="1:21" x14ac:dyDescent="0.25">
      <c r="A257" s="32"/>
      <c r="B257" s="33"/>
      <c r="C257" s="35"/>
      <c r="D257" s="35"/>
      <c r="E257" s="46"/>
      <c r="F257" s="33"/>
      <c r="G257" s="131" t="str">
        <f>IFERROR(VLOOKUP(F257,'[1]Données '!D:F,3,FALSE),"")</f>
        <v/>
      </c>
      <c r="H257" s="33"/>
      <c r="I257" s="37"/>
      <c r="J257" s="38"/>
      <c r="K257" s="33"/>
      <c r="L257" s="77"/>
      <c r="M257" s="83"/>
      <c r="U257" s="85"/>
    </row>
    <row r="258" spans="1:21" x14ac:dyDescent="0.25">
      <c r="A258" s="32"/>
      <c r="B258" s="33"/>
      <c r="C258" s="35"/>
      <c r="D258" s="35"/>
      <c r="E258" s="46"/>
      <c r="F258" s="33"/>
      <c r="G258" s="131" t="str">
        <f>IFERROR(VLOOKUP(F258,'[1]Données '!D:F,3,FALSE),"")</f>
        <v/>
      </c>
      <c r="H258" s="33"/>
      <c r="I258" s="37"/>
      <c r="J258" s="38"/>
      <c r="K258" s="33"/>
      <c r="L258" s="77"/>
      <c r="M258" s="83"/>
      <c r="U258" s="85"/>
    </row>
    <row r="259" spans="1:21" x14ac:dyDescent="0.25">
      <c r="A259" s="32"/>
      <c r="B259" s="33"/>
      <c r="C259" s="35"/>
      <c r="D259" s="35"/>
      <c r="E259" s="46"/>
      <c r="F259" s="33"/>
      <c r="G259" s="131" t="str">
        <f>IFERROR(VLOOKUP(F259,'[1]Données '!D:F,3,FALSE),"")</f>
        <v/>
      </c>
      <c r="H259" s="33"/>
      <c r="I259" s="37"/>
      <c r="J259" s="38"/>
      <c r="K259" s="33"/>
      <c r="L259" s="77"/>
      <c r="M259" s="83"/>
      <c r="U259" s="85"/>
    </row>
    <row r="260" spans="1:21" x14ac:dyDescent="0.25">
      <c r="A260" s="32"/>
      <c r="B260" s="33"/>
      <c r="C260" s="35"/>
      <c r="D260" s="35"/>
      <c r="E260" s="46"/>
      <c r="F260" s="33"/>
      <c r="G260" s="131" t="str">
        <f>IFERROR(VLOOKUP(F260,'[1]Données '!D:F,3,FALSE),"")</f>
        <v/>
      </c>
      <c r="H260" s="33"/>
      <c r="I260" s="37"/>
      <c r="J260" s="38"/>
      <c r="K260" s="33"/>
      <c r="L260" s="77"/>
      <c r="M260" s="83"/>
      <c r="U260" s="85"/>
    </row>
    <row r="261" spans="1:21" x14ac:dyDescent="0.25">
      <c r="A261" s="32"/>
      <c r="B261" s="33"/>
      <c r="C261" s="35"/>
      <c r="D261" s="35"/>
      <c r="E261" s="46"/>
      <c r="F261" s="33"/>
      <c r="G261" s="131" t="str">
        <f>IFERROR(VLOOKUP(F261,'[1]Données '!D:F,3,FALSE),"")</f>
        <v/>
      </c>
      <c r="H261" s="33"/>
      <c r="I261" s="37"/>
      <c r="J261" s="38"/>
      <c r="K261" s="33"/>
      <c r="L261" s="77"/>
      <c r="M261" s="83"/>
      <c r="U261" s="85"/>
    </row>
    <row r="262" spans="1:21" x14ac:dyDescent="0.25">
      <c r="A262" s="32"/>
      <c r="B262" s="33"/>
      <c r="C262" s="35"/>
      <c r="D262" s="35"/>
      <c r="E262" s="46"/>
      <c r="F262" s="33"/>
      <c r="G262" s="131" t="str">
        <f>IFERROR(VLOOKUP(F262,'[1]Données '!D:F,3,FALSE),"")</f>
        <v/>
      </c>
      <c r="H262" s="33"/>
      <c r="I262" s="37"/>
      <c r="J262" s="38"/>
      <c r="K262" s="33"/>
      <c r="L262" s="77"/>
      <c r="M262" s="83"/>
      <c r="U262" s="85"/>
    </row>
    <row r="263" spans="1:21" x14ac:dyDescent="0.25">
      <c r="A263" s="32"/>
      <c r="B263" s="33"/>
      <c r="C263" s="35"/>
      <c r="D263" s="35"/>
      <c r="E263" s="46"/>
      <c r="F263" s="33"/>
      <c r="G263" s="131" t="str">
        <f>IFERROR(VLOOKUP(F263,'[1]Données '!D:F,3,FALSE),"")</f>
        <v/>
      </c>
      <c r="H263" s="33"/>
      <c r="I263" s="37"/>
      <c r="J263" s="38"/>
      <c r="K263" s="33"/>
      <c r="L263" s="77"/>
      <c r="M263" s="83"/>
      <c r="U263" s="85"/>
    </row>
    <row r="264" spans="1:21" x14ac:dyDescent="0.25">
      <c r="A264" s="32"/>
      <c r="B264" s="33"/>
      <c r="C264" s="35"/>
      <c r="D264" s="35"/>
      <c r="E264" s="46"/>
      <c r="F264" s="33"/>
      <c r="G264" s="131" t="str">
        <f>IFERROR(VLOOKUP(F264,'[1]Données '!D:F,3,FALSE),"")</f>
        <v/>
      </c>
      <c r="H264" s="33"/>
      <c r="I264" s="37"/>
      <c r="J264" s="38"/>
      <c r="K264" s="33"/>
      <c r="L264" s="77"/>
      <c r="M264" s="83"/>
      <c r="U264" s="85"/>
    </row>
    <row r="265" spans="1:21" x14ac:dyDescent="0.25">
      <c r="A265" s="32"/>
      <c r="B265" s="33"/>
      <c r="C265" s="35"/>
      <c r="D265" s="35"/>
      <c r="E265" s="46"/>
      <c r="F265" s="33"/>
      <c r="G265" s="131" t="str">
        <f>IFERROR(VLOOKUP(F265,'[1]Données '!D:F,3,FALSE),"")</f>
        <v/>
      </c>
      <c r="H265" s="33"/>
      <c r="I265" s="37"/>
      <c r="J265" s="38"/>
      <c r="K265" s="33"/>
      <c r="L265" s="77"/>
      <c r="M265" s="83"/>
      <c r="U265" s="85"/>
    </row>
    <row r="266" spans="1:21" x14ac:dyDescent="0.25">
      <c r="A266" s="32"/>
      <c r="B266" s="33"/>
      <c r="C266" s="35"/>
      <c r="D266" s="35"/>
      <c r="E266" s="46"/>
      <c r="F266" s="33"/>
      <c r="G266" s="131" t="str">
        <f>IFERROR(VLOOKUP(F266,'[1]Données '!D:F,3,FALSE),"")</f>
        <v/>
      </c>
      <c r="H266" s="33"/>
      <c r="I266" s="37"/>
      <c r="J266" s="38"/>
      <c r="K266" s="33"/>
      <c r="L266" s="77"/>
      <c r="M266" s="83"/>
      <c r="U266" s="85"/>
    </row>
    <row r="267" spans="1:21" x14ac:dyDescent="0.25">
      <c r="A267" s="32"/>
      <c r="B267" s="33"/>
      <c r="C267" s="35"/>
      <c r="D267" s="35"/>
      <c r="E267" s="46"/>
      <c r="F267" s="33"/>
      <c r="G267" s="131" t="str">
        <f>IFERROR(VLOOKUP(F267,'[1]Données '!D:F,3,FALSE),"")</f>
        <v/>
      </c>
      <c r="H267" s="33"/>
      <c r="I267" s="37"/>
      <c r="J267" s="38"/>
      <c r="K267" s="33"/>
      <c r="L267" s="77"/>
      <c r="M267" s="83"/>
      <c r="U267" s="85"/>
    </row>
    <row r="268" spans="1:21" x14ac:dyDescent="0.25">
      <c r="A268" s="32"/>
      <c r="B268" s="33"/>
      <c r="C268" s="35"/>
      <c r="D268" s="35"/>
      <c r="E268" s="46"/>
      <c r="F268" s="33"/>
      <c r="G268" s="131" t="str">
        <f>IFERROR(VLOOKUP(F268,'[1]Données '!D:F,3,FALSE),"")</f>
        <v/>
      </c>
      <c r="H268" s="33"/>
      <c r="I268" s="37"/>
      <c r="J268" s="38"/>
      <c r="K268" s="33"/>
      <c r="L268" s="77"/>
      <c r="M268" s="83"/>
      <c r="U268" s="85"/>
    </row>
    <row r="269" spans="1:21" x14ac:dyDescent="0.25">
      <c r="A269" s="32"/>
      <c r="B269" s="33"/>
      <c r="C269" s="35"/>
      <c r="D269" s="35"/>
      <c r="E269" s="46"/>
      <c r="F269" s="33"/>
      <c r="G269" s="131" t="str">
        <f>IFERROR(VLOOKUP(F269,'[1]Données '!D:F,3,FALSE),"")</f>
        <v/>
      </c>
      <c r="H269" s="33"/>
      <c r="I269" s="37"/>
      <c r="J269" s="38"/>
      <c r="K269" s="33"/>
      <c r="L269" s="77"/>
      <c r="M269" s="83"/>
      <c r="U269" s="85"/>
    </row>
    <row r="270" spans="1:21" x14ac:dyDescent="0.25">
      <c r="A270" s="32"/>
      <c r="B270" s="33"/>
      <c r="C270" s="35"/>
      <c r="D270" s="35"/>
      <c r="E270" s="46"/>
      <c r="F270" s="33"/>
      <c r="G270" s="131" t="str">
        <f>IFERROR(VLOOKUP(F270,'[1]Données '!D:F,3,FALSE),"")</f>
        <v/>
      </c>
      <c r="H270" s="33"/>
      <c r="I270" s="37"/>
      <c r="J270" s="38"/>
      <c r="K270" s="33"/>
      <c r="L270" s="77"/>
      <c r="M270" s="83"/>
      <c r="U270" s="85"/>
    </row>
    <row r="271" spans="1:21" x14ac:dyDescent="0.25">
      <c r="A271" s="32"/>
      <c r="B271" s="33"/>
      <c r="C271" s="35"/>
      <c r="D271" s="35"/>
      <c r="E271" s="46"/>
      <c r="F271" s="33"/>
      <c r="G271" s="131" t="str">
        <f>IFERROR(VLOOKUP(F271,'[1]Données '!D:F,3,FALSE),"")</f>
        <v/>
      </c>
      <c r="H271" s="33"/>
      <c r="I271" s="37"/>
      <c r="J271" s="38"/>
      <c r="K271" s="33"/>
      <c r="L271" s="77"/>
      <c r="M271" s="83"/>
      <c r="U271" s="85"/>
    </row>
    <row r="272" spans="1:21" x14ac:dyDescent="0.25">
      <c r="A272" s="32"/>
      <c r="B272" s="33"/>
      <c r="C272" s="35"/>
      <c r="D272" s="35"/>
      <c r="E272" s="46"/>
      <c r="F272" s="33"/>
      <c r="G272" s="131" t="str">
        <f>IFERROR(VLOOKUP(F272,'[1]Données '!D:F,3,FALSE),"")</f>
        <v/>
      </c>
      <c r="H272" s="33"/>
      <c r="I272" s="37"/>
      <c r="J272" s="38"/>
      <c r="K272" s="33"/>
      <c r="L272" s="77"/>
      <c r="M272" s="83"/>
      <c r="U272" s="85"/>
    </row>
    <row r="273" spans="1:21" x14ac:dyDescent="0.25">
      <c r="A273" s="32"/>
      <c r="B273" s="33"/>
      <c r="C273" s="35"/>
      <c r="D273" s="35"/>
      <c r="E273" s="46"/>
      <c r="F273" s="33"/>
      <c r="G273" s="131" t="str">
        <f>IFERROR(VLOOKUP(F273,'[1]Données '!D:F,3,FALSE),"")</f>
        <v/>
      </c>
      <c r="H273" s="33"/>
      <c r="I273" s="37"/>
      <c r="J273" s="38"/>
      <c r="K273" s="33"/>
      <c r="L273" s="99"/>
      <c r="M273" s="100"/>
      <c r="U273" s="85"/>
    </row>
    <row r="274" spans="1:21" x14ac:dyDescent="0.25">
      <c r="A274" s="32"/>
      <c r="B274" s="33"/>
      <c r="C274" s="35"/>
      <c r="D274" s="35"/>
      <c r="E274" s="46"/>
      <c r="F274" s="33"/>
      <c r="G274" s="131" t="str">
        <f>IFERROR(VLOOKUP(F274,'[1]Données '!D:F,3,FALSE),"")</f>
        <v/>
      </c>
      <c r="H274" s="33"/>
      <c r="I274" s="37"/>
      <c r="J274" s="38"/>
      <c r="K274" s="33"/>
      <c r="L274" s="99"/>
      <c r="M274" s="100"/>
      <c r="U274" s="85"/>
    </row>
    <row r="275" spans="1:21" x14ac:dyDescent="0.25">
      <c r="A275" s="32"/>
      <c r="B275" s="33"/>
      <c r="C275" s="35"/>
      <c r="D275" s="35"/>
      <c r="E275" s="46"/>
      <c r="F275" s="33"/>
      <c r="G275" s="131" t="str">
        <f>IFERROR(VLOOKUP(F275,'[1]Données '!D:F,3,FALSE),"")</f>
        <v/>
      </c>
      <c r="H275" s="33"/>
      <c r="I275" s="37"/>
      <c r="J275" s="38"/>
      <c r="K275" s="33"/>
      <c r="L275" s="99"/>
      <c r="M275" s="100"/>
      <c r="U275" s="85"/>
    </row>
    <row r="276" spans="1:21" x14ac:dyDescent="0.25">
      <c r="A276" s="32"/>
      <c r="B276" s="33"/>
      <c r="C276" s="35"/>
      <c r="D276" s="35"/>
      <c r="E276" s="46"/>
      <c r="F276" s="33"/>
      <c r="G276" s="35" t="str">
        <f>IFERROR(VLOOKUP(F276,'[1]Données '!D:F,3,FALSE),"")</f>
        <v/>
      </c>
      <c r="H276" s="33"/>
      <c r="I276" s="37"/>
      <c r="J276" s="38"/>
      <c r="K276" s="33"/>
      <c r="L276" s="99"/>
      <c r="M276" s="100"/>
      <c r="U276" s="85"/>
    </row>
    <row r="277" spans="1:21" x14ac:dyDescent="0.25">
      <c r="A277" s="32"/>
      <c r="B277" s="33"/>
      <c r="C277" s="35"/>
      <c r="D277" s="35"/>
      <c r="E277" s="46"/>
      <c r="F277" s="33"/>
      <c r="G277" s="35" t="str">
        <f>IFERROR(VLOOKUP(F277,'[1]Données '!D:F,3,FALSE),"")</f>
        <v/>
      </c>
      <c r="H277" s="33"/>
      <c r="I277" s="37"/>
      <c r="J277" s="38"/>
      <c r="K277" s="33"/>
      <c r="L277" s="99"/>
      <c r="M277" s="100"/>
      <c r="U277" s="85"/>
    </row>
    <row r="278" spans="1:21" x14ac:dyDescent="0.25">
      <c r="A278" s="32"/>
      <c r="B278" s="33"/>
      <c r="C278" s="35"/>
      <c r="D278" s="35"/>
      <c r="E278" s="46"/>
      <c r="F278" s="33"/>
      <c r="G278" s="35" t="str">
        <f>IFERROR(VLOOKUP(F278,'[1]Données '!D:F,3,FALSE),"")</f>
        <v/>
      </c>
      <c r="H278" s="33"/>
      <c r="I278" s="37"/>
      <c r="J278" s="38"/>
      <c r="K278" s="33"/>
      <c r="L278" s="105"/>
      <c r="M278" s="103"/>
    </row>
    <row r="279" spans="1:21" x14ac:dyDescent="0.25">
      <c r="A279" s="32"/>
      <c r="B279" s="33"/>
      <c r="C279" s="35"/>
      <c r="D279" s="35"/>
      <c r="E279" s="46"/>
      <c r="F279" s="33"/>
      <c r="G279" s="35" t="str">
        <f>IFERROR(VLOOKUP(F279,'[1]Données '!D:F,3,FALSE),"")</f>
        <v/>
      </c>
      <c r="H279" s="33"/>
      <c r="I279" s="37"/>
      <c r="J279" s="38"/>
      <c r="K279" s="33"/>
      <c r="L279" s="105"/>
      <c r="M279" s="103"/>
    </row>
    <row r="280" spans="1:21" x14ac:dyDescent="0.25">
      <c r="A280" s="32"/>
      <c r="B280" s="33"/>
      <c r="C280" s="35"/>
      <c r="D280" s="35"/>
      <c r="E280" s="46"/>
      <c r="F280" s="33"/>
      <c r="G280" s="35" t="str">
        <f>IFERROR(VLOOKUP(F280,'[1]Données '!D:F,3,FALSE),"")</f>
        <v/>
      </c>
      <c r="H280" s="33"/>
      <c r="I280" s="37"/>
      <c r="J280" s="38"/>
      <c r="K280" s="33"/>
      <c r="L280" s="105"/>
      <c r="M280" s="103"/>
    </row>
    <row r="281" spans="1:21" x14ac:dyDescent="0.25">
      <c r="A281" s="32"/>
      <c r="B281" s="33"/>
      <c r="C281" s="35"/>
      <c r="D281" s="35"/>
      <c r="E281" s="46"/>
      <c r="F281" s="33"/>
      <c r="G281" s="35" t="str">
        <f>IFERROR(VLOOKUP(F281,'[1]Données '!D:F,3,FALSE),"")</f>
        <v/>
      </c>
      <c r="H281" s="33"/>
      <c r="I281" s="37"/>
      <c r="J281" s="38"/>
      <c r="K281" s="33"/>
      <c r="L281" s="105"/>
      <c r="M281" s="103"/>
    </row>
    <row r="282" spans="1:21" x14ac:dyDescent="0.25">
      <c r="A282" s="32"/>
      <c r="B282" s="33"/>
      <c r="C282" s="35"/>
      <c r="D282" s="35"/>
      <c r="E282" s="46"/>
      <c r="F282" s="33"/>
      <c r="G282" s="35" t="str">
        <f>IFERROR(VLOOKUP(F282,'[1]Données '!D:F,3,FALSE),"")</f>
        <v/>
      </c>
      <c r="H282" s="33"/>
      <c r="I282" s="37"/>
      <c r="J282" s="38"/>
      <c r="K282" s="33"/>
      <c r="L282" s="105"/>
      <c r="M282" s="103"/>
    </row>
    <row r="283" spans="1:21" x14ac:dyDescent="0.25">
      <c r="A283" s="32"/>
      <c r="B283" s="33"/>
      <c r="C283" s="35"/>
      <c r="D283" s="35"/>
      <c r="E283" s="46"/>
      <c r="F283" s="33"/>
      <c r="G283" s="35" t="str">
        <f>IFERROR(VLOOKUP(F283,'[1]Données '!D:F,3,FALSE),"")</f>
        <v/>
      </c>
      <c r="H283" s="33"/>
      <c r="I283" s="37"/>
      <c r="J283" s="38"/>
      <c r="K283" s="33"/>
      <c r="L283" s="105"/>
      <c r="M283" s="103"/>
    </row>
    <row r="284" spans="1:21" x14ac:dyDescent="0.25">
      <c r="A284" s="32"/>
      <c r="B284" s="33"/>
      <c r="C284" s="35"/>
      <c r="D284" s="35"/>
      <c r="E284" s="46"/>
      <c r="F284" s="33"/>
      <c r="G284" s="35" t="str">
        <f>IFERROR(VLOOKUP(F284,'[1]Données '!D:F,3,FALSE),"")</f>
        <v/>
      </c>
      <c r="H284" s="33"/>
      <c r="I284" s="37"/>
      <c r="J284" s="38"/>
      <c r="K284" s="33"/>
      <c r="L284" s="105"/>
      <c r="M284" s="103"/>
    </row>
    <row r="285" spans="1:21" x14ac:dyDescent="0.25">
      <c r="A285" s="32"/>
      <c r="B285" s="33"/>
      <c r="C285" s="35"/>
      <c r="D285" s="35"/>
      <c r="E285" s="46"/>
      <c r="F285" s="33"/>
      <c r="G285" s="35" t="str">
        <f>IFERROR(VLOOKUP(F285,'[1]Données '!D:F,3,FALSE),"")</f>
        <v/>
      </c>
      <c r="H285" s="33"/>
      <c r="I285" s="37"/>
      <c r="J285" s="38"/>
      <c r="K285" s="33"/>
      <c r="L285" s="105"/>
      <c r="M285" s="103"/>
    </row>
    <row r="286" spans="1:21" x14ac:dyDescent="0.25">
      <c r="A286" s="32"/>
      <c r="B286" s="33"/>
      <c r="C286" s="35"/>
      <c r="D286" s="35"/>
      <c r="E286" s="46"/>
      <c r="F286" s="33"/>
      <c r="G286" s="35" t="str">
        <f>IFERROR(VLOOKUP(F286,'[1]Données '!D:F,3,FALSE),"")</f>
        <v/>
      </c>
      <c r="H286" s="33"/>
      <c r="I286" s="37"/>
      <c r="J286" s="38"/>
      <c r="K286" s="33"/>
      <c r="L286" s="105"/>
      <c r="M286" s="103"/>
    </row>
    <row r="287" spans="1:21" x14ac:dyDescent="0.25">
      <c r="A287" s="32"/>
      <c r="B287" s="33"/>
      <c r="C287" s="35"/>
      <c r="D287" s="35"/>
      <c r="E287" s="46"/>
      <c r="F287" s="33"/>
      <c r="G287" s="35" t="str">
        <f>IFERROR(VLOOKUP(F287,'[1]Données '!D:F,3,FALSE),"")</f>
        <v/>
      </c>
      <c r="H287" s="33"/>
      <c r="I287" s="37"/>
      <c r="J287" s="38"/>
      <c r="K287" s="33"/>
      <c r="L287" s="105"/>
      <c r="M287" s="103"/>
    </row>
    <row r="288" spans="1:21" x14ac:dyDescent="0.25">
      <c r="A288" s="32"/>
      <c r="B288" s="33"/>
      <c r="C288" s="35"/>
      <c r="D288" s="35"/>
      <c r="E288" s="46"/>
      <c r="F288" s="33"/>
      <c r="G288" s="35" t="str">
        <f>IFERROR(VLOOKUP(F288,'[1]Données '!D:F,3,FALSE),"")</f>
        <v/>
      </c>
      <c r="H288" s="33"/>
      <c r="I288" s="37"/>
      <c r="J288" s="38"/>
      <c r="K288" s="33"/>
      <c r="L288" s="105"/>
      <c r="M288" s="103"/>
    </row>
    <row r="289" spans="1:13" x14ac:dyDescent="0.25">
      <c r="A289" s="32"/>
      <c r="B289" s="33"/>
      <c r="C289" s="35"/>
      <c r="D289" s="35"/>
      <c r="E289" s="46"/>
      <c r="F289" s="33"/>
      <c r="G289" s="35" t="str">
        <f>IFERROR(VLOOKUP(F289,'[1]Données '!D:F,3,FALSE),"")</f>
        <v/>
      </c>
      <c r="H289" s="33"/>
      <c r="I289" s="37"/>
      <c r="J289" s="38"/>
      <c r="K289" s="33"/>
      <c r="L289" s="105"/>
      <c r="M289" s="103"/>
    </row>
    <row r="290" spans="1:13" x14ac:dyDescent="0.25">
      <c r="A290" s="32"/>
      <c r="B290" s="33"/>
      <c r="C290" s="35"/>
      <c r="D290" s="35"/>
      <c r="E290" s="46"/>
      <c r="F290" s="33"/>
      <c r="G290" s="35" t="str">
        <f>IFERROR(VLOOKUP(F290,'[1]Données '!D:F,3,FALSE),"")</f>
        <v/>
      </c>
      <c r="H290" s="33"/>
      <c r="I290" s="37"/>
      <c r="J290" s="38"/>
      <c r="K290" s="33"/>
      <c r="L290" s="105"/>
      <c r="M290" s="103"/>
    </row>
    <row r="291" spans="1:13" x14ac:dyDescent="0.25">
      <c r="A291" s="32"/>
      <c r="B291" s="33"/>
      <c r="C291" s="35"/>
      <c r="D291" s="35"/>
      <c r="E291" s="46"/>
      <c r="F291" s="33"/>
      <c r="G291" s="35" t="str">
        <f>IFERROR(VLOOKUP(F291,'[1]Données '!D:F,3,FALSE),"")</f>
        <v/>
      </c>
      <c r="H291" s="33"/>
      <c r="I291" s="37"/>
      <c r="J291" s="38"/>
      <c r="K291" s="33"/>
      <c r="L291" s="105"/>
      <c r="M291" s="103"/>
    </row>
    <row r="292" spans="1:13" x14ac:dyDescent="0.25">
      <c r="A292" s="32"/>
      <c r="B292" s="33"/>
      <c r="C292" s="35"/>
      <c r="D292" s="35"/>
      <c r="E292" s="46"/>
      <c r="F292" s="33"/>
      <c r="G292" s="35" t="str">
        <f>IFERROR(VLOOKUP(F292,'[1]Données '!D:F,3,FALSE),"")</f>
        <v/>
      </c>
      <c r="H292" s="33"/>
      <c r="I292" s="37"/>
      <c r="J292" s="38"/>
      <c r="K292" s="33"/>
      <c r="L292" s="105"/>
      <c r="M292" s="103"/>
    </row>
    <row r="293" spans="1:13" x14ac:dyDescent="0.25">
      <c r="A293" s="32"/>
      <c r="B293" s="33"/>
      <c r="C293" s="35"/>
      <c r="D293" s="35"/>
      <c r="E293" s="46"/>
      <c r="F293" s="33"/>
      <c r="G293" s="35" t="str">
        <f>IFERROR(VLOOKUP(F293,'[1]Données '!D:F,3,FALSE),"")</f>
        <v/>
      </c>
      <c r="H293" s="33"/>
      <c r="I293" s="37"/>
      <c r="J293" s="38"/>
      <c r="K293" s="33"/>
      <c r="L293" s="105"/>
      <c r="M293" s="103"/>
    </row>
    <row r="294" spans="1:13" x14ac:dyDescent="0.25">
      <c r="A294" s="32"/>
      <c r="B294" s="33"/>
      <c r="C294" s="35"/>
      <c r="D294" s="35"/>
      <c r="E294" s="46"/>
      <c r="F294" s="33"/>
      <c r="G294" s="35" t="str">
        <f>IFERROR(VLOOKUP(F294,'[1]Données '!D:F,3,FALSE),"")</f>
        <v/>
      </c>
      <c r="H294" s="33"/>
      <c r="I294" s="37"/>
      <c r="J294" s="38"/>
      <c r="K294" s="33"/>
      <c r="L294" s="105"/>
      <c r="M294" s="103"/>
    </row>
    <row r="295" spans="1:13" x14ac:dyDescent="0.25">
      <c r="A295" s="32"/>
      <c r="B295" s="33"/>
      <c r="C295" s="35"/>
      <c r="D295" s="35"/>
      <c r="E295" s="46"/>
      <c r="F295" s="33"/>
      <c r="G295" s="35" t="str">
        <f>IFERROR(VLOOKUP(F295,'[1]Données '!D:F,3,FALSE),"")</f>
        <v/>
      </c>
      <c r="H295" s="33"/>
      <c r="I295" s="37"/>
      <c r="J295" s="38"/>
      <c r="K295" s="33"/>
      <c r="L295" s="105"/>
      <c r="M295" s="103"/>
    </row>
    <row r="296" spans="1:13" x14ac:dyDescent="0.25">
      <c r="A296" s="32"/>
      <c r="B296" s="33"/>
      <c r="C296" s="35"/>
      <c r="D296" s="35"/>
      <c r="E296" s="46"/>
      <c r="F296" s="33"/>
      <c r="G296" s="35" t="str">
        <f>IFERROR(VLOOKUP(F296,'[1]Données '!D:F,3,FALSE),"")</f>
        <v/>
      </c>
      <c r="H296" s="33"/>
      <c r="I296" s="37"/>
      <c r="J296" s="38"/>
      <c r="K296" s="33"/>
      <c r="L296" s="105"/>
      <c r="M296" s="103"/>
    </row>
    <row r="297" spans="1:13" x14ac:dyDescent="0.25">
      <c r="A297" s="32"/>
      <c r="B297" s="33"/>
      <c r="C297" s="35"/>
      <c r="D297" s="35"/>
      <c r="E297" s="46"/>
      <c r="F297" s="33"/>
      <c r="G297" s="35" t="str">
        <f>IFERROR(VLOOKUP(F297,'[1]Données '!D:F,3,FALSE),"")</f>
        <v/>
      </c>
      <c r="H297" s="33"/>
      <c r="I297" s="37"/>
      <c r="J297" s="38"/>
      <c r="K297" s="33"/>
      <c r="L297" s="105"/>
      <c r="M297" s="103"/>
    </row>
    <row r="298" spans="1:13" x14ac:dyDescent="0.25">
      <c r="A298" s="32"/>
      <c r="B298" s="33"/>
      <c r="C298" s="35"/>
      <c r="D298" s="35"/>
      <c r="E298" s="46"/>
      <c r="F298" s="33"/>
      <c r="G298" s="35" t="str">
        <f>IFERROR(VLOOKUP(F298,'[1]Données '!D:F,3,FALSE),"")</f>
        <v/>
      </c>
      <c r="H298" s="33"/>
      <c r="I298" s="37"/>
      <c r="J298" s="38"/>
      <c r="K298" s="33"/>
      <c r="L298" s="105"/>
      <c r="M298" s="103"/>
    </row>
    <row r="299" spans="1:13" x14ac:dyDescent="0.25">
      <c r="A299" s="32"/>
      <c r="B299" s="33"/>
      <c r="C299" s="35"/>
      <c r="D299" s="35"/>
      <c r="E299" s="46"/>
      <c r="F299" s="33"/>
      <c r="G299" s="35" t="str">
        <f>IFERROR(VLOOKUP(F299,'[1]Données '!D:F,3,FALSE),"")</f>
        <v/>
      </c>
      <c r="H299" s="33"/>
      <c r="I299" s="37"/>
      <c r="J299" s="38"/>
      <c r="K299" s="33"/>
      <c r="L299" s="105"/>
      <c r="M299" s="103"/>
    </row>
    <row r="300" spans="1:13" x14ac:dyDescent="0.25">
      <c r="A300" s="32"/>
      <c r="B300" s="33"/>
      <c r="C300" s="35"/>
      <c r="D300" s="35"/>
      <c r="E300" s="46"/>
      <c r="F300" s="33"/>
      <c r="G300" s="35" t="str">
        <f>IFERROR(VLOOKUP(F300,'[1]Données '!D:F,3,FALSE),"")</f>
        <v/>
      </c>
      <c r="H300" s="33"/>
      <c r="I300" s="37"/>
      <c r="J300" s="38"/>
      <c r="K300" s="33"/>
      <c r="L300" s="105"/>
      <c r="M300" s="103"/>
    </row>
    <row r="301" spans="1:13" x14ac:dyDescent="0.25">
      <c r="A301" s="32"/>
      <c r="B301" s="33"/>
      <c r="C301" s="35"/>
      <c r="D301" s="35"/>
      <c r="E301" s="46"/>
      <c r="F301" s="33"/>
      <c r="G301" s="35" t="str">
        <f>IFERROR(VLOOKUP(F301,'[1]Données '!D:F,3,FALSE),"")</f>
        <v/>
      </c>
      <c r="H301" s="33"/>
      <c r="I301" s="37"/>
      <c r="J301" s="38"/>
      <c r="K301" s="33"/>
      <c r="L301" s="105"/>
      <c r="M301" s="103"/>
    </row>
    <row r="302" spans="1:13" x14ac:dyDescent="0.25">
      <c r="A302" s="32"/>
      <c r="B302" s="33"/>
      <c r="C302" s="35"/>
      <c r="D302" s="35"/>
      <c r="E302" s="46"/>
      <c r="F302" s="33"/>
      <c r="G302" s="35" t="str">
        <f>IFERROR(VLOOKUP(F302,'[1]Données '!D:F,3,FALSE),"")</f>
        <v/>
      </c>
      <c r="H302" s="33"/>
      <c r="I302" s="37"/>
      <c r="J302" s="38"/>
      <c r="K302" s="33"/>
      <c r="L302" s="105"/>
      <c r="M302" s="103"/>
    </row>
    <row r="303" spans="1:13" x14ac:dyDescent="0.25">
      <c r="A303" s="32"/>
      <c r="B303" s="33"/>
      <c r="C303" s="35"/>
      <c r="D303" s="35"/>
      <c r="E303" s="46"/>
      <c r="F303" s="33"/>
      <c r="G303" s="35" t="str">
        <f>IFERROR(VLOOKUP(F303,'[1]Données '!D:F,3,FALSE),"")</f>
        <v/>
      </c>
      <c r="H303" s="33"/>
      <c r="I303" s="37"/>
      <c r="J303" s="38"/>
      <c r="K303" s="33"/>
      <c r="L303" s="105"/>
      <c r="M303" s="103"/>
    </row>
    <row r="304" spans="1:13" x14ac:dyDescent="0.25">
      <c r="A304" s="32"/>
      <c r="B304" s="33"/>
      <c r="C304" s="35"/>
      <c r="D304" s="35"/>
      <c r="E304" s="46"/>
      <c r="F304" s="33"/>
      <c r="G304" s="35" t="str">
        <f>IFERROR(VLOOKUP(F304,'[1]Données '!D:F,3,FALSE),"")</f>
        <v/>
      </c>
      <c r="H304" s="33"/>
      <c r="I304" s="37"/>
      <c r="J304" s="38"/>
      <c r="K304" s="33"/>
      <c r="L304" s="105"/>
      <c r="M304" s="103"/>
    </row>
    <row r="305" spans="1:13" x14ac:dyDescent="0.25">
      <c r="A305" s="32"/>
      <c r="B305" s="33"/>
      <c r="C305" s="35"/>
      <c r="D305" s="35"/>
      <c r="E305" s="46"/>
      <c r="F305" s="33"/>
      <c r="G305" s="35" t="str">
        <f>IFERROR(VLOOKUP(F305,'[1]Données '!D:F,3,FALSE),"")</f>
        <v/>
      </c>
      <c r="H305" s="33"/>
      <c r="I305" s="37"/>
      <c r="J305" s="38"/>
      <c r="K305" s="33"/>
      <c r="L305" s="105"/>
      <c r="M305" s="103"/>
    </row>
    <row r="306" spans="1:13" x14ac:dyDescent="0.25">
      <c r="A306" s="32"/>
      <c r="B306" s="33"/>
      <c r="C306" s="35"/>
      <c r="D306" s="35"/>
      <c r="E306" s="46"/>
      <c r="F306" s="33"/>
      <c r="G306" s="35" t="str">
        <f>IFERROR(VLOOKUP(F306,'[1]Données '!D:F,3,FALSE),"")</f>
        <v/>
      </c>
      <c r="H306" s="33"/>
      <c r="I306" s="37"/>
      <c r="J306" s="38"/>
      <c r="K306" s="33"/>
      <c r="L306" s="105"/>
      <c r="M306" s="103"/>
    </row>
    <row r="307" spans="1:13" x14ac:dyDescent="0.25">
      <c r="A307" s="32"/>
      <c r="B307" s="33"/>
      <c r="C307" s="35"/>
      <c r="D307" s="35"/>
      <c r="E307" s="46"/>
      <c r="F307" s="33"/>
      <c r="G307" s="35" t="str">
        <f>IFERROR(VLOOKUP(F307,'[1]Données '!D:F,3,FALSE),"")</f>
        <v/>
      </c>
      <c r="H307" s="33"/>
      <c r="I307" s="37"/>
      <c r="J307" s="38"/>
      <c r="K307" s="33"/>
      <c r="L307" s="105"/>
      <c r="M307" s="103"/>
    </row>
    <row r="308" spans="1:13" x14ac:dyDescent="0.25">
      <c r="A308" s="32"/>
      <c r="B308" s="33"/>
      <c r="C308" s="35"/>
      <c r="D308" s="35"/>
      <c r="E308" s="46"/>
      <c r="F308" s="33"/>
      <c r="G308" s="35" t="str">
        <f>IFERROR(VLOOKUP(F308,'[1]Données '!D:F,3,FALSE),"")</f>
        <v/>
      </c>
      <c r="H308" s="33"/>
      <c r="I308" s="37"/>
      <c r="J308" s="38"/>
      <c r="K308" s="33"/>
      <c r="L308" s="105"/>
      <c r="M308" s="103"/>
    </row>
    <row r="309" spans="1:13" x14ac:dyDescent="0.25">
      <c r="A309" s="32"/>
      <c r="B309" s="33"/>
      <c r="C309" s="35"/>
      <c r="D309" s="35"/>
      <c r="E309" s="46"/>
      <c r="F309" s="33"/>
      <c r="G309" s="35" t="str">
        <f>IFERROR(VLOOKUP(F309,'[1]Données '!D:F,3,FALSE),"")</f>
        <v/>
      </c>
      <c r="H309" s="33"/>
      <c r="I309" s="37"/>
      <c r="J309" s="38"/>
      <c r="K309" s="33"/>
      <c r="L309" s="105"/>
      <c r="M309" s="103"/>
    </row>
    <row r="310" spans="1:13" x14ac:dyDescent="0.25">
      <c r="A310" s="32"/>
      <c r="B310" s="33"/>
      <c r="C310" s="35"/>
      <c r="D310" s="35"/>
      <c r="E310" s="46"/>
      <c r="F310" s="33"/>
      <c r="G310" s="35" t="str">
        <f>IFERROR(VLOOKUP(F310,'[1]Données '!D:F,3,FALSE),"")</f>
        <v/>
      </c>
      <c r="H310" s="33"/>
      <c r="I310" s="37"/>
      <c r="J310" s="38"/>
      <c r="K310" s="33"/>
      <c r="L310" s="105"/>
      <c r="M310" s="103"/>
    </row>
    <row r="311" spans="1:13" x14ac:dyDescent="0.25">
      <c r="A311" s="32"/>
      <c r="B311" s="33"/>
      <c r="C311" s="35"/>
      <c r="D311" s="35"/>
      <c r="E311" s="46"/>
      <c r="F311" s="33"/>
      <c r="G311" s="35" t="str">
        <f>IFERROR(VLOOKUP(F311,'[1]Données '!D:F,3,FALSE),"")</f>
        <v/>
      </c>
      <c r="H311" s="33"/>
      <c r="I311" s="37"/>
      <c r="J311" s="38"/>
      <c r="K311" s="33"/>
      <c r="L311" s="105"/>
      <c r="M311" s="103"/>
    </row>
    <row r="312" spans="1:13" x14ac:dyDescent="0.25">
      <c r="A312" s="32"/>
      <c r="B312" s="33"/>
      <c r="C312" s="35"/>
      <c r="D312" s="35"/>
      <c r="E312" s="46"/>
      <c r="F312" s="33"/>
      <c r="G312" s="35" t="str">
        <f>IFERROR(VLOOKUP(F312,'[1]Données '!D:F,3,FALSE),"")</f>
        <v/>
      </c>
      <c r="H312" s="33"/>
      <c r="I312" s="37"/>
      <c r="J312" s="38"/>
      <c r="K312" s="33"/>
      <c r="L312" s="105"/>
      <c r="M312" s="103"/>
    </row>
    <row r="313" spans="1:13" x14ac:dyDescent="0.25">
      <c r="A313" s="32"/>
      <c r="B313" s="33"/>
      <c r="C313" s="35"/>
      <c r="D313" s="35"/>
      <c r="E313" s="46"/>
      <c r="F313" s="33"/>
      <c r="G313" s="35" t="str">
        <f>IFERROR(VLOOKUP(F313,'[1]Données '!D:F,3,FALSE),"")</f>
        <v/>
      </c>
      <c r="H313" s="33"/>
      <c r="I313" s="37"/>
      <c r="J313" s="38"/>
      <c r="K313" s="33"/>
      <c r="L313" s="105"/>
      <c r="M313" s="103"/>
    </row>
    <row r="314" spans="1:13" x14ac:dyDescent="0.25">
      <c r="A314" s="32"/>
      <c r="B314" s="33"/>
      <c r="C314" s="35"/>
      <c r="D314" s="35"/>
      <c r="E314" s="46"/>
      <c r="F314" s="33"/>
      <c r="G314" s="35" t="str">
        <f>IFERROR(VLOOKUP(F314,'[1]Données '!D:F,3,FALSE),"")</f>
        <v/>
      </c>
      <c r="H314" s="33"/>
      <c r="I314" s="37"/>
      <c r="J314" s="38"/>
      <c r="K314" s="33"/>
      <c r="L314" s="105"/>
      <c r="M314" s="103"/>
    </row>
    <row r="315" spans="1:13" x14ac:dyDescent="0.25">
      <c r="A315" s="32"/>
      <c r="B315" s="33"/>
      <c r="C315" s="35"/>
      <c r="D315" s="35"/>
      <c r="E315" s="46"/>
      <c r="F315" s="33"/>
      <c r="G315" s="35" t="str">
        <f>IFERROR(VLOOKUP(F315,'[1]Données '!D:F,3,FALSE),"")</f>
        <v/>
      </c>
      <c r="H315" s="33"/>
      <c r="I315" s="37"/>
      <c r="J315" s="38"/>
      <c r="K315" s="33"/>
      <c r="L315" s="105"/>
      <c r="M315" s="103"/>
    </row>
    <row r="316" spans="1:13" x14ac:dyDescent="0.25">
      <c r="A316" s="32"/>
      <c r="B316" s="33"/>
      <c r="C316" s="35"/>
      <c r="D316" s="35"/>
      <c r="E316" s="46"/>
      <c r="F316" s="33"/>
      <c r="G316" s="35" t="str">
        <f>IFERROR(VLOOKUP(F316,'[1]Données '!D:F,3,FALSE),"")</f>
        <v/>
      </c>
      <c r="H316" s="33"/>
      <c r="I316" s="37"/>
      <c r="J316" s="38"/>
      <c r="K316" s="33"/>
      <c r="L316" s="105"/>
      <c r="M316" s="103"/>
    </row>
    <row r="317" spans="1:13" x14ac:dyDescent="0.25">
      <c r="A317" s="32"/>
      <c r="B317" s="33"/>
      <c r="C317" s="35"/>
      <c r="D317" s="35"/>
      <c r="E317" s="46"/>
      <c r="F317" s="33"/>
      <c r="G317" s="35" t="str">
        <f>IFERROR(VLOOKUP(F317,'[1]Données '!D:F,3,FALSE),"")</f>
        <v/>
      </c>
      <c r="H317" s="33"/>
      <c r="I317" s="37"/>
      <c r="J317" s="38"/>
      <c r="K317" s="33"/>
      <c r="L317" s="105"/>
      <c r="M317" s="103"/>
    </row>
    <row r="318" spans="1:13" x14ac:dyDescent="0.25">
      <c r="A318" s="32"/>
      <c r="B318" s="33"/>
      <c r="C318" s="35"/>
      <c r="D318" s="35"/>
      <c r="E318" s="46"/>
      <c r="F318" s="33"/>
      <c r="G318" s="35" t="str">
        <f>IFERROR(VLOOKUP(F318,'[1]Données '!D:F,3,FALSE),"")</f>
        <v/>
      </c>
      <c r="H318" s="33"/>
      <c r="I318" s="37"/>
      <c r="J318" s="38"/>
      <c r="K318" s="33"/>
      <c r="L318" s="105"/>
      <c r="M318" s="103"/>
    </row>
    <row r="319" spans="1:13" x14ac:dyDescent="0.25">
      <c r="A319" s="32"/>
      <c r="B319" s="33"/>
      <c r="C319" s="35"/>
      <c r="D319" s="35"/>
      <c r="E319" s="46"/>
      <c r="F319" s="33"/>
      <c r="G319" s="35" t="str">
        <f>IFERROR(VLOOKUP(F319,'[1]Données '!D:F,3,FALSE),"")</f>
        <v/>
      </c>
      <c r="H319" s="33"/>
      <c r="I319" s="37"/>
      <c r="J319" s="38"/>
      <c r="K319" s="33"/>
      <c r="L319" s="105"/>
      <c r="M319" s="103"/>
    </row>
    <row r="320" spans="1:13" x14ac:dyDescent="0.25">
      <c r="A320" s="32"/>
      <c r="B320" s="33"/>
      <c r="C320" s="35"/>
      <c r="D320" s="35"/>
      <c r="E320" s="46"/>
      <c r="F320" s="33"/>
      <c r="G320" s="35" t="str">
        <f>IFERROR(VLOOKUP(F320,'[1]Données '!D:F,3,FALSE),"")</f>
        <v/>
      </c>
      <c r="H320" s="33"/>
      <c r="I320" s="37"/>
      <c r="J320" s="38"/>
      <c r="K320" s="33"/>
      <c r="L320" s="105"/>
      <c r="M320" s="103"/>
    </row>
    <row r="321" spans="1:13" x14ac:dyDescent="0.25">
      <c r="A321" s="32"/>
      <c r="B321" s="33"/>
      <c r="C321" s="35"/>
      <c r="D321" s="35"/>
      <c r="E321" s="46"/>
      <c r="F321" s="33"/>
      <c r="G321" s="35" t="str">
        <f>IFERROR(VLOOKUP(F321,'[1]Données '!D:F,3,FALSE),"")</f>
        <v/>
      </c>
      <c r="H321" s="33"/>
      <c r="I321" s="37"/>
      <c r="J321" s="38"/>
      <c r="K321" s="33"/>
      <c r="L321" s="105"/>
      <c r="M321" s="103"/>
    </row>
    <row r="322" spans="1:13" x14ac:dyDescent="0.25">
      <c r="A322" s="32"/>
      <c r="B322" s="33"/>
      <c r="C322" s="35"/>
      <c r="D322" s="35"/>
      <c r="E322" s="46"/>
      <c r="F322" s="33"/>
      <c r="G322" s="35" t="str">
        <f>IFERROR(VLOOKUP(F322,'[1]Données '!D:F,3,FALSE),"")</f>
        <v/>
      </c>
      <c r="H322" s="33"/>
      <c r="I322" s="37"/>
      <c r="J322" s="38"/>
      <c r="K322" s="33"/>
      <c r="L322" s="105"/>
      <c r="M322" s="103"/>
    </row>
    <row r="323" spans="1:13" x14ac:dyDescent="0.25">
      <c r="A323" s="32"/>
      <c r="B323" s="33"/>
      <c r="C323" s="35"/>
      <c r="D323" s="35"/>
      <c r="E323" s="46"/>
      <c r="F323" s="33"/>
      <c r="G323" s="35" t="str">
        <f>IFERROR(VLOOKUP(F323,'[1]Données '!D:F,3,FALSE),"")</f>
        <v/>
      </c>
      <c r="H323" s="33"/>
      <c r="I323" s="37"/>
      <c r="J323" s="38"/>
      <c r="K323" s="33"/>
      <c r="L323" s="105"/>
      <c r="M323" s="103"/>
    </row>
    <row r="324" spans="1:13" x14ac:dyDescent="0.25">
      <c r="A324" s="32"/>
      <c r="B324" s="33"/>
      <c r="C324" s="35"/>
      <c r="D324" s="35"/>
      <c r="E324" s="46"/>
      <c r="F324" s="33"/>
      <c r="G324" s="35" t="str">
        <f>IFERROR(VLOOKUP(F324,'[1]Données '!D:F,3,FALSE),"")</f>
        <v/>
      </c>
      <c r="H324" s="33"/>
      <c r="I324" s="37"/>
      <c r="J324" s="38"/>
      <c r="K324" s="33"/>
      <c r="L324" s="105"/>
      <c r="M324" s="103"/>
    </row>
    <row r="325" spans="1:13" x14ac:dyDescent="0.25">
      <c r="A325" s="32"/>
      <c r="B325" s="33"/>
      <c r="C325" s="35"/>
      <c r="D325" s="35"/>
      <c r="E325" s="46"/>
      <c r="F325" s="33"/>
      <c r="G325" s="35" t="str">
        <f>IFERROR(VLOOKUP(F325,'[1]Données '!D:F,3,FALSE),"")</f>
        <v/>
      </c>
      <c r="H325" s="33"/>
      <c r="I325" s="37"/>
      <c r="J325" s="38"/>
      <c r="K325" s="33"/>
      <c r="L325" s="105"/>
      <c r="M325" s="103"/>
    </row>
    <row r="326" spans="1:13" x14ac:dyDescent="0.25">
      <c r="A326" s="32"/>
      <c r="B326" s="33"/>
      <c r="C326" s="35"/>
      <c r="D326" s="35"/>
      <c r="E326" s="46"/>
      <c r="F326" s="33"/>
      <c r="G326" s="35" t="str">
        <f>IFERROR(VLOOKUP(F326,'[1]Données '!D:F,3,FALSE),"")</f>
        <v/>
      </c>
      <c r="H326" s="33"/>
      <c r="I326" s="37"/>
      <c r="J326" s="38"/>
      <c r="K326" s="33"/>
      <c r="L326" s="105"/>
      <c r="M326" s="103"/>
    </row>
    <row r="327" spans="1:13" x14ac:dyDescent="0.25">
      <c r="A327" s="32"/>
      <c r="B327" s="33"/>
      <c r="C327" s="35"/>
      <c r="D327" s="35"/>
      <c r="E327" s="46"/>
      <c r="F327" s="33"/>
      <c r="G327" s="35" t="str">
        <f>IFERROR(VLOOKUP(F327,'[1]Données '!D:F,3,FALSE),"")</f>
        <v/>
      </c>
      <c r="H327" s="33"/>
      <c r="I327" s="37"/>
      <c r="J327" s="38"/>
      <c r="K327" s="33"/>
      <c r="L327" s="105"/>
      <c r="M327" s="103"/>
    </row>
    <row r="328" spans="1:13" x14ac:dyDescent="0.25">
      <c r="A328" s="32"/>
      <c r="B328" s="33"/>
      <c r="C328" s="35"/>
      <c r="D328" s="35"/>
      <c r="E328" s="46"/>
      <c r="F328" s="33"/>
      <c r="G328" s="35" t="str">
        <f>IFERROR(VLOOKUP(F328,'[1]Données '!D:F,3,FALSE),"")</f>
        <v/>
      </c>
      <c r="H328" s="33"/>
      <c r="I328" s="37"/>
      <c r="J328" s="38"/>
      <c r="K328" s="33"/>
      <c r="L328" s="105"/>
      <c r="M328" s="103"/>
    </row>
    <row r="329" spans="1:13" x14ac:dyDescent="0.25">
      <c r="A329" s="32"/>
      <c r="B329" s="33"/>
      <c r="C329" s="35"/>
      <c r="D329" s="35"/>
      <c r="E329" s="46"/>
      <c r="F329" s="33"/>
      <c r="G329" s="35" t="str">
        <f>IFERROR(VLOOKUP(F329,'[1]Données '!D:F,3,FALSE),"")</f>
        <v/>
      </c>
      <c r="H329" s="33"/>
      <c r="I329" s="37"/>
      <c r="J329" s="38"/>
      <c r="K329" s="33"/>
      <c r="L329" s="105"/>
      <c r="M329" s="103"/>
    </row>
    <row r="330" spans="1:13" x14ac:dyDescent="0.25">
      <c r="A330" s="32"/>
      <c r="B330" s="33"/>
      <c r="C330" s="35"/>
      <c r="D330" s="35"/>
      <c r="E330" s="46"/>
      <c r="F330" s="33"/>
      <c r="G330" s="35" t="str">
        <f>IFERROR(VLOOKUP(F330,'[1]Données '!D:F,3,FALSE),"")</f>
        <v/>
      </c>
      <c r="H330" s="33"/>
      <c r="I330" s="37"/>
      <c r="J330" s="38"/>
      <c r="K330" s="33"/>
      <c r="L330" s="105"/>
      <c r="M330" s="103"/>
    </row>
    <row r="331" spans="1:13" x14ac:dyDescent="0.25">
      <c r="A331" s="32"/>
      <c r="B331" s="33"/>
      <c r="C331" s="35"/>
      <c r="D331" s="35"/>
      <c r="E331" s="46"/>
      <c r="F331" s="33"/>
      <c r="G331" s="35" t="str">
        <f>IFERROR(VLOOKUP(F331,'[1]Données '!D:F,3,FALSE),"")</f>
        <v/>
      </c>
      <c r="H331" s="33"/>
      <c r="I331" s="37"/>
      <c r="J331" s="38"/>
      <c r="K331" s="33"/>
      <c r="L331" s="105"/>
      <c r="M331" s="103"/>
    </row>
    <row r="332" spans="1:13" x14ac:dyDescent="0.25">
      <c r="A332" s="32"/>
      <c r="B332" s="33"/>
      <c r="C332" s="35"/>
      <c r="D332" s="35"/>
      <c r="E332" s="46"/>
      <c r="F332" s="33"/>
      <c r="G332" s="35" t="str">
        <f>IFERROR(VLOOKUP(F332,'[1]Données '!D:F,3,FALSE),"")</f>
        <v/>
      </c>
      <c r="H332" s="33"/>
      <c r="I332" s="37"/>
      <c r="J332" s="38"/>
      <c r="K332" s="33"/>
      <c r="L332" s="105"/>
      <c r="M332" s="103"/>
    </row>
    <row r="333" spans="1:13" x14ac:dyDescent="0.25">
      <c r="A333" s="32"/>
      <c r="B333" s="33"/>
      <c r="C333" s="35"/>
      <c r="D333" s="35"/>
      <c r="E333" s="46"/>
      <c r="F333" s="33"/>
      <c r="G333" s="35" t="str">
        <f>IFERROR(VLOOKUP(F333,'[1]Données '!D:F,3,FALSE),"")</f>
        <v/>
      </c>
      <c r="H333" s="33"/>
      <c r="I333" s="37"/>
      <c r="J333" s="38"/>
      <c r="K333" s="33"/>
      <c r="L333" s="105"/>
      <c r="M333" s="103"/>
    </row>
    <row r="334" spans="1:13" x14ac:dyDescent="0.25">
      <c r="A334" s="32"/>
      <c r="B334" s="33"/>
      <c r="C334" s="35"/>
      <c r="D334" s="35"/>
      <c r="E334" s="46"/>
      <c r="F334" s="33"/>
      <c r="G334" s="35" t="str">
        <f>IFERROR(VLOOKUP(F334,'[1]Données '!D:F,3,FALSE),"")</f>
        <v/>
      </c>
      <c r="H334" s="33"/>
      <c r="I334" s="37"/>
      <c r="J334" s="38"/>
      <c r="K334" s="33"/>
      <c r="L334" s="105"/>
      <c r="M334" s="103"/>
    </row>
    <row r="335" spans="1:13" x14ac:dyDescent="0.25">
      <c r="A335" s="32"/>
      <c r="B335" s="33"/>
      <c r="C335" s="35"/>
      <c r="D335" s="35"/>
      <c r="E335" s="46"/>
      <c r="F335" s="33"/>
      <c r="G335" s="35" t="str">
        <f>IFERROR(VLOOKUP(F335,'[1]Données '!D:F,3,FALSE),"")</f>
        <v/>
      </c>
      <c r="H335" s="33"/>
      <c r="I335" s="37"/>
      <c r="J335" s="38"/>
      <c r="K335" s="33"/>
      <c r="L335" s="105"/>
      <c r="M335" s="103"/>
    </row>
    <row r="336" spans="1:13" x14ac:dyDescent="0.25">
      <c r="A336" s="32"/>
      <c r="B336" s="33"/>
      <c r="C336" s="35"/>
      <c r="D336" s="35"/>
      <c r="E336" s="46"/>
      <c r="F336" s="33"/>
      <c r="G336" s="35" t="str">
        <f>IFERROR(VLOOKUP(F336,'[1]Données '!D:F,3,FALSE),"")</f>
        <v/>
      </c>
      <c r="H336" s="33"/>
      <c r="I336" s="37"/>
      <c r="J336" s="38"/>
      <c r="K336" s="33"/>
      <c r="L336" s="105"/>
      <c r="M336" s="103"/>
    </row>
    <row r="337" spans="1:13" x14ac:dyDescent="0.25">
      <c r="A337" s="32"/>
      <c r="B337" s="33"/>
      <c r="C337" s="35"/>
      <c r="D337" s="35"/>
      <c r="E337" s="46"/>
      <c r="F337" s="33"/>
      <c r="G337" s="35" t="str">
        <f>IFERROR(VLOOKUP(F337,'[1]Données '!D:F,3,FALSE),"")</f>
        <v/>
      </c>
      <c r="H337" s="33"/>
      <c r="I337" s="37"/>
      <c r="J337" s="38"/>
      <c r="K337" s="33"/>
      <c r="L337" s="105"/>
      <c r="M337" s="103"/>
    </row>
    <row r="338" spans="1:13" x14ac:dyDescent="0.25">
      <c r="A338" s="32"/>
      <c r="B338" s="33"/>
      <c r="C338" s="35"/>
      <c r="D338" s="35"/>
      <c r="E338" s="46"/>
      <c r="F338" s="33"/>
      <c r="G338" s="35" t="str">
        <f>IFERROR(VLOOKUP(F338,'[1]Données '!D:F,3,FALSE),"")</f>
        <v/>
      </c>
      <c r="H338" s="33"/>
      <c r="I338" s="37"/>
      <c r="J338" s="38"/>
      <c r="K338" s="33"/>
      <c r="L338" s="105"/>
      <c r="M338" s="103"/>
    </row>
    <row r="339" spans="1:13" x14ac:dyDescent="0.25">
      <c r="A339" s="32"/>
      <c r="B339" s="33"/>
      <c r="C339" s="35"/>
      <c r="D339" s="35"/>
      <c r="E339" s="46"/>
      <c r="F339" s="33"/>
      <c r="G339" s="35" t="str">
        <f>IFERROR(VLOOKUP(F339,'[1]Données '!D:F,3,FALSE),"")</f>
        <v/>
      </c>
      <c r="H339" s="33"/>
      <c r="I339" s="37"/>
      <c r="J339" s="38"/>
      <c r="K339" s="33"/>
      <c r="L339" s="105"/>
      <c r="M339" s="103"/>
    </row>
    <row r="340" spans="1:13" x14ac:dyDescent="0.25">
      <c r="A340" s="32"/>
      <c r="B340" s="33"/>
      <c r="C340" s="35"/>
      <c r="D340" s="35"/>
      <c r="E340" s="46"/>
      <c r="F340" s="33"/>
      <c r="G340" s="35" t="str">
        <f>IFERROR(VLOOKUP(F340,'[1]Données '!D:F,3,FALSE),"")</f>
        <v/>
      </c>
      <c r="H340" s="33"/>
      <c r="I340" s="37"/>
      <c r="J340" s="38"/>
      <c r="K340" s="33"/>
      <c r="L340" s="105"/>
      <c r="M340" s="103"/>
    </row>
    <row r="341" spans="1:13" x14ac:dyDescent="0.25">
      <c r="A341" s="32"/>
      <c r="B341" s="33"/>
      <c r="C341" s="35"/>
      <c r="D341" s="35"/>
      <c r="E341" s="46"/>
      <c r="F341" s="33"/>
      <c r="G341" s="35" t="str">
        <f>IFERROR(VLOOKUP(F341,'[1]Données '!D:F,3,FALSE),"")</f>
        <v/>
      </c>
      <c r="H341" s="33"/>
      <c r="I341" s="37"/>
      <c r="J341" s="38"/>
      <c r="K341" s="33"/>
      <c r="L341" s="105"/>
      <c r="M341" s="103"/>
    </row>
    <row r="342" spans="1:13" x14ac:dyDescent="0.25">
      <c r="A342" s="32"/>
      <c r="B342" s="33"/>
      <c r="C342" s="35"/>
      <c r="D342" s="35"/>
      <c r="E342" s="46"/>
      <c r="F342" s="33"/>
      <c r="G342" s="35" t="str">
        <f>IFERROR(VLOOKUP(F342,'[1]Données '!D:F,3,FALSE),"")</f>
        <v/>
      </c>
      <c r="H342" s="33"/>
      <c r="I342" s="37"/>
      <c r="J342" s="38"/>
      <c r="K342" s="33"/>
      <c r="L342" s="105"/>
      <c r="M342" s="103"/>
    </row>
    <row r="343" spans="1:13" x14ac:dyDescent="0.25">
      <c r="A343" s="32"/>
      <c r="B343" s="33"/>
      <c r="C343" s="35"/>
      <c r="D343" s="35"/>
      <c r="E343" s="46"/>
      <c r="F343" s="33"/>
      <c r="G343" s="35" t="str">
        <f>IFERROR(VLOOKUP(F343,'[1]Données '!D:F,3,FALSE),"")</f>
        <v/>
      </c>
      <c r="H343" s="33"/>
      <c r="I343" s="37"/>
      <c r="J343" s="38"/>
      <c r="K343" s="33"/>
      <c r="L343" s="105"/>
      <c r="M343" s="103"/>
    </row>
    <row r="344" spans="1:13" x14ac:dyDescent="0.25">
      <c r="A344" s="32"/>
      <c r="B344" s="33"/>
      <c r="C344" s="35"/>
      <c r="D344" s="35"/>
      <c r="E344" s="46"/>
      <c r="F344" s="33"/>
      <c r="G344" s="35" t="str">
        <f>IFERROR(VLOOKUP(F344,'[1]Données '!D:F,3,FALSE),"")</f>
        <v/>
      </c>
      <c r="H344" s="33"/>
      <c r="I344" s="37"/>
      <c r="J344" s="38"/>
      <c r="K344" s="33"/>
      <c r="L344" s="105"/>
      <c r="M344" s="103"/>
    </row>
    <row r="345" spans="1:13" x14ac:dyDescent="0.25">
      <c r="A345" s="32"/>
      <c r="B345" s="33"/>
      <c r="C345" s="35"/>
      <c r="D345" s="35"/>
      <c r="E345" s="46"/>
      <c r="F345" s="33"/>
      <c r="G345" s="35" t="str">
        <f>IFERROR(VLOOKUP(F345,'[1]Données '!D:F,3,FALSE),"")</f>
        <v/>
      </c>
      <c r="H345" s="33"/>
      <c r="I345" s="37"/>
      <c r="J345" s="38"/>
      <c r="K345" s="33"/>
      <c r="L345" s="105"/>
      <c r="M345" s="103"/>
    </row>
    <row r="346" spans="1:13" x14ac:dyDescent="0.25">
      <c r="A346" s="32"/>
      <c r="B346" s="33"/>
      <c r="C346" s="35"/>
      <c r="D346" s="35"/>
      <c r="E346" s="46"/>
      <c r="F346" s="33"/>
      <c r="G346" s="35" t="str">
        <f>IFERROR(VLOOKUP(F346,'[1]Données '!D:F,3,FALSE),"")</f>
        <v/>
      </c>
      <c r="H346" s="33"/>
      <c r="I346" s="37"/>
      <c r="J346" s="38"/>
      <c r="K346" s="33"/>
      <c r="L346" s="105"/>
      <c r="M346" s="103"/>
    </row>
    <row r="347" spans="1:13" x14ac:dyDescent="0.25">
      <c r="A347" s="32"/>
      <c r="B347" s="33"/>
      <c r="C347" s="35"/>
      <c r="D347" s="35"/>
      <c r="E347" s="46"/>
      <c r="F347" s="33"/>
      <c r="G347" s="35" t="str">
        <f>IFERROR(VLOOKUP(F347,'[1]Données '!D:F,3,FALSE),"")</f>
        <v/>
      </c>
      <c r="H347" s="33"/>
      <c r="I347" s="37"/>
      <c r="J347" s="38"/>
      <c r="K347" s="33"/>
      <c r="L347" s="105"/>
      <c r="M347" s="103"/>
    </row>
    <row r="348" spans="1:13" x14ac:dyDescent="0.25">
      <c r="A348" s="32"/>
      <c r="B348" s="33"/>
      <c r="C348" s="35"/>
      <c r="D348" s="35"/>
      <c r="E348" s="46"/>
      <c r="F348" s="33"/>
      <c r="G348" s="35" t="str">
        <f>IFERROR(VLOOKUP(F348,'[1]Données '!D:F,3,FALSE),"")</f>
        <v/>
      </c>
      <c r="H348" s="33"/>
      <c r="I348" s="37"/>
      <c r="J348" s="38"/>
      <c r="K348" s="33"/>
      <c r="L348" s="105"/>
      <c r="M348" s="103"/>
    </row>
    <row r="349" spans="1:13" x14ac:dyDescent="0.25">
      <c r="A349" s="32"/>
      <c r="B349" s="33"/>
      <c r="C349" s="35"/>
      <c r="D349" s="35"/>
      <c r="E349" s="46"/>
      <c r="F349" s="33"/>
      <c r="G349" s="35" t="str">
        <f>IFERROR(VLOOKUP(F349,'[1]Données '!D:F,3,FALSE),"")</f>
        <v/>
      </c>
      <c r="H349" s="33"/>
      <c r="I349" s="37"/>
      <c r="J349" s="38"/>
      <c r="K349" s="33"/>
      <c r="L349" s="105"/>
      <c r="M349" s="103"/>
    </row>
    <row r="350" spans="1:13" x14ac:dyDescent="0.25">
      <c r="A350" s="32"/>
      <c r="B350" s="33"/>
      <c r="C350" s="35"/>
      <c r="D350" s="35"/>
      <c r="E350" s="46"/>
      <c r="F350" s="33"/>
      <c r="G350" s="35" t="str">
        <f>IFERROR(VLOOKUP(F350,'[1]Données '!D:F,3,FALSE),"")</f>
        <v/>
      </c>
      <c r="H350" s="33"/>
      <c r="I350" s="37"/>
      <c r="J350" s="38"/>
      <c r="K350" s="33"/>
      <c r="L350" s="105"/>
      <c r="M350" s="103"/>
    </row>
    <row r="351" spans="1:13" x14ac:dyDescent="0.25">
      <c r="A351" s="32"/>
      <c r="B351" s="33"/>
      <c r="C351" s="35"/>
      <c r="D351" s="35"/>
      <c r="E351" s="46"/>
      <c r="F351" s="33"/>
      <c r="G351" s="35" t="str">
        <f>IFERROR(VLOOKUP(F351,'[1]Données '!D:F,3,FALSE),"")</f>
        <v/>
      </c>
      <c r="H351" s="33"/>
      <c r="I351" s="37"/>
      <c r="J351" s="38"/>
      <c r="K351" s="33"/>
      <c r="L351" s="105"/>
      <c r="M351" s="103"/>
    </row>
    <row r="352" spans="1:13" x14ac:dyDescent="0.25">
      <c r="A352" s="32"/>
      <c r="B352" s="33"/>
      <c r="C352" s="35"/>
      <c r="D352" s="35"/>
      <c r="E352" s="46"/>
      <c r="F352" s="33"/>
      <c r="G352" s="35" t="str">
        <f>IFERROR(VLOOKUP(F352,'[1]Données '!D:F,3,FALSE),"")</f>
        <v/>
      </c>
      <c r="H352" s="33"/>
      <c r="I352" s="37"/>
      <c r="J352" s="38"/>
      <c r="K352" s="33"/>
      <c r="L352" s="105"/>
      <c r="M352" s="103"/>
    </row>
    <row r="353" spans="1:19" x14ac:dyDescent="0.25">
      <c r="A353" s="32"/>
      <c r="B353" s="33"/>
      <c r="C353" s="35"/>
      <c r="D353" s="35"/>
      <c r="E353" s="46"/>
      <c r="F353" s="33"/>
      <c r="G353" s="35" t="str">
        <f>IFERROR(VLOOKUP(F353,'[1]Données '!D:F,3,FALSE),"")</f>
        <v/>
      </c>
      <c r="H353" s="33"/>
      <c r="I353" s="37"/>
      <c r="J353" s="38"/>
      <c r="K353" s="33"/>
      <c r="L353" s="105"/>
      <c r="M353" s="103"/>
    </row>
    <row r="354" spans="1:19" x14ac:dyDescent="0.25">
      <c r="A354" s="32"/>
      <c r="B354" s="33"/>
      <c r="C354" s="35"/>
      <c r="D354" s="35"/>
      <c r="E354" s="46"/>
      <c r="F354" s="33"/>
      <c r="G354" s="35" t="str">
        <f>IFERROR(VLOOKUP(F354,'[1]Données '!D:F,3,FALSE),"")</f>
        <v/>
      </c>
      <c r="H354" s="33"/>
      <c r="I354" s="37"/>
      <c r="J354" s="38"/>
      <c r="K354" s="33"/>
      <c r="L354" s="105"/>
      <c r="M354" s="103"/>
    </row>
    <row r="355" spans="1:19" x14ac:dyDescent="0.25">
      <c r="A355" s="32"/>
      <c r="B355" s="33"/>
      <c r="C355" s="35"/>
      <c r="D355" s="35"/>
      <c r="E355" s="46"/>
      <c r="F355" s="33"/>
      <c r="G355" s="35" t="str">
        <f>IFERROR(VLOOKUP(F355,'[1]Données '!D:F,3,FALSE),"")</f>
        <v/>
      </c>
      <c r="H355" s="33"/>
      <c r="I355" s="37"/>
      <c r="J355" s="38"/>
      <c r="K355" s="33"/>
      <c r="L355" s="105"/>
      <c r="M355" s="103"/>
    </row>
    <row r="356" spans="1:19" x14ac:dyDescent="0.25">
      <c r="A356" s="32"/>
      <c r="B356" s="33"/>
      <c r="C356" s="35"/>
      <c r="D356" s="35"/>
      <c r="E356" s="46"/>
      <c r="F356" s="33"/>
      <c r="G356" s="35" t="str">
        <f>IFERROR(VLOOKUP(F356,'[1]Données '!D:F,3,FALSE),"")</f>
        <v/>
      </c>
      <c r="H356" s="33"/>
      <c r="I356" s="37"/>
      <c r="J356" s="38"/>
      <c r="K356" s="33"/>
      <c r="L356" s="105"/>
      <c r="M356" s="103"/>
    </row>
    <row r="357" spans="1:19" x14ac:dyDescent="0.25">
      <c r="A357" s="32"/>
      <c r="B357" s="33"/>
      <c r="C357" s="35"/>
      <c r="D357" s="35"/>
      <c r="E357" s="46"/>
      <c r="F357" s="33"/>
      <c r="G357" s="35" t="str">
        <f>IFERROR(VLOOKUP(F357,'[1]Données '!D:F,3,FALSE),"")</f>
        <v/>
      </c>
      <c r="H357" s="33"/>
      <c r="I357" s="37"/>
      <c r="J357" s="38"/>
      <c r="K357" s="33"/>
      <c r="L357" s="105"/>
      <c r="M357" s="103"/>
    </row>
    <row r="358" spans="1:19" x14ac:dyDescent="0.25">
      <c r="A358" s="32"/>
      <c r="B358" s="33"/>
      <c r="C358" s="35"/>
      <c r="D358" s="35"/>
      <c r="E358" s="46"/>
      <c r="F358" s="33"/>
      <c r="G358" s="35" t="str">
        <f>IFERROR(VLOOKUP(F358,'[1]Données '!D:F,3,FALSE),"")</f>
        <v/>
      </c>
      <c r="H358" s="33"/>
      <c r="I358" s="37"/>
      <c r="J358" s="38"/>
      <c r="K358" s="33"/>
      <c r="L358" s="105"/>
      <c r="M358" s="103"/>
    </row>
    <row r="359" spans="1:19" x14ac:dyDescent="0.25">
      <c r="A359" s="32"/>
      <c r="B359" s="33"/>
      <c r="C359" s="35"/>
      <c r="D359" s="35"/>
      <c r="E359" s="46"/>
      <c r="F359" s="33"/>
      <c r="G359" s="35" t="str">
        <f>IFERROR(VLOOKUP(F359,'[1]Données '!D:F,3,FALSE),"")</f>
        <v/>
      </c>
      <c r="H359" s="33"/>
      <c r="I359" s="37"/>
      <c r="J359" s="38"/>
      <c r="K359" s="33"/>
      <c r="L359" s="105"/>
      <c r="M359" s="103"/>
    </row>
    <row r="360" spans="1:19" x14ac:dyDescent="0.25">
      <c r="A360" s="32"/>
      <c r="B360" s="33"/>
      <c r="C360" s="35"/>
      <c r="D360" s="35"/>
      <c r="E360" s="46"/>
      <c r="F360" s="33"/>
      <c r="G360" s="35" t="str">
        <f>IFERROR(VLOOKUP(F360,'[1]Données '!D:F,3,FALSE),"")</f>
        <v/>
      </c>
      <c r="H360" s="33"/>
      <c r="I360" s="37"/>
      <c r="J360" s="38"/>
      <c r="K360" s="33"/>
      <c r="L360" s="105"/>
      <c r="M360" s="103"/>
    </row>
    <row r="361" spans="1:19" x14ac:dyDescent="0.25">
      <c r="A361" s="32"/>
      <c r="B361" s="33"/>
      <c r="C361" s="35"/>
      <c r="D361" s="35"/>
      <c r="E361" s="46"/>
      <c r="F361" s="33"/>
      <c r="G361" s="35" t="str">
        <f>IFERROR(VLOOKUP(F361,'[1]Données '!D:F,3,FALSE),"")</f>
        <v/>
      </c>
      <c r="H361" s="33"/>
      <c r="I361" s="37"/>
      <c r="J361" s="38"/>
      <c r="K361" s="33"/>
      <c r="L361" s="105"/>
      <c r="M361" s="103"/>
    </row>
    <row r="362" spans="1:19" x14ac:dyDescent="0.25">
      <c r="A362" s="32"/>
      <c r="B362" s="33"/>
      <c r="C362" s="35"/>
      <c r="D362" s="35"/>
      <c r="E362" s="46"/>
      <c r="F362" s="33"/>
      <c r="G362" s="35" t="str">
        <f>IFERROR(VLOOKUP(F362,'[1]Données '!D:F,3,FALSE),"")</f>
        <v/>
      </c>
      <c r="H362" s="33"/>
      <c r="I362" s="37"/>
      <c r="J362" s="38"/>
      <c r="K362" s="33"/>
      <c r="L362" s="105"/>
      <c r="M362" s="103"/>
    </row>
    <row r="363" spans="1:19" x14ac:dyDescent="0.25">
      <c r="A363" s="32"/>
      <c r="B363" s="33"/>
      <c r="C363" s="35"/>
      <c r="D363" s="35"/>
      <c r="E363" s="46"/>
      <c r="F363" s="33"/>
      <c r="G363" s="35" t="str">
        <f>IFERROR(VLOOKUP(F363,'[1]Données '!D:F,3,FALSE),"")</f>
        <v/>
      </c>
      <c r="H363" s="33"/>
      <c r="I363" s="37"/>
      <c r="J363" s="38"/>
      <c r="K363" s="33"/>
      <c r="M363" s="143"/>
      <c r="N363" s="143"/>
      <c r="O363" s="143"/>
      <c r="P363" s="143"/>
      <c r="Q363" s="143"/>
      <c r="R363" s="143"/>
      <c r="S363" s="143"/>
    </row>
    <row r="364" spans="1:19" x14ac:dyDescent="0.25">
      <c r="A364" s="32"/>
      <c r="B364" s="33"/>
      <c r="C364" s="35"/>
      <c r="D364" s="35"/>
      <c r="E364" s="46"/>
      <c r="F364" s="33"/>
      <c r="G364" s="35" t="str">
        <f>IFERROR(VLOOKUP(F364,'[1]Données '!D:F,3,FALSE),"")</f>
        <v/>
      </c>
      <c r="H364" s="33"/>
      <c r="I364" s="37"/>
      <c r="J364" s="38"/>
      <c r="K364" s="33"/>
      <c r="M364" s="20"/>
      <c r="N364" s="20"/>
      <c r="O364" s="20"/>
      <c r="P364" s="20"/>
      <c r="Q364" s="20"/>
      <c r="R364" s="20"/>
      <c r="S364" s="20"/>
    </row>
    <row r="365" spans="1:19" x14ac:dyDescent="0.25">
      <c r="A365" s="32"/>
      <c r="B365" s="33"/>
      <c r="C365" s="35"/>
      <c r="D365" s="35"/>
      <c r="E365" s="46"/>
      <c r="F365" s="33"/>
      <c r="G365" s="35" t="str">
        <f>IFERROR(VLOOKUP(F365,'[1]Données '!D:F,3,FALSE),"")</f>
        <v/>
      </c>
      <c r="H365" s="33"/>
      <c r="I365" s="37"/>
      <c r="J365" s="38"/>
      <c r="K365" s="33"/>
      <c r="M365" s="20"/>
      <c r="N365" s="20"/>
      <c r="O365" s="20"/>
      <c r="P365" s="20"/>
      <c r="Q365" s="20"/>
      <c r="R365" s="20"/>
      <c r="S365" s="20"/>
    </row>
    <row r="366" spans="1:19" x14ac:dyDescent="0.25">
      <c r="A366" s="32"/>
      <c r="B366" s="33"/>
      <c r="C366" s="35"/>
      <c r="D366" s="35"/>
      <c r="E366" s="46"/>
      <c r="F366" s="33"/>
      <c r="G366" s="35" t="str">
        <f>IFERROR(VLOOKUP(F366,'[1]Données '!D:F,3,FALSE),"")</f>
        <v/>
      </c>
      <c r="H366" s="33"/>
      <c r="I366" s="37"/>
      <c r="J366" s="38"/>
      <c r="K366" s="33"/>
      <c r="M366" s="20"/>
      <c r="N366" s="20"/>
      <c r="O366" s="20"/>
      <c r="P366" s="20"/>
      <c r="Q366" s="20"/>
      <c r="R366" s="20"/>
      <c r="S366" s="20"/>
    </row>
    <row r="367" spans="1:19" x14ac:dyDescent="0.25">
      <c r="A367" s="32"/>
      <c r="B367" s="33"/>
      <c r="C367" s="35"/>
      <c r="D367" s="35"/>
      <c r="E367" s="46"/>
      <c r="F367" s="33"/>
      <c r="G367" s="35" t="str">
        <f>IFERROR(VLOOKUP(F367,'[1]Données '!D:F,3,FALSE),"")</f>
        <v/>
      </c>
      <c r="H367" s="33"/>
      <c r="I367" s="37"/>
      <c r="J367" s="38"/>
      <c r="K367" s="33"/>
      <c r="M367" s="20"/>
      <c r="N367" s="20"/>
      <c r="O367" s="20"/>
      <c r="P367" s="20"/>
      <c r="Q367" s="20"/>
      <c r="R367" s="20"/>
      <c r="S367" s="20"/>
    </row>
    <row r="368" spans="1:19" x14ac:dyDescent="0.25">
      <c r="A368" s="32"/>
      <c r="B368" s="33"/>
      <c r="C368" s="35"/>
      <c r="D368" s="35"/>
      <c r="E368" s="46"/>
      <c r="F368" s="33"/>
      <c r="G368" s="35" t="str">
        <f>IFERROR(VLOOKUP(F368,'[1]Données '!D:F,3,FALSE),"")</f>
        <v/>
      </c>
      <c r="H368" s="33"/>
      <c r="I368" s="37"/>
      <c r="J368" s="38"/>
      <c r="K368" s="33"/>
      <c r="M368" s="20"/>
      <c r="N368" s="20"/>
      <c r="O368" s="20"/>
      <c r="P368" s="20"/>
      <c r="Q368" s="20"/>
      <c r="R368" s="20"/>
      <c r="S368" s="20"/>
    </row>
    <row r="369" spans="1:19" x14ac:dyDescent="0.25">
      <c r="A369" s="32"/>
      <c r="B369" s="33"/>
      <c r="C369" s="35"/>
      <c r="D369" s="35"/>
      <c r="E369" s="46"/>
      <c r="F369" s="33"/>
      <c r="G369" s="35" t="str">
        <f>IFERROR(VLOOKUP(F369,'[1]Données '!D:F,3,FALSE),"")</f>
        <v/>
      </c>
      <c r="H369" s="33"/>
      <c r="I369" s="37"/>
      <c r="J369" s="38"/>
      <c r="K369" s="33"/>
      <c r="M369" s="20"/>
      <c r="N369" s="20"/>
      <c r="O369" s="20"/>
      <c r="P369" s="20"/>
      <c r="Q369" s="20"/>
      <c r="R369" s="20"/>
      <c r="S369" s="20"/>
    </row>
    <row r="370" spans="1:19" x14ac:dyDescent="0.25">
      <c r="A370" s="32"/>
      <c r="B370" s="33"/>
      <c r="C370" s="35"/>
      <c r="D370" s="35"/>
      <c r="E370" s="46"/>
      <c r="F370" s="33"/>
      <c r="G370" s="35" t="str">
        <f>IFERROR(VLOOKUP(F370,'[1]Données '!D:F,3,FALSE),"")</f>
        <v/>
      </c>
      <c r="H370" s="33"/>
      <c r="I370" s="37"/>
      <c r="J370" s="38"/>
      <c r="K370" s="33"/>
      <c r="M370" s="20"/>
      <c r="N370" s="20"/>
      <c r="O370" s="20"/>
      <c r="P370" s="20"/>
      <c r="Q370" s="20"/>
      <c r="R370" s="20"/>
      <c r="S370" s="20"/>
    </row>
    <row r="371" spans="1:19" x14ac:dyDescent="0.25">
      <c r="A371" s="32"/>
      <c r="B371" s="33"/>
      <c r="C371" s="35"/>
      <c r="D371" s="35"/>
      <c r="E371" s="46"/>
      <c r="F371" s="33"/>
      <c r="G371" s="35" t="str">
        <f>IFERROR(VLOOKUP(F371,'[1]Données '!D:F,3,FALSE),"")</f>
        <v/>
      </c>
      <c r="H371" s="33"/>
      <c r="I371" s="37"/>
      <c r="J371" s="38"/>
      <c r="K371" s="33"/>
      <c r="M371" s="20"/>
      <c r="N371" s="20"/>
      <c r="O371" s="20"/>
      <c r="P371" s="20"/>
      <c r="Q371" s="20"/>
      <c r="R371" s="20"/>
      <c r="S371" s="20"/>
    </row>
    <row r="372" spans="1:19" x14ac:dyDescent="0.25">
      <c r="A372" s="32"/>
      <c r="B372" s="33"/>
      <c r="C372" s="35"/>
      <c r="D372" s="35"/>
      <c r="E372" s="46"/>
      <c r="F372" s="33"/>
      <c r="G372" s="35" t="str">
        <f>IFERROR(VLOOKUP(F372,'[1]Données '!D:F,3,FALSE),"")</f>
        <v/>
      </c>
      <c r="H372" s="33"/>
      <c r="I372" s="37"/>
      <c r="J372" s="38"/>
      <c r="K372" s="33"/>
      <c r="M372" s="20"/>
      <c r="N372" s="20"/>
      <c r="O372" s="20"/>
      <c r="P372" s="20"/>
      <c r="Q372" s="20"/>
      <c r="R372" s="20"/>
      <c r="S372" s="20"/>
    </row>
    <row r="373" spans="1:19" x14ac:dyDescent="0.25">
      <c r="A373" s="32"/>
      <c r="B373" s="33"/>
      <c r="C373" s="35"/>
      <c r="D373" s="35"/>
      <c r="E373" s="46"/>
      <c r="F373" s="33"/>
      <c r="G373" s="35" t="str">
        <f>IFERROR(VLOOKUP(F373,'[1]Données '!D:F,3,FALSE),"")</f>
        <v/>
      </c>
      <c r="H373" s="33"/>
      <c r="I373" s="37"/>
      <c r="J373" s="38"/>
      <c r="K373" s="33"/>
      <c r="M373" s="20"/>
      <c r="N373" s="20"/>
      <c r="O373" s="20"/>
      <c r="P373" s="20"/>
      <c r="Q373" s="20"/>
      <c r="R373" s="20"/>
      <c r="S373" s="20"/>
    </row>
    <row r="374" spans="1:19" x14ac:dyDescent="0.25">
      <c r="A374" s="32"/>
      <c r="B374" s="33"/>
      <c r="C374" s="35"/>
      <c r="D374" s="35"/>
      <c r="E374" s="46"/>
      <c r="F374" s="33"/>
      <c r="G374" s="35" t="str">
        <f>IFERROR(VLOOKUP(F374,'[1]Données '!D:F,3,FALSE),"")</f>
        <v/>
      </c>
      <c r="H374" s="33"/>
      <c r="I374" s="37"/>
      <c r="J374" s="38"/>
      <c r="K374" s="33"/>
      <c r="M374" s="20"/>
      <c r="N374" s="20"/>
      <c r="O374" s="20"/>
      <c r="P374" s="20"/>
      <c r="Q374" s="20"/>
      <c r="R374" s="20"/>
      <c r="S374" s="20"/>
    </row>
    <row r="375" spans="1:19" x14ac:dyDescent="0.25">
      <c r="A375" s="32"/>
      <c r="B375" s="33"/>
      <c r="C375" s="35"/>
      <c r="D375" s="35"/>
      <c r="E375" s="46"/>
      <c r="F375" s="33"/>
      <c r="G375" s="35" t="str">
        <f>IFERROR(VLOOKUP(F375,'[1]Données '!D:F,3,FALSE),"")</f>
        <v/>
      </c>
      <c r="H375" s="33"/>
      <c r="I375" s="37"/>
      <c r="J375" s="38"/>
      <c r="K375" s="33"/>
      <c r="M375" s="20"/>
      <c r="N375" s="20"/>
      <c r="O375" s="20"/>
      <c r="P375" s="20"/>
      <c r="Q375" s="20"/>
      <c r="R375" s="20"/>
      <c r="S375" s="20"/>
    </row>
    <row r="376" spans="1:19" x14ac:dyDescent="0.25">
      <c r="A376" s="32"/>
      <c r="B376" s="33"/>
      <c r="C376" s="35"/>
      <c r="D376" s="35"/>
      <c r="E376" s="46"/>
      <c r="F376" s="33"/>
      <c r="G376" s="35" t="str">
        <f>IFERROR(VLOOKUP(F376,'[1]Données '!D:F,3,FALSE),"")</f>
        <v/>
      </c>
      <c r="H376" s="33"/>
      <c r="I376" s="37"/>
      <c r="J376" s="38"/>
      <c r="K376" s="33"/>
      <c r="M376" s="20"/>
      <c r="N376" s="20"/>
      <c r="O376" s="20"/>
      <c r="P376" s="20"/>
      <c r="Q376" s="20"/>
      <c r="R376" s="20"/>
      <c r="S376" s="20"/>
    </row>
    <row r="377" spans="1:19" x14ac:dyDescent="0.25">
      <c r="A377" s="32"/>
      <c r="B377" s="33"/>
      <c r="C377" s="35"/>
      <c r="D377" s="35"/>
      <c r="E377" s="46"/>
      <c r="F377" s="33"/>
      <c r="G377" s="35" t="str">
        <f>IFERROR(VLOOKUP(F377,'[1]Données '!D:F,3,FALSE),"")</f>
        <v/>
      </c>
      <c r="H377" s="33"/>
      <c r="I377" s="37"/>
      <c r="J377" s="38"/>
      <c r="K377" s="33"/>
    </row>
    <row r="378" spans="1:19" x14ac:dyDescent="0.25">
      <c r="A378" s="32"/>
      <c r="B378" s="33"/>
      <c r="C378" s="35"/>
      <c r="D378" s="35"/>
      <c r="E378" s="46"/>
      <c r="F378" s="33"/>
      <c r="G378" s="35" t="str">
        <f>IFERROR(VLOOKUP(F378,'[1]Données '!D:F,3,FALSE),"")</f>
        <v/>
      </c>
      <c r="H378" s="33"/>
      <c r="I378" s="37"/>
      <c r="J378" s="38"/>
      <c r="K378" s="33"/>
    </row>
    <row r="379" spans="1:19" x14ac:dyDescent="0.25">
      <c r="A379" s="32"/>
      <c r="B379" s="33"/>
      <c r="C379" s="35"/>
      <c r="D379" s="35"/>
      <c r="E379" s="46"/>
      <c r="F379" s="33"/>
      <c r="G379" s="35" t="str">
        <f>IFERROR(VLOOKUP(F379,'[1]Données '!D:F,3,FALSE),"")</f>
        <v/>
      </c>
      <c r="H379" s="33"/>
      <c r="I379" s="37"/>
      <c r="J379" s="38"/>
      <c r="K379" s="33"/>
    </row>
    <row r="380" spans="1:19" x14ac:dyDescent="0.25">
      <c r="A380" s="32"/>
      <c r="B380" s="33"/>
      <c r="C380" s="35"/>
      <c r="D380" s="35"/>
      <c r="E380" s="46"/>
      <c r="F380" s="33"/>
      <c r="G380" s="35" t="str">
        <f>IFERROR(VLOOKUP(F380,'[1]Données '!D:F,3,FALSE),"")</f>
        <v/>
      </c>
      <c r="H380" s="33"/>
      <c r="I380" s="37"/>
      <c r="J380" s="38"/>
      <c r="K380" s="33"/>
    </row>
    <row r="381" spans="1:19" x14ac:dyDescent="0.25">
      <c r="A381" s="32"/>
      <c r="B381" s="33"/>
      <c r="C381" s="35"/>
      <c r="D381" s="35"/>
      <c r="E381" s="46"/>
      <c r="F381" s="33"/>
      <c r="G381" s="35" t="str">
        <f>IFERROR(VLOOKUP(F381,'[1]Données '!D:F,3,FALSE),"")</f>
        <v/>
      </c>
      <c r="H381" s="33"/>
      <c r="I381" s="37"/>
      <c r="J381" s="38"/>
      <c r="K381" s="33"/>
    </row>
    <row r="382" spans="1:19" x14ac:dyDescent="0.25">
      <c r="A382" s="32"/>
      <c r="B382" s="33"/>
      <c r="C382" s="35"/>
      <c r="D382" s="35"/>
      <c r="E382" s="46"/>
      <c r="F382" s="33"/>
      <c r="G382" s="35" t="str">
        <f>IFERROR(VLOOKUP(F382,'[1]Données '!D:F,3,FALSE),"")</f>
        <v/>
      </c>
      <c r="H382" s="33"/>
      <c r="I382" s="37"/>
      <c r="J382" s="38"/>
      <c r="K382" s="33"/>
    </row>
    <row r="383" spans="1:19" x14ac:dyDescent="0.25">
      <c r="A383" s="32"/>
      <c r="B383" s="33"/>
      <c r="C383" s="35"/>
      <c r="D383" s="35"/>
      <c r="E383" s="46"/>
      <c r="F383" s="33"/>
      <c r="G383" s="35" t="str">
        <f>IFERROR(VLOOKUP(F383,'[1]Données '!D:F,3,FALSE),"")</f>
        <v/>
      </c>
      <c r="H383" s="33"/>
      <c r="I383" s="37"/>
      <c r="J383" s="38"/>
      <c r="K383" s="33"/>
    </row>
    <row r="384" spans="1:19" x14ac:dyDescent="0.25">
      <c r="A384" s="32"/>
      <c r="B384" s="33"/>
      <c r="C384" s="35"/>
      <c r="D384" s="35"/>
      <c r="E384" s="46"/>
      <c r="F384" s="33"/>
      <c r="G384" s="35" t="str">
        <f>IFERROR(VLOOKUP(F384,'[1]Données '!D:F,3,FALSE),"")</f>
        <v/>
      </c>
      <c r="H384" s="33"/>
      <c r="I384" s="37"/>
      <c r="J384" s="38"/>
      <c r="K384" s="33"/>
    </row>
    <row r="385" spans="1:11" x14ac:dyDescent="0.25">
      <c r="A385" s="32"/>
      <c r="B385" s="33"/>
      <c r="C385" s="35"/>
      <c r="D385" s="35"/>
      <c r="E385" s="46"/>
      <c r="F385" s="33"/>
      <c r="G385" s="35" t="str">
        <f>IFERROR(VLOOKUP(F385,'[1]Données '!D:F,3,FALSE),"")</f>
        <v/>
      </c>
      <c r="H385" s="33"/>
      <c r="I385" s="37"/>
      <c r="J385" s="38"/>
      <c r="K385" s="33"/>
    </row>
    <row r="386" spans="1:11" x14ac:dyDescent="0.25">
      <c r="A386" s="32"/>
      <c r="B386" s="33"/>
      <c r="C386" s="35"/>
      <c r="D386" s="35"/>
      <c r="E386" s="46"/>
      <c r="F386" s="33"/>
      <c r="G386" s="35" t="str">
        <f>IFERROR(VLOOKUP(F386,'[1]Données '!D:F,3,FALSE),"")</f>
        <v/>
      </c>
      <c r="H386" s="33"/>
      <c r="I386" s="37"/>
      <c r="J386" s="38"/>
      <c r="K386" s="33"/>
    </row>
    <row r="387" spans="1:11" x14ac:dyDescent="0.25">
      <c r="A387" s="32"/>
      <c r="B387" s="33"/>
      <c r="C387" s="35"/>
      <c r="D387" s="35"/>
      <c r="E387" s="46"/>
      <c r="F387" s="33"/>
      <c r="G387" s="35" t="str">
        <f>IFERROR(VLOOKUP(F387,'[1]Données '!D:F,3,FALSE),"")</f>
        <v/>
      </c>
      <c r="H387" s="33"/>
      <c r="I387" s="37"/>
      <c r="J387" s="38"/>
      <c r="K387" s="33"/>
    </row>
    <row r="388" spans="1:11" x14ac:dyDescent="0.25">
      <c r="A388" s="32"/>
      <c r="B388" s="33"/>
      <c r="C388" s="35"/>
      <c r="D388" s="35"/>
      <c r="E388" s="46"/>
      <c r="F388" s="33"/>
      <c r="G388" s="35" t="str">
        <f>IFERROR(VLOOKUP(F388,'[1]Données '!D:F,3,FALSE),"")</f>
        <v/>
      </c>
      <c r="H388" s="33"/>
      <c r="I388" s="37"/>
      <c r="J388" s="38"/>
      <c r="K388" s="33"/>
    </row>
    <row r="389" spans="1:11" x14ac:dyDescent="0.25">
      <c r="A389" s="32"/>
      <c r="B389" s="33"/>
      <c r="C389" s="35"/>
      <c r="D389" s="35"/>
      <c r="E389" s="46"/>
      <c r="F389" s="33"/>
      <c r="G389" s="35" t="str">
        <f>IFERROR(VLOOKUP(F389,'[1]Données '!D:F,3,FALSE),"")</f>
        <v/>
      </c>
      <c r="H389" s="33"/>
      <c r="I389" s="37"/>
      <c r="J389" s="38"/>
      <c r="K389" s="33"/>
    </row>
    <row r="390" spans="1:11" x14ac:dyDescent="0.25">
      <c r="A390" s="32"/>
      <c r="B390" s="33"/>
      <c r="C390" s="35"/>
      <c r="D390" s="35"/>
      <c r="E390" s="46"/>
      <c r="F390" s="33"/>
      <c r="G390" s="35" t="str">
        <f>IFERROR(VLOOKUP(F390,'[1]Données '!D:F,3,FALSE),"")</f>
        <v/>
      </c>
      <c r="H390" s="33"/>
      <c r="I390" s="37"/>
      <c r="J390" s="38"/>
      <c r="K390" s="33"/>
    </row>
    <row r="391" spans="1:11" x14ac:dyDescent="0.25">
      <c r="A391" s="32"/>
      <c r="B391" s="33"/>
      <c r="C391" s="35"/>
      <c r="D391" s="35"/>
      <c r="E391" s="46"/>
      <c r="F391" s="33"/>
      <c r="G391" s="35" t="str">
        <f>IFERROR(VLOOKUP(F391,'[1]Données '!D:F,3,FALSE),"")</f>
        <v/>
      </c>
      <c r="H391" s="33"/>
      <c r="I391" s="37"/>
      <c r="J391" s="38"/>
      <c r="K391" s="33"/>
    </row>
    <row r="392" spans="1:11" x14ac:dyDescent="0.25">
      <c r="A392" s="32"/>
      <c r="B392" s="33"/>
      <c r="C392" s="35"/>
      <c r="D392" s="35"/>
      <c r="E392" s="46"/>
      <c r="F392" s="33"/>
      <c r="G392" s="35" t="str">
        <f>IFERROR(VLOOKUP(F392,'[1]Données '!D:F,3,FALSE),"")</f>
        <v/>
      </c>
      <c r="H392" s="33"/>
      <c r="I392" s="37"/>
      <c r="J392" s="38"/>
      <c r="K392" s="33"/>
    </row>
    <row r="393" spans="1:11" x14ac:dyDescent="0.25">
      <c r="A393" s="32"/>
      <c r="B393" s="33"/>
      <c r="C393" s="35"/>
      <c r="D393" s="35"/>
      <c r="E393" s="46"/>
      <c r="F393" s="33"/>
      <c r="G393" s="35" t="str">
        <f>IFERROR(VLOOKUP(F393,'[1]Données '!D:F,3,FALSE),"")</f>
        <v/>
      </c>
      <c r="H393" s="33"/>
      <c r="I393" s="37"/>
      <c r="J393" s="38"/>
      <c r="K393" s="33"/>
    </row>
    <row r="394" spans="1:11" x14ac:dyDescent="0.25">
      <c r="A394" s="32"/>
      <c r="B394" s="33"/>
      <c r="C394" s="35"/>
      <c r="D394" s="35"/>
      <c r="E394" s="46"/>
      <c r="F394" s="33"/>
      <c r="G394" s="35" t="str">
        <f>IFERROR(VLOOKUP(F394,'[1]Données '!D:F,3,FALSE),"")</f>
        <v/>
      </c>
      <c r="H394" s="33"/>
      <c r="I394" s="37"/>
      <c r="J394" s="38"/>
      <c r="K394" s="33"/>
    </row>
    <row r="395" spans="1:11" x14ac:dyDescent="0.25">
      <c r="A395" s="32"/>
      <c r="B395" s="33"/>
      <c r="C395" s="35"/>
      <c r="D395" s="35"/>
      <c r="E395" s="46"/>
      <c r="F395" s="33"/>
      <c r="G395" s="35" t="str">
        <f>IFERROR(VLOOKUP(F395,'[1]Données '!D:F,3,FALSE),"")</f>
        <v/>
      </c>
      <c r="H395" s="33"/>
      <c r="I395" s="37"/>
      <c r="J395" s="38"/>
      <c r="K395" s="33"/>
    </row>
    <row r="396" spans="1:11" x14ac:dyDescent="0.25">
      <c r="A396" s="32"/>
      <c r="B396" s="33"/>
      <c r="C396" s="35"/>
      <c r="D396" s="35"/>
      <c r="E396" s="46"/>
      <c r="F396" s="33"/>
      <c r="G396" s="35" t="str">
        <f>IFERROR(VLOOKUP(F396,'[1]Données '!D:F,3,FALSE),"")</f>
        <v/>
      </c>
      <c r="H396" s="33"/>
      <c r="I396" s="37"/>
      <c r="J396" s="38"/>
      <c r="K396" s="33"/>
    </row>
    <row r="397" spans="1:11" x14ac:dyDescent="0.25">
      <c r="A397" s="32"/>
      <c r="B397" s="33"/>
      <c r="C397" s="35"/>
      <c r="D397" s="35"/>
      <c r="E397" s="46"/>
      <c r="F397" s="33"/>
      <c r="G397" s="35" t="str">
        <f>IFERROR(VLOOKUP(F397,'[1]Données '!D:F,3,FALSE),"")</f>
        <v/>
      </c>
      <c r="H397" s="33"/>
      <c r="I397" s="37"/>
      <c r="J397" s="38"/>
      <c r="K397" s="33"/>
    </row>
    <row r="398" spans="1:11" x14ac:dyDescent="0.25">
      <c r="A398" s="32"/>
      <c r="B398" s="33"/>
      <c r="C398" s="35"/>
      <c r="D398" s="35"/>
      <c r="E398" s="46"/>
      <c r="F398" s="33"/>
      <c r="G398" s="35" t="str">
        <f>IFERROR(VLOOKUP(F398,'[1]Données '!D:F,3,FALSE),"")</f>
        <v/>
      </c>
      <c r="H398" s="33"/>
      <c r="I398" s="37"/>
      <c r="J398" s="38"/>
      <c r="K398" s="33"/>
    </row>
    <row r="399" spans="1:11" x14ac:dyDescent="0.25">
      <c r="A399" s="32"/>
      <c r="B399" s="33"/>
      <c r="C399" s="35"/>
      <c r="D399" s="35"/>
      <c r="E399" s="46"/>
      <c r="F399" s="33"/>
      <c r="G399" s="35" t="str">
        <f>IFERROR(VLOOKUP(F399,'[1]Données '!D:F,3,FALSE),"")</f>
        <v/>
      </c>
      <c r="H399" s="33"/>
      <c r="I399" s="37"/>
      <c r="J399" s="38"/>
      <c r="K399" s="33"/>
    </row>
    <row r="400" spans="1:11" x14ac:dyDescent="0.25">
      <c r="A400" s="32"/>
      <c r="B400" s="33"/>
      <c r="C400" s="35"/>
      <c r="D400" s="35"/>
      <c r="E400" s="46"/>
      <c r="F400" s="33"/>
      <c r="G400" s="35" t="str">
        <f>IFERROR(VLOOKUP(F400,'[1]Données '!D:F,3,FALSE),"")</f>
        <v/>
      </c>
      <c r="H400" s="33"/>
      <c r="I400" s="37"/>
      <c r="J400" s="38"/>
      <c r="K400" s="33"/>
    </row>
    <row r="401" spans="1:11" x14ac:dyDescent="0.25">
      <c r="A401" s="32"/>
      <c r="B401" s="33"/>
      <c r="C401" s="35"/>
      <c r="D401" s="35"/>
      <c r="E401" s="46"/>
      <c r="F401" s="33"/>
      <c r="G401" s="35" t="str">
        <f>IFERROR(VLOOKUP(F401,'[1]Données '!D:F,3,FALSE),"")</f>
        <v/>
      </c>
      <c r="H401" s="33"/>
      <c r="I401" s="37"/>
      <c r="J401" s="38"/>
      <c r="K401" s="33"/>
    </row>
    <row r="402" spans="1:11" x14ac:dyDescent="0.25">
      <c r="A402" s="32"/>
      <c r="B402" s="33"/>
      <c r="C402" s="35"/>
      <c r="D402" s="35"/>
      <c r="E402" s="46"/>
      <c r="F402" s="33"/>
      <c r="G402" s="35" t="str">
        <f>IFERROR(VLOOKUP(F402,'[1]Données '!D:F,3,FALSE),"")</f>
        <v/>
      </c>
      <c r="H402" s="33"/>
      <c r="I402" s="37"/>
      <c r="J402" s="38"/>
      <c r="K402" s="33"/>
    </row>
    <row r="403" spans="1:11" x14ac:dyDescent="0.25">
      <c r="A403" s="32"/>
      <c r="B403" s="33"/>
      <c r="C403" s="35"/>
      <c r="D403" s="35"/>
      <c r="E403" s="46"/>
      <c r="F403" s="33"/>
      <c r="G403" s="35" t="str">
        <f>IFERROR(VLOOKUP(F403,'[1]Données '!D:F,3,FALSE),"")</f>
        <v/>
      </c>
      <c r="H403" s="33"/>
      <c r="I403" s="37"/>
      <c r="J403" s="38"/>
      <c r="K403" s="33"/>
    </row>
    <row r="404" spans="1:11" x14ac:dyDescent="0.25">
      <c r="A404" s="32"/>
      <c r="B404" s="33"/>
      <c r="C404" s="35"/>
      <c r="D404" s="35"/>
      <c r="E404" s="46"/>
      <c r="F404" s="33"/>
      <c r="G404" s="35" t="str">
        <f>IFERROR(VLOOKUP(F404,'[1]Données '!D:F,3,FALSE),"")</f>
        <v/>
      </c>
      <c r="H404" s="33"/>
      <c r="I404" s="37"/>
      <c r="J404" s="38"/>
      <c r="K404" s="33"/>
    </row>
    <row r="405" spans="1:11" x14ac:dyDescent="0.25">
      <c r="A405" s="32"/>
      <c r="B405" s="33"/>
      <c r="C405" s="35"/>
      <c r="D405" s="35"/>
      <c r="E405" s="46"/>
      <c r="F405" s="33"/>
      <c r="G405" s="35" t="str">
        <f>IFERROR(VLOOKUP(F405,'[1]Données '!D:F,3,FALSE),"")</f>
        <v/>
      </c>
      <c r="H405" s="33"/>
      <c r="I405" s="37"/>
      <c r="J405" s="38"/>
      <c r="K405" s="33"/>
    </row>
    <row r="406" spans="1:11" x14ac:dyDescent="0.25">
      <c r="A406" s="32"/>
      <c r="B406" s="33"/>
      <c r="C406" s="35"/>
      <c r="D406" s="35"/>
      <c r="E406" s="46"/>
      <c r="F406" s="33"/>
      <c r="G406" s="35" t="str">
        <f>IFERROR(VLOOKUP(F406,'[1]Données '!D:F,3,FALSE),"")</f>
        <v/>
      </c>
      <c r="H406" s="33"/>
      <c r="I406" s="37"/>
      <c r="J406" s="38"/>
      <c r="K406" s="33"/>
    </row>
    <row r="407" spans="1:11" x14ac:dyDescent="0.25">
      <c r="A407" s="32"/>
      <c r="B407" s="33"/>
      <c r="C407" s="35"/>
      <c r="D407" s="35"/>
      <c r="E407" s="46"/>
      <c r="F407" s="33"/>
      <c r="G407" s="35" t="str">
        <f>IFERROR(VLOOKUP(F407,'[1]Données '!D:F,3,FALSE),"")</f>
        <v/>
      </c>
      <c r="H407" s="33"/>
      <c r="I407" s="37"/>
      <c r="J407" s="38"/>
      <c r="K407" s="33"/>
    </row>
    <row r="408" spans="1:11" x14ac:dyDescent="0.25">
      <c r="A408" s="32"/>
      <c r="B408" s="33"/>
      <c r="C408" s="35"/>
      <c r="D408" s="35"/>
      <c r="E408" s="46"/>
      <c r="F408" s="33"/>
      <c r="G408" s="35" t="str">
        <f>IFERROR(VLOOKUP(F408,'[1]Données '!D:F,3,FALSE),"")</f>
        <v/>
      </c>
      <c r="H408" s="33"/>
      <c r="I408" s="37"/>
      <c r="J408" s="38"/>
      <c r="K408" s="33"/>
    </row>
    <row r="409" spans="1:11" x14ac:dyDescent="0.25">
      <c r="A409" s="32"/>
      <c r="B409" s="33"/>
      <c r="C409" s="35"/>
      <c r="D409" s="35"/>
      <c r="E409" s="46"/>
      <c r="F409" s="33"/>
      <c r="G409" s="35" t="str">
        <f>IFERROR(VLOOKUP(F409,'[1]Données '!D:F,3,FALSE),"")</f>
        <v/>
      </c>
      <c r="H409" s="33"/>
      <c r="I409" s="37"/>
      <c r="J409" s="38"/>
      <c r="K409" s="33"/>
    </row>
    <row r="410" spans="1:11" x14ac:dyDescent="0.25">
      <c r="A410" s="32"/>
      <c r="B410" s="33"/>
      <c r="C410" s="35"/>
      <c r="D410" s="35"/>
      <c r="E410" s="46"/>
      <c r="F410" s="33"/>
      <c r="G410" s="35" t="str">
        <f>IFERROR(VLOOKUP(F410,'[1]Données '!D:F,3,FALSE),"")</f>
        <v/>
      </c>
      <c r="H410" s="33"/>
      <c r="I410" s="37"/>
      <c r="J410" s="38"/>
      <c r="K410" s="33"/>
    </row>
    <row r="411" spans="1:11" x14ac:dyDescent="0.25">
      <c r="A411" s="32"/>
      <c r="B411" s="33"/>
      <c r="C411" s="35"/>
      <c r="D411" s="35"/>
      <c r="E411" s="46"/>
      <c r="F411" s="33"/>
      <c r="G411" s="35" t="str">
        <f>IFERROR(VLOOKUP(F411,'[1]Données '!D:F,3,FALSE),"")</f>
        <v/>
      </c>
      <c r="H411" s="33"/>
      <c r="I411" s="37"/>
      <c r="J411" s="38"/>
      <c r="K411" s="33"/>
    </row>
    <row r="412" spans="1:11" x14ac:dyDescent="0.25">
      <c r="A412" s="32"/>
      <c r="B412" s="33"/>
      <c r="C412" s="35"/>
      <c r="D412" s="35"/>
      <c r="E412" s="46"/>
      <c r="F412" s="33"/>
      <c r="G412" s="35" t="str">
        <f>IFERROR(VLOOKUP(F412,'[1]Données '!D:F,3,FALSE),"")</f>
        <v/>
      </c>
      <c r="H412" s="33"/>
      <c r="I412" s="37"/>
      <c r="J412" s="38"/>
      <c r="K412" s="33"/>
    </row>
    <row r="413" spans="1:11" x14ac:dyDescent="0.25">
      <c r="A413" s="32"/>
      <c r="B413" s="33"/>
      <c r="C413" s="35"/>
      <c r="D413" s="35"/>
      <c r="E413" s="46"/>
      <c r="F413" s="33"/>
      <c r="G413" s="35" t="str">
        <f>IFERROR(VLOOKUP(F413,'[1]Données '!D:F,3,FALSE),"")</f>
        <v/>
      </c>
      <c r="H413" s="33"/>
      <c r="I413" s="37"/>
      <c r="J413" s="38"/>
      <c r="K413" s="33"/>
    </row>
    <row r="414" spans="1:11" x14ac:dyDescent="0.25">
      <c r="A414" s="32"/>
      <c r="B414" s="33"/>
      <c r="C414" s="35"/>
      <c r="D414" s="35"/>
      <c r="E414" s="46"/>
      <c r="F414" s="33"/>
      <c r="G414" s="35" t="str">
        <f>IFERROR(VLOOKUP(F414,'[1]Données '!D:F,3,FALSE),"")</f>
        <v/>
      </c>
      <c r="H414" s="33"/>
      <c r="I414" s="37"/>
      <c r="J414" s="38"/>
      <c r="K414" s="33"/>
    </row>
    <row r="415" spans="1:11" x14ac:dyDescent="0.25">
      <c r="A415" s="32"/>
      <c r="B415" s="33"/>
      <c r="C415" s="35"/>
      <c r="D415" s="35"/>
      <c r="E415" s="46"/>
      <c r="F415" s="33"/>
      <c r="G415" s="35" t="str">
        <f>IFERROR(VLOOKUP(F415,'[1]Données '!D:F,3,FALSE),"")</f>
        <v/>
      </c>
      <c r="H415" s="33"/>
      <c r="I415" s="37"/>
      <c r="J415" s="38"/>
      <c r="K415" s="33"/>
    </row>
    <row r="416" spans="1:11" x14ac:dyDescent="0.25">
      <c r="A416" s="32"/>
      <c r="B416" s="33"/>
      <c r="C416" s="35"/>
      <c r="D416" s="35"/>
      <c r="E416" s="46"/>
      <c r="F416" s="33"/>
      <c r="G416" s="35" t="str">
        <f>IFERROR(VLOOKUP(F416,'[1]Données '!D:F,3,FALSE),"")</f>
        <v/>
      </c>
      <c r="H416" s="33"/>
      <c r="I416" s="37"/>
      <c r="J416" s="38"/>
      <c r="K416" s="33"/>
    </row>
    <row r="417" spans="1:11" x14ac:dyDescent="0.25">
      <c r="A417" s="32"/>
      <c r="B417" s="33"/>
      <c r="C417" s="35"/>
      <c r="D417" s="35"/>
      <c r="E417" s="46"/>
      <c r="F417" s="33"/>
      <c r="G417" s="35" t="str">
        <f>IFERROR(VLOOKUP(F417,'[1]Données '!D:F,3,FALSE),"")</f>
        <v/>
      </c>
      <c r="H417" s="33"/>
      <c r="I417" s="37"/>
      <c r="J417" s="38"/>
      <c r="K417" s="33"/>
    </row>
    <row r="418" spans="1:11" x14ac:dyDescent="0.25">
      <c r="A418" s="32"/>
      <c r="B418" s="33"/>
      <c r="C418" s="35"/>
      <c r="D418" s="35"/>
      <c r="E418" s="46"/>
      <c r="F418" s="33"/>
      <c r="G418" s="35" t="str">
        <f>IFERROR(VLOOKUP(F418,'[1]Données '!D:F,3,FALSE),"")</f>
        <v/>
      </c>
      <c r="H418" s="33"/>
      <c r="I418" s="37"/>
      <c r="J418" s="38"/>
      <c r="K418" s="33"/>
    </row>
    <row r="419" spans="1:11" x14ac:dyDescent="0.25">
      <c r="A419" s="32"/>
      <c r="B419" s="33"/>
      <c r="C419" s="35"/>
      <c r="D419" s="35"/>
      <c r="E419" s="46"/>
      <c r="F419" s="33"/>
      <c r="G419" s="35" t="str">
        <f>IFERROR(VLOOKUP(F419,'[1]Données '!D:F,3,FALSE),"")</f>
        <v/>
      </c>
      <c r="H419" s="33"/>
      <c r="I419" s="37"/>
      <c r="J419" s="38"/>
      <c r="K419" s="33"/>
    </row>
    <row r="420" spans="1:11" x14ac:dyDescent="0.25">
      <c r="A420" s="32"/>
      <c r="B420" s="33"/>
      <c r="C420" s="35"/>
      <c r="D420" s="35"/>
      <c r="E420" s="46"/>
      <c r="F420" s="33"/>
      <c r="G420" s="35" t="str">
        <f>IFERROR(VLOOKUP(F420,'[1]Données '!D:F,3,FALSE),"")</f>
        <v/>
      </c>
      <c r="H420" s="33"/>
      <c r="I420" s="37"/>
      <c r="J420" s="38"/>
      <c r="K420" s="33"/>
    </row>
    <row r="421" spans="1:11" x14ac:dyDescent="0.25">
      <c r="A421" s="32"/>
      <c r="B421" s="33"/>
      <c r="C421" s="35"/>
      <c r="D421" s="35"/>
      <c r="E421" s="46"/>
      <c r="F421" s="33"/>
      <c r="G421" s="35" t="str">
        <f>IFERROR(VLOOKUP(F421,'[1]Données '!D:F,3,FALSE),"")</f>
        <v/>
      </c>
      <c r="H421" s="33"/>
      <c r="I421" s="37"/>
      <c r="J421" s="38"/>
      <c r="K421" s="33"/>
    </row>
    <row r="422" spans="1:11" x14ac:dyDescent="0.25">
      <c r="A422" s="32"/>
      <c r="B422" s="33"/>
      <c r="C422" s="35"/>
      <c r="D422" s="35"/>
      <c r="E422" s="46"/>
      <c r="F422" s="33"/>
      <c r="G422" s="35" t="str">
        <f>IFERROR(VLOOKUP(F422,'[1]Données '!D:F,3,FALSE),"")</f>
        <v/>
      </c>
      <c r="H422" s="33"/>
      <c r="I422" s="37"/>
      <c r="J422" s="38"/>
      <c r="K422" s="33"/>
    </row>
    <row r="423" spans="1:11" x14ac:dyDescent="0.25">
      <c r="A423" s="32"/>
      <c r="B423" s="33"/>
      <c r="C423" s="35"/>
      <c r="D423" s="35"/>
      <c r="E423" s="46"/>
      <c r="F423" s="33"/>
      <c r="G423" s="35" t="str">
        <f>IFERROR(VLOOKUP(F423,'[1]Données '!D:F,3,FALSE),"")</f>
        <v/>
      </c>
      <c r="H423" s="33"/>
      <c r="I423" s="37"/>
      <c r="J423" s="38"/>
      <c r="K423" s="33"/>
    </row>
    <row r="424" spans="1:11" x14ac:dyDescent="0.25">
      <c r="A424" s="32"/>
      <c r="B424" s="33"/>
      <c r="C424" s="35"/>
      <c r="D424" s="35"/>
      <c r="E424" s="46"/>
      <c r="F424" s="33"/>
      <c r="G424" s="35" t="str">
        <f>IFERROR(VLOOKUP(F424,'[1]Données '!D:F,3,FALSE),"")</f>
        <v/>
      </c>
      <c r="H424" s="33"/>
      <c r="I424" s="37"/>
      <c r="J424" s="38"/>
      <c r="K424" s="33"/>
    </row>
    <row r="425" spans="1:11" x14ac:dyDescent="0.25">
      <c r="A425" s="32"/>
      <c r="B425" s="33"/>
      <c r="C425" s="35"/>
      <c r="D425" s="35"/>
      <c r="E425" s="46"/>
      <c r="F425" s="33"/>
      <c r="G425" s="35" t="str">
        <f>IFERROR(VLOOKUP(F425,'[1]Données '!D:F,3,FALSE),"")</f>
        <v/>
      </c>
      <c r="H425" s="33"/>
      <c r="I425" s="37"/>
      <c r="J425" s="38"/>
      <c r="K425" s="33"/>
    </row>
    <row r="426" spans="1:11" x14ac:dyDescent="0.25">
      <c r="A426" s="32"/>
      <c r="B426" s="33"/>
      <c r="C426" s="35"/>
      <c r="D426" s="35"/>
      <c r="E426" s="46"/>
      <c r="F426" s="33"/>
      <c r="G426" s="35" t="str">
        <f>IFERROR(VLOOKUP(F426,'[1]Données '!D:F,3,FALSE),"")</f>
        <v/>
      </c>
      <c r="H426" s="33"/>
      <c r="I426" s="37"/>
      <c r="J426" s="38"/>
      <c r="K426" s="33"/>
    </row>
    <row r="427" spans="1:11" x14ac:dyDescent="0.25">
      <c r="A427" s="32"/>
      <c r="B427" s="33"/>
      <c r="C427" s="35"/>
      <c r="D427" s="35"/>
      <c r="E427" s="46"/>
      <c r="F427" s="33"/>
      <c r="G427" s="35" t="str">
        <f>IFERROR(VLOOKUP(F427,'[1]Données '!D:F,3,FALSE),"")</f>
        <v/>
      </c>
      <c r="H427" s="33"/>
      <c r="I427" s="37"/>
      <c r="J427" s="38"/>
      <c r="K427" s="33"/>
    </row>
    <row r="428" spans="1:11" x14ac:dyDescent="0.25">
      <c r="A428" s="32"/>
      <c r="B428" s="33"/>
      <c r="C428" s="35"/>
      <c r="D428" s="35"/>
      <c r="E428" s="46"/>
      <c r="F428" s="33"/>
      <c r="G428" s="35" t="str">
        <f>IFERROR(VLOOKUP(F428,'[1]Données '!D:F,3,FALSE),"")</f>
        <v/>
      </c>
      <c r="H428" s="33"/>
      <c r="I428" s="37"/>
      <c r="J428" s="38"/>
      <c r="K428" s="33"/>
    </row>
    <row r="429" spans="1:11" x14ac:dyDescent="0.25">
      <c r="A429" s="32"/>
      <c r="B429" s="33"/>
      <c r="C429" s="35"/>
      <c r="D429" s="35"/>
      <c r="E429" s="46"/>
      <c r="F429" s="33"/>
      <c r="G429" s="35" t="str">
        <f>IFERROR(VLOOKUP(F429,'[1]Données '!D:F,3,FALSE),"")</f>
        <v/>
      </c>
      <c r="H429" s="33"/>
      <c r="I429" s="37"/>
      <c r="J429" s="38"/>
      <c r="K429" s="33"/>
    </row>
    <row r="430" spans="1:11" x14ac:dyDescent="0.25">
      <c r="A430" s="32"/>
      <c r="B430" s="33"/>
      <c r="C430" s="35"/>
      <c r="D430" s="35"/>
      <c r="E430" s="46"/>
      <c r="F430" s="33"/>
      <c r="G430" s="35" t="str">
        <f>IFERROR(VLOOKUP(F430,'[1]Données '!D:F,3,FALSE),"")</f>
        <v/>
      </c>
      <c r="H430" s="33"/>
      <c r="I430" s="37"/>
      <c r="J430" s="38"/>
      <c r="K430" s="33"/>
    </row>
    <row r="431" spans="1:11" x14ac:dyDescent="0.25">
      <c r="A431" s="32"/>
      <c r="B431" s="33"/>
      <c r="C431" s="35"/>
      <c r="D431" s="35"/>
      <c r="E431" s="46"/>
      <c r="F431" s="33"/>
      <c r="G431" s="35" t="str">
        <f>IFERROR(VLOOKUP(F431,'[1]Données '!D:F,3,FALSE),"")</f>
        <v/>
      </c>
      <c r="H431" s="33"/>
      <c r="I431" s="37"/>
      <c r="J431" s="38"/>
      <c r="K431" s="33"/>
    </row>
    <row r="432" spans="1:11" x14ac:dyDescent="0.25">
      <c r="A432" s="32"/>
      <c r="B432" s="33"/>
      <c r="C432" s="35"/>
      <c r="D432" s="35"/>
      <c r="E432" s="46"/>
      <c r="F432" s="33"/>
      <c r="G432" s="35" t="str">
        <f>IFERROR(VLOOKUP(F432,'[1]Données '!D:F,3,FALSE),"")</f>
        <v/>
      </c>
      <c r="H432" s="33"/>
      <c r="I432" s="37"/>
      <c r="J432" s="38"/>
      <c r="K432" s="33"/>
    </row>
    <row r="433" spans="1:11" x14ac:dyDescent="0.25">
      <c r="A433" s="32"/>
      <c r="B433" s="33"/>
      <c r="C433" s="35"/>
      <c r="D433" s="35"/>
      <c r="E433" s="46"/>
      <c r="F433" s="33"/>
      <c r="G433" s="35" t="str">
        <f>IFERROR(VLOOKUP(F433,'[1]Données '!D:F,3,FALSE),"")</f>
        <v/>
      </c>
      <c r="H433" s="33"/>
      <c r="I433" s="37"/>
      <c r="J433" s="38"/>
      <c r="K433" s="33"/>
    </row>
    <row r="434" spans="1:11" x14ac:dyDescent="0.25">
      <c r="A434" s="32"/>
      <c r="B434" s="33"/>
      <c r="C434" s="35"/>
      <c r="D434" s="35"/>
      <c r="E434" s="46"/>
      <c r="F434" s="33"/>
      <c r="G434" s="35" t="str">
        <f>IFERROR(VLOOKUP(F434,'[1]Données '!D:F,3,FALSE),"")</f>
        <v/>
      </c>
      <c r="H434" s="33"/>
      <c r="I434" s="37"/>
      <c r="J434" s="38"/>
      <c r="K434" s="33"/>
    </row>
    <row r="435" spans="1:11" x14ac:dyDescent="0.25">
      <c r="A435" s="32"/>
      <c r="B435" s="33"/>
      <c r="C435" s="35"/>
      <c r="D435" s="35"/>
      <c r="E435" s="46"/>
      <c r="F435" s="33"/>
      <c r="G435" s="35" t="str">
        <f>IFERROR(VLOOKUP(F435,'[1]Données '!D:F,3,FALSE),"")</f>
        <v/>
      </c>
      <c r="H435" s="33"/>
      <c r="I435" s="37"/>
      <c r="J435" s="38"/>
      <c r="K435" s="33"/>
    </row>
    <row r="436" spans="1:11" x14ac:dyDescent="0.25">
      <c r="A436" s="32"/>
      <c r="B436" s="33"/>
      <c r="C436" s="35"/>
      <c r="D436" s="35"/>
      <c r="E436" s="46"/>
      <c r="F436" s="33"/>
      <c r="G436" s="35" t="str">
        <f>IFERROR(VLOOKUP(F436,'[1]Données '!D:F,3,FALSE),"")</f>
        <v/>
      </c>
      <c r="H436" s="33"/>
      <c r="I436" s="37"/>
      <c r="J436" s="38"/>
      <c r="K436" s="33"/>
    </row>
    <row r="437" spans="1:11" x14ac:dyDescent="0.25">
      <c r="A437" s="32"/>
      <c r="B437" s="33"/>
      <c r="C437" s="35"/>
      <c r="D437" s="35"/>
      <c r="E437" s="46"/>
      <c r="F437" s="33"/>
      <c r="G437" s="35" t="str">
        <f>IFERROR(VLOOKUP(F437,'[1]Données '!D:F,3,FALSE),"")</f>
        <v/>
      </c>
      <c r="H437" s="33"/>
      <c r="I437" s="37"/>
      <c r="J437" s="38"/>
      <c r="K437" s="33"/>
    </row>
    <row r="438" spans="1:11" x14ac:dyDescent="0.25">
      <c r="A438" s="32"/>
      <c r="B438" s="33"/>
      <c r="C438" s="35"/>
      <c r="D438" s="35"/>
      <c r="E438" s="46"/>
      <c r="F438" s="33"/>
      <c r="G438" s="35" t="str">
        <f>IFERROR(VLOOKUP(F438,'[1]Données '!D:F,3,FALSE),"")</f>
        <v/>
      </c>
      <c r="H438" s="33"/>
      <c r="I438" s="37"/>
      <c r="J438" s="38"/>
      <c r="K438" s="33"/>
    </row>
    <row r="439" spans="1:11" x14ac:dyDescent="0.25">
      <c r="A439" s="32"/>
      <c r="B439" s="33"/>
      <c r="C439" s="35"/>
      <c r="D439" s="35"/>
      <c r="E439" s="46"/>
      <c r="F439" s="33"/>
      <c r="G439" s="35" t="str">
        <f>IFERROR(VLOOKUP(F439,'[1]Données '!D:F,3,FALSE),"")</f>
        <v/>
      </c>
      <c r="H439" s="33"/>
      <c r="I439" s="37"/>
      <c r="J439" s="38"/>
      <c r="K439" s="33"/>
    </row>
    <row r="440" spans="1:11" x14ac:dyDescent="0.25">
      <c r="A440" s="32"/>
      <c r="B440" s="33"/>
      <c r="C440" s="35"/>
      <c r="D440" s="35"/>
      <c r="E440" s="46"/>
      <c r="F440" s="33"/>
      <c r="G440" s="35" t="str">
        <f>IFERROR(VLOOKUP(F440,'[1]Données '!D:F,3,FALSE),"")</f>
        <v/>
      </c>
      <c r="H440" s="33"/>
      <c r="I440" s="37"/>
      <c r="J440" s="38"/>
      <c r="K440" s="33"/>
    </row>
    <row r="441" spans="1:11" x14ac:dyDescent="0.25">
      <c r="A441" s="32"/>
      <c r="B441" s="33"/>
      <c r="C441" s="35"/>
      <c r="D441" s="35"/>
      <c r="E441" s="46"/>
      <c r="F441" s="33"/>
      <c r="G441" s="35" t="str">
        <f>IFERROR(VLOOKUP(F441,'[1]Données '!D:F,3,FALSE),"")</f>
        <v/>
      </c>
      <c r="H441" s="33"/>
      <c r="I441" s="37"/>
      <c r="J441" s="38"/>
      <c r="K441" s="33"/>
    </row>
    <row r="442" spans="1:11" x14ac:dyDescent="0.25">
      <c r="A442" s="32"/>
      <c r="B442" s="33"/>
      <c r="C442" s="35"/>
      <c r="D442" s="35"/>
      <c r="E442" s="46"/>
      <c r="F442" s="33"/>
      <c r="G442" s="35" t="str">
        <f>IFERROR(VLOOKUP(F442,'[1]Données '!D:F,3,FALSE),"")</f>
        <v/>
      </c>
      <c r="H442" s="33"/>
      <c r="I442" s="37"/>
      <c r="J442" s="38"/>
      <c r="K442" s="33"/>
    </row>
    <row r="443" spans="1:11" x14ac:dyDescent="0.25">
      <c r="A443" s="32"/>
      <c r="B443" s="33"/>
      <c r="C443" s="35"/>
      <c r="D443" s="35"/>
      <c r="E443" s="46"/>
      <c r="F443" s="33"/>
      <c r="G443" s="35" t="str">
        <f>IFERROR(VLOOKUP(F443,'[1]Données '!D:F,3,FALSE),"")</f>
        <v/>
      </c>
      <c r="H443" s="33"/>
      <c r="I443" s="37"/>
      <c r="J443" s="38"/>
      <c r="K443" s="33"/>
    </row>
    <row r="444" spans="1:11" x14ac:dyDescent="0.25">
      <c r="A444" s="32"/>
      <c r="B444" s="33"/>
      <c r="C444" s="35"/>
      <c r="D444" s="35"/>
      <c r="E444" s="46"/>
      <c r="F444" s="33"/>
      <c r="G444" s="35" t="str">
        <f>IFERROR(VLOOKUP(F444,'[1]Données '!D:F,3,FALSE),"")</f>
        <v/>
      </c>
      <c r="H444" s="33"/>
      <c r="I444" s="37"/>
      <c r="J444" s="38"/>
      <c r="K444" s="33"/>
    </row>
    <row r="445" spans="1:11" x14ac:dyDescent="0.25">
      <c r="A445" s="32"/>
      <c r="B445" s="33"/>
      <c r="C445" s="35"/>
      <c r="D445" s="35"/>
      <c r="E445" s="46"/>
      <c r="F445" s="33"/>
      <c r="G445" s="35" t="str">
        <f>IFERROR(VLOOKUP(F445,'[1]Données '!D:F,3,FALSE),"")</f>
        <v/>
      </c>
      <c r="H445" s="33"/>
      <c r="I445" s="37"/>
      <c r="J445" s="38"/>
      <c r="K445" s="33"/>
    </row>
    <row r="446" spans="1:11" x14ac:dyDescent="0.25">
      <c r="A446" s="32"/>
      <c r="B446" s="33"/>
      <c r="C446" s="35"/>
      <c r="D446" s="35"/>
      <c r="E446" s="46"/>
      <c r="F446" s="33"/>
      <c r="G446" s="35" t="str">
        <f>IFERROR(VLOOKUP(F446,'[1]Données '!D:F,3,FALSE),"")</f>
        <v/>
      </c>
      <c r="H446" s="33"/>
      <c r="I446" s="37"/>
      <c r="J446" s="38"/>
      <c r="K446" s="33"/>
    </row>
    <row r="447" spans="1:11" x14ac:dyDescent="0.25">
      <c r="A447" s="32"/>
      <c r="B447" s="33"/>
      <c r="C447" s="35"/>
      <c r="D447" s="35"/>
      <c r="E447" s="46"/>
      <c r="F447" s="33"/>
      <c r="G447" s="35" t="str">
        <f>IFERROR(VLOOKUP(F447,'[1]Données '!D:F,3,FALSE),"")</f>
        <v/>
      </c>
      <c r="H447" s="33"/>
      <c r="I447" s="37"/>
      <c r="J447" s="38"/>
      <c r="K447" s="33"/>
    </row>
    <row r="448" spans="1:11" x14ac:dyDescent="0.25">
      <c r="A448" s="32"/>
      <c r="B448" s="33"/>
      <c r="C448" s="35"/>
      <c r="D448" s="35"/>
      <c r="E448" s="46"/>
      <c r="F448" s="33"/>
      <c r="G448" s="35" t="str">
        <f>IFERROR(VLOOKUP(F448,'[1]Données '!D:F,3,FALSE),"")</f>
        <v/>
      </c>
      <c r="H448" s="33"/>
      <c r="I448" s="37"/>
      <c r="J448" s="38"/>
      <c r="K448" s="33"/>
    </row>
    <row r="449" spans="1:11" x14ac:dyDescent="0.25">
      <c r="A449" s="32"/>
      <c r="B449" s="33"/>
      <c r="C449" s="35"/>
      <c r="D449" s="35"/>
      <c r="E449" s="46"/>
      <c r="F449" s="33"/>
      <c r="G449" s="35" t="str">
        <f>IFERROR(VLOOKUP(F449,'[1]Données '!D:F,3,FALSE),"")</f>
        <v/>
      </c>
      <c r="H449" s="33"/>
      <c r="I449" s="37"/>
      <c r="J449" s="38"/>
      <c r="K449" s="33"/>
    </row>
    <row r="450" spans="1:11" x14ac:dyDescent="0.25">
      <c r="A450" s="32"/>
      <c r="B450" s="33"/>
      <c r="C450" s="35"/>
      <c r="D450" s="35"/>
      <c r="E450" s="46"/>
      <c r="F450" s="33"/>
      <c r="G450" s="35" t="str">
        <f>IFERROR(VLOOKUP(F450,'[1]Données '!D:F,3,FALSE),"")</f>
        <v/>
      </c>
      <c r="H450" s="33"/>
      <c r="I450" s="37"/>
      <c r="J450" s="38"/>
      <c r="K450" s="33"/>
    </row>
    <row r="451" spans="1:11" x14ac:dyDescent="0.25">
      <c r="A451" s="32"/>
      <c r="B451" s="33"/>
      <c r="C451" s="35"/>
      <c r="D451" s="35"/>
      <c r="E451" s="46"/>
      <c r="F451" s="33"/>
      <c r="G451" s="35" t="str">
        <f>IFERROR(VLOOKUP(F451,'[1]Données '!D:F,3,FALSE),"")</f>
        <v/>
      </c>
      <c r="H451" s="33"/>
      <c r="I451" s="37"/>
      <c r="J451" s="38"/>
      <c r="K451" s="33"/>
    </row>
    <row r="452" spans="1:11" x14ac:dyDescent="0.25">
      <c r="A452" s="32"/>
      <c r="B452" s="33"/>
      <c r="C452" s="35"/>
      <c r="D452" s="35"/>
      <c r="E452" s="46"/>
      <c r="F452" s="33"/>
      <c r="G452" s="35" t="str">
        <f>IFERROR(VLOOKUP(F452,'[1]Données '!D:F,3,FALSE),"")</f>
        <v/>
      </c>
      <c r="H452" s="33"/>
      <c r="I452" s="37"/>
      <c r="J452" s="38"/>
      <c r="K452" s="33"/>
    </row>
    <row r="453" spans="1:11" x14ac:dyDescent="0.25">
      <c r="A453" s="32"/>
      <c r="B453" s="33"/>
      <c r="C453" s="35"/>
      <c r="D453" s="35"/>
      <c r="E453" s="46"/>
      <c r="F453" s="33"/>
      <c r="G453" s="35" t="str">
        <f>IFERROR(VLOOKUP(F453,'[1]Données '!D:F,3,FALSE),"")</f>
        <v/>
      </c>
      <c r="H453" s="33"/>
      <c r="I453" s="37"/>
      <c r="J453" s="38"/>
      <c r="K453" s="33"/>
    </row>
    <row r="454" spans="1:11" x14ac:dyDescent="0.25">
      <c r="A454" s="32"/>
      <c r="B454" s="33"/>
      <c r="C454" s="35"/>
      <c r="D454" s="35"/>
      <c r="E454" s="46"/>
      <c r="F454" s="33"/>
      <c r="G454" s="35" t="str">
        <f>IFERROR(VLOOKUP(F454,'[1]Données '!D:F,3,FALSE),"")</f>
        <v/>
      </c>
      <c r="H454" s="33"/>
      <c r="I454" s="37"/>
      <c r="J454" s="38"/>
      <c r="K454" s="33"/>
    </row>
    <row r="455" spans="1:11" x14ac:dyDescent="0.25">
      <c r="A455" s="32"/>
      <c r="B455" s="33"/>
      <c r="C455" s="35"/>
      <c r="D455" s="35"/>
      <c r="E455" s="46"/>
      <c r="F455" s="33"/>
      <c r="G455" s="35" t="str">
        <f>IFERROR(VLOOKUP(F455,'[1]Données '!D:F,3,FALSE),"")</f>
        <v/>
      </c>
      <c r="H455" s="33"/>
      <c r="I455" s="37"/>
      <c r="J455" s="38"/>
      <c r="K455" s="33"/>
    </row>
    <row r="456" spans="1:11" x14ac:dyDescent="0.25">
      <c r="A456" s="32"/>
      <c r="B456" s="33"/>
      <c r="C456" s="35"/>
      <c r="D456" s="35"/>
      <c r="E456" s="46"/>
      <c r="F456" s="33"/>
      <c r="G456" s="35" t="str">
        <f>IFERROR(VLOOKUP(F456,'[1]Données '!D:F,3,FALSE),"")</f>
        <v/>
      </c>
      <c r="H456" s="33"/>
      <c r="I456" s="37"/>
      <c r="J456" s="38"/>
      <c r="K456" s="33"/>
    </row>
    <row r="457" spans="1:11" x14ac:dyDescent="0.25">
      <c r="A457" s="32"/>
      <c r="B457" s="33"/>
      <c r="C457" s="35"/>
      <c r="D457" s="35"/>
      <c r="E457" s="46"/>
      <c r="F457" s="33"/>
      <c r="G457" s="35" t="str">
        <f>IFERROR(VLOOKUP(F457,'[1]Données '!D:F,3,FALSE),"")</f>
        <v/>
      </c>
      <c r="H457" s="33"/>
      <c r="I457" s="37"/>
      <c r="J457" s="38"/>
      <c r="K457" s="33"/>
    </row>
    <row r="458" spans="1:11" x14ac:dyDescent="0.25">
      <c r="A458" s="32"/>
      <c r="B458" s="33"/>
      <c r="C458" s="35"/>
      <c r="D458" s="35"/>
      <c r="E458" s="46"/>
      <c r="F458" s="33"/>
      <c r="G458" s="35" t="str">
        <f>IFERROR(VLOOKUP(F458,'[1]Données '!D:F,3,FALSE),"")</f>
        <v/>
      </c>
      <c r="H458" s="33"/>
      <c r="I458" s="37"/>
      <c r="J458" s="38"/>
      <c r="K458" s="33"/>
    </row>
    <row r="459" spans="1:11" x14ac:dyDescent="0.25">
      <c r="A459" s="32"/>
      <c r="B459" s="33"/>
      <c r="C459" s="35"/>
      <c r="D459" s="35"/>
      <c r="E459" s="46"/>
      <c r="F459" s="33"/>
      <c r="G459" s="35" t="str">
        <f>IFERROR(VLOOKUP(F459,'[1]Données '!D:F,3,FALSE),"")</f>
        <v/>
      </c>
      <c r="H459" s="33"/>
      <c r="I459" s="37"/>
      <c r="J459" s="38"/>
      <c r="K459" s="33"/>
    </row>
    <row r="460" spans="1:11" x14ac:dyDescent="0.25">
      <c r="A460" s="32"/>
      <c r="B460" s="33"/>
      <c r="C460" s="35"/>
      <c r="D460" s="35"/>
      <c r="E460" s="46"/>
      <c r="F460" s="33"/>
      <c r="G460" s="35" t="str">
        <f>IFERROR(VLOOKUP(F460,'[1]Données '!D:F,3,FALSE),"")</f>
        <v/>
      </c>
      <c r="H460" s="33"/>
      <c r="I460" s="37"/>
      <c r="J460" s="38"/>
      <c r="K460" s="33"/>
    </row>
    <row r="461" spans="1:11" x14ac:dyDescent="0.25">
      <c r="A461" s="32"/>
      <c r="B461" s="33"/>
      <c r="C461" s="35"/>
      <c r="D461" s="35"/>
      <c r="E461" s="46"/>
      <c r="F461" s="33"/>
      <c r="G461" s="35" t="str">
        <f>IFERROR(VLOOKUP(F461,'[1]Données '!D:F,3,FALSE),"")</f>
        <v/>
      </c>
      <c r="H461" s="33"/>
      <c r="I461" s="37"/>
      <c r="J461" s="38"/>
      <c r="K461" s="33"/>
    </row>
    <row r="462" spans="1:11" x14ac:dyDescent="0.25">
      <c r="A462" s="32"/>
      <c r="B462" s="33"/>
      <c r="C462" s="35"/>
      <c r="D462" s="35"/>
      <c r="E462" s="46"/>
      <c r="F462" s="33"/>
      <c r="G462" s="35" t="str">
        <f>IFERROR(VLOOKUP(F462,'[1]Données '!D:F,3,FALSE),"")</f>
        <v/>
      </c>
      <c r="H462" s="33"/>
      <c r="I462" s="37"/>
      <c r="J462" s="38"/>
      <c r="K462" s="33"/>
    </row>
    <row r="463" spans="1:11" x14ac:dyDescent="0.25">
      <c r="A463" s="32"/>
      <c r="B463" s="33"/>
      <c r="C463" s="35"/>
      <c r="D463" s="35"/>
      <c r="E463" s="46"/>
      <c r="F463" s="33"/>
      <c r="G463" s="35" t="str">
        <f>IFERROR(VLOOKUP(F463,'[1]Données '!D:F,3,FALSE),"")</f>
        <v/>
      </c>
      <c r="H463" s="33"/>
      <c r="I463" s="37"/>
      <c r="J463" s="38"/>
      <c r="K463" s="33"/>
    </row>
    <row r="464" spans="1:11" x14ac:dyDescent="0.25">
      <c r="A464" s="32"/>
      <c r="B464" s="33"/>
      <c r="C464" s="35"/>
      <c r="D464" s="35"/>
      <c r="E464" s="46"/>
      <c r="F464" s="33"/>
      <c r="G464" s="35" t="str">
        <f>IFERROR(VLOOKUP(F464,'[1]Données '!D:F,3,FALSE),"")</f>
        <v/>
      </c>
      <c r="H464" s="33"/>
      <c r="I464" s="37"/>
      <c r="J464" s="38"/>
      <c r="K464" s="33"/>
    </row>
    <row r="465" spans="1:11" x14ac:dyDescent="0.25">
      <c r="A465" s="32"/>
      <c r="B465" s="33"/>
      <c r="C465" s="35"/>
      <c r="D465" s="35"/>
      <c r="E465" s="46"/>
      <c r="F465" s="33"/>
      <c r="G465" s="35" t="str">
        <f>IFERROR(VLOOKUP(F465,'[1]Données '!D:F,3,FALSE),"")</f>
        <v/>
      </c>
      <c r="H465" s="33"/>
      <c r="I465" s="37"/>
      <c r="J465" s="38"/>
      <c r="K465" s="33"/>
    </row>
    <row r="466" spans="1:11" x14ac:dyDescent="0.25">
      <c r="A466" s="32"/>
      <c r="B466" s="33"/>
      <c r="C466" s="35"/>
      <c r="D466" s="35"/>
      <c r="E466" s="46"/>
      <c r="F466" s="33"/>
      <c r="G466" s="35" t="str">
        <f>IFERROR(VLOOKUP(F466,'[1]Données '!D:F,3,FALSE),"")</f>
        <v/>
      </c>
      <c r="H466" s="33"/>
      <c r="I466" s="37"/>
      <c r="J466" s="38"/>
      <c r="K466" s="33"/>
    </row>
    <row r="467" spans="1:11" x14ac:dyDescent="0.25">
      <c r="A467" s="32"/>
      <c r="B467" s="33"/>
      <c r="C467" s="35"/>
      <c r="D467" s="35"/>
      <c r="E467" s="46"/>
      <c r="F467" s="33"/>
      <c r="G467" s="35" t="str">
        <f>IFERROR(VLOOKUP(F467,'[1]Données '!D:F,3,FALSE),"")</f>
        <v/>
      </c>
      <c r="H467" s="33"/>
      <c r="I467" s="37"/>
      <c r="J467" s="38"/>
      <c r="K467" s="33"/>
    </row>
    <row r="468" spans="1:11" x14ac:dyDescent="0.25">
      <c r="A468" s="32"/>
      <c r="B468" s="33"/>
      <c r="C468" s="35"/>
      <c r="D468" s="35"/>
      <c r="E468" s="46"/>
      <c r="F468" s="33"/>
      <c r="G468" s="35" t="str">
        <f>IFERROR(VLOOKUP(F468,'[1]Données '!D:F,3,FALSE),"")</f>
        <v/>
      </c>
      <c r="H468" s="33"/>
      <c r="I468" s="37"/>
      <c r="J468" s="38"/>
      <c r="K468" s="33"/>
    </row>
    <row r="469" spans="1:11" x14ac:dyDescent="0.25">
      <c r="A469" s="32"/>
      <c r="B469" s="33"/>
      <c r="C469" s="35"/>
      <c r="D469" s="35"/>
      <c r="E469" s="46"/>
      <c r="F469" s="33"/>
      <c r="G469" s="35" t="str">
        <f>IFERROR(VLOOKUP(F469,'[1]Données '!D:F,3,FALSE),"")</f>
        <v/>
      </c>
      <c r="H469" s="33"/>
      <c r="I469" s="37"/>
      <c r="J469" s="38"/>
      <c r="K469" s="33"/>
    </row>
    <row r="470" spans="1:11" x14ac:dyDescent="0.25">
      <c r="A470" s="32"/>
      <c r="B470" s="33"/>
      <c r="C470" s="35"/>
      <c r="D470" s="35"/>
      <c r="E470" s="46"/>
      <c r="F470" s="33"/>
      <c r="G470" s="35" t="str">
        <f>IFERROR(VLOOKUP(F470,'[1]Données '!D:F,3,FALSE),"")</f>
        <v/>
      </c>
      <c r="H470" s="33"/>
      <c r="I470" s="37"/>
      <c r="J470" s="38"/>
      <c r="K470" s="33"/>
    </row>
    <row r="471" spans="1:11" x14ac:dyDescent="0.25">
      <c r="A471" s="32"/>
      <c r="B471" s="33"/>
      <c r="C471" s="35"/>
      <c r="D471" s="35"/>
      <c r="E471" s="46"/>
      <c r="F471" s="33"/>
      <c r="G471" s="35" t="str">
        <f>IFERROR(VLOOKUP(F471,'[1]Données '!D:F,3,FALSE),"")</f>
        <v/>
      </c>
      <c r="H471" s="33"/>
      <c r="I471" s="37"/>
      <c r="J471" s="38"/>
      <c r="K471" s="33"/>
    </row>
    <row r="472" spans="1:11" x14ac:dyDescent="0.25">
      <c r="A472" s="32"/>
      <c r="B472" s="33"/>
      <c r="C472" s="35"/>
      <c r="D472" s="35"/>
      <c r="E472" s="46"/>
      <c r="F472" s="33"/>
      <c r="G472" s="35" t="str">
        <f>IFERROR(VLOOKUP(F472,'[1]Données '!D:F,3,FALSE),"")</f>
        <v/>
      </c>
      <c r="H472" s="33"/>
      <c r="I472" s="37"/>
      <c r="J472" s="38"/>
      <c r="K472" s="33"/>
    </row>
    <row r="473" spans="1:11" x14ac:dyDescent="0.25">
      <c r="A473" s="32"/>
      <c r="B473" s="33"/>
      <c r="C473" s="35"/>
      <c r="D473" s="35"/>
      <c r="E473" s="46"/>
      <c r="F473" s="33"/>
      <c r="G473" s="35" t="str">
        <f>IFERROR(VLOOKUP(F473,'[1]Données '!D:F,3,FALSE),"")</f>
        <v/>
      </c>
      <c r="H473" s="33"/>
      <c r="I473" s="37"/>
      <c r="J473" s="38"/>
      <c r="K473" s="33"/>
    </row>
    <row r="474" spans="1:11" x14ac:dyDescent="0.25">
      <c r="A474" s="32"/>
      <c r="B474" s="33"/>
      <c r="C474" s="35"/>
      <c r="D474" s="35"/>
      <c r="E474" s="46"/>
      <c r="F474" s="33"/>
      <c r="G474" s="35" t="str">
        <f>IFERROR(VLOOKUP(F474,'[1]Données '!D:F,3,FALSE),"")</f>
        <v/>
      </c>
      <c r="H474" s="33"/>
      <c r="I474" s="37"/>
      <c r="J474" s="38"/>
      <c r="K474" s="33"/>
    </row>
    <row r="475" spans="1:11" x14ac:dyDescent="0.25">
      <c r="A475" s="32"/>
      <c r="B475" s="33"/>
      <c r="C475" s="35"/>
      <c r="D475" s="35"/>
      <c r="E475" s="46"/>
      <c r="F475" s="33"/>
      <c r="G475" s="35" t="str">
        <f>IFERROR(VLOOKUP(F475,'[1]Données '!D:F,3,FALSE),"")</f>
        <v/>
      </c>
      <c r="H475" s="33"/>
      <c r="I475" s="37"/>
      <c r="J475" s="38"/>
      <c r="K475" s="33"/>
    </row>
    <row r="476" spans="1:11" x14ac:dyDescent="0.25">
      <c r="A476" s="32"/>
      <c r="B476" s="33"/>
      <c r="C476" s="35"/>
      <c r="D476" s="35"/>
      <c r="E476" s="46"/>
      <c r="F476" s="33"/>
      <c r="G476" s="35" t="str">
        <f>IFERROR(VLOOKUP(F476,'[1]Données '!D:F,3,FALSE),"")</f>
        <v/>
      </c>
      <c r="H476" s="33"/>
      <c r="I476" s="37"/>
      <c r="J476" s="38"/>
      <c r="K476" s="33"/>
    </row>
    <row r="477" spans="1:11" x14ac:dyDescent="0.25">
      <c r="A477" s="32"/>
      <c r="B477" s="33"/>
      <c r="C477" s="35"/>
      <c r="D477" s="35"/>
      <c r="E477" s="46"/>
      <c r="F477" s="33"/>
      <c r="G477" s="35" t="str">
        <f>IFERROR(VLOOKUP(F477,'[1]Données '!D:F,3,FALSE),"")</f>
        <v/>
      </c>
      <c r="H477" s="33"/>
      <c r="I477" s="37"/>
      <c r="J477" s="38"/>
      <c r="K477" s="33"/>
    </row>
    <row r="478" spans="1:11" x14ac:dyDescent="0.25">
      <c r="A478" s="32"/>
      <c r="B478" s="33"/>
      <c r="C478" s="35"/>
      <c r="D478" s="35"/>
      <c r="E478" s="46"/>
      <c r="F478" s="33"/>
      <c r="G478" s="35" t="str">
        <f>IFERROR(VLOOKUP(F478,'[1]Données '!D:F,3,FALSE),"")</f>
        <v/>
      </c>
      <c r="H478" s="33"/>
      <c r="I478" s="37"/>
      <c r="J478" s="38"/>
      <c r="K478" s="33"/>
    </row>
    <row r="479" spans="1:11" x14ac:dyDescent="0.25">
      <c r="A479" s="32"/>
      <c r="B479" s="33"/>
      <c r="C479" s="35"/>
      <c r="D479" s="35"/>
      <c r="E479" s="46"/>
      <c r="F479" s="33"/>
      <c r="G479" s="35" t="str">
        <f>IFERROR(VLOOKUP(F479,'[1]Données '!D:F,3,FALSE),"")</f>
        <v/>
      </c>
      <c r="H479" s="33"/>
      <c r="I479" s="37"/>
      <c r="J479" s="38"/>
      <c r="K479" s="33"/>
    </row>
    <row r="480" spans="1:11" x14ac:dyDescent="0.25">
      <c r="A480" s="32"/>
      <c r="B480" s="33"/>
      <c r="C480" s="35"/>
      <c r="D480" s="35"/>
      <c r="E480" s="46"/>
      <c r="F480" s="33"/>
      <c r="G480" s="35" t="str">
        <f>IFERROR(VLOOKUP(F480,'[1]Données '!D:F,3,FALSE),"")</f>
        <v/>
      </c>
      <c r="H480" s="33"/>
      <c r="I480" s="37"/>
      <c r="J480" s="38"/>
      <c r="K480" s="33"/>
    </row>
    <row r="481" spans="1:11" x14ac:dyDescent="0.25">
      <c r="A481" s="32"/>
      <c r="B481" s="33"/>
      <c r="C481" s="35"/>
      <c r="D481" s="35"/>
      <c r="E481" s="46"/>
      <c r="F481" s="33"/>
      <c r="G481" s="35" t="str">
        <f>IFERROR(VLOOKUP(F481,'[1]Données '!D:F,3,FALSE),"")</f>
        <v/>
      </c>
      <c r="H481" s="33"/>
      <c r="I481" s="37"/>
      <c r="J481" s="38"/>
      <c r="K481" s="33"/>
    </row>
    <row r="482" spans="1:11" x14ac:dyDescent="0.25">
      <c r="A482" s="32"/>
      <c r="B482" s="33"/>
      <c r="C482" s="35"/>
      <c r="D482" s="35"/>
      <c r="E482" s="46"/>
      <c r="F482" s="33"/>
      <c r="G482" s="35" t="str">
        <f>IFERROR(VLOOKUP(F482,'[1]Données '!D:F,3,FALSE),"")</f>
        <v/>
      </c>
      <c r="H482" s="33"/>
      <c r="I482" s="37"/>
      <c r="J482" s="38"/>
      <c r="K482" s="33"/>
    </row>
    <row r="483" spans="1:11" x14ac:dyDescent="0.25">
      <c r="A483" s="32"/>
      <c r="B483" s="33"/>
      <c r="C483" s="35"/>
      <c r="D483" s="35"/>
      <c r="E483" s="46"/>
      <c r="F483" s="33"/>
      <c r="G483" s="35" t="str">
        <f>IFERROR(VLOOKUP(F483,'[1]Données '!D:F,3,FALSE),"")</f>
        <v/>
      </c>
      <c r="H483" s="33"/>
      <c r="I483" s="37"/>
      <c r="J483" s="38"/>
      <c r="K483" s="33"/>
    </row>
    <row r="484" spans="1:11" x14ac:dyDescent="0.25">
      <c r="A484" s="32"/>
      <c r="B484" s="33"/>
      <c r="C484" s="35"/>
      <c r="D484" s="35"/>
      <c r="E484" s="46"/>
      <c r="F484" s="33"/>
      <c r="G484" s="35" t="str">
        <f>IFERROR(VLOOKUP(F484,'[1]Données '!D:F,3,FALSE),"")</f>
        <v/>
      </c>
      <c r="H484" s="33"/>
      <c r="I484" s="37"/>
      <c r="J484" s="38"/>
      <c r="K484" s="33"/>
    </row>
    <row r="485" spans="1:11" x14ac:dyDescent="0.25">
      <c r="A485" s="32"/>
      <c r="B485" s="33"/>
      <c r="C485" s="35"/>
      <c r="D485" s="35"/>
      <c r="E485" s="46"/>
      <c r="F485" s="33"/>
      <c r="G485" s="35" t="str">
        <f>IFERROR(VLOOKUP(F485,'[1]Données '!D:F,3,FALSE),"")</f>
        <v/>
      </c>
      <c r="H485" s="33"/>
      <c r="I485" s="37"/>
      <c r="J485" s="38"/>
      <c r="K485" s="33"/>
    </row>
    <row r="486" spans="1:11" x14ac:dyDescent="0.25">
      <c r="A486" s="32"/>
      <c r="B486" s="33"/>
      <c r="C486" s="35"/>
      <c r="D486" s="35"/>
      <c r="E486" s="46"/>
      <c r="F486" s="33"/>
      <c r="G486" s="35" t="str">
        <f>IFERROR(VLOOKUP(F486,'[1]Données '!D:F,3,FALSE),"")</f>
        <v/>
      </c>
      <c r="H486" s="33"/>
      <c r="I486" s="37"/>
      <c r="J486" s="38"/>
      <c r="K486" s="33"/>
    </row>
    <row r="487" spans="1:11" x14ac:dyDescent="0.25">
      <c r="A487" s="32"/>
      <c r="B487" s="33"/>
      <c r="C487" s="35"/>
      <c r="D487" s="35"/>
      <c r="E487" s="46"/>
      <c r="F487" s="33"/>
      <c r="G487" s="35" t="str">
        <f>IFERROR(VLOOKUP(F487,'[1]Données '!D:F,3,FALSE),"")</f>
        <v/>
      </c>
      <c r="H487" s="33"/>
      <c r="I487" s="37"/>
      <c r="J487" s="38"/>
      <c r="K487" s="33"/>
    </row>
    <row r="488" spans="1:11" x14ac:dyDescent="0.25">
      <c r="A488" s="32"/>
      <c r="B488" s="33"/>
      <c r="C488" s="35"/>
      <c r="D488" s="35"/>
      <c r="E488" s="46"/>
      <c r="F488" s="33"/>
      <c r="G488" s="35" t="str">
        <f>IFERROR(VLOOKUP(F488,'[1]Données '!D:F,3,FALSE),"")</f>
        <v/>
      </c>
      <c r="H488" s="33"/>
      <c r="I488" s="37"/>
      <c r="J488" s="38"/>
      <c r="K488" s="33"/>
    </row>
    <row r="489" spans="1:11" x14ac:dyDescent="0.25">
      <c r="A489" s="32"/>
      <c r="B489" s="33"/>
      <c r="C489" s="35"/>
      <c r="D489" s="35"/>
      <c r="E489" s="46"/>
      <c r="F489" s="33"/>
      <c r="G489" s="35" t="str">
        <f>IFERROR(VLOOKUP(F489,'[1]Données '!D:F,3,FALSE),"")</f>
        <v/>
      </c>
      <c r="H489" s="33"/>
      <c r="I489" s="37"/>
      <c r="J489" s="38"/>
      <c r="K489" s="33"/>
    </row>
    <row r="490" spans="1:11" x14ac:dyDescent="0.25">
      <c r="A490" s="32"/>
      <c r="B490" s="33"/>
      <c r="C490" s="35"/>
      <c r="D490" s="35"/>
      <c r="E490" s="46"/>
      <c r="F490" s="33"/>
      <c r="G490" s="35" t="str">
        <f>IFERROR(VLOOKUP(F490,'[1]Données '!D:F,3,FALSE),"")</f>
        <v/>
      </c>
      <c r="H490" s="33"/>
      <c r="I490" s="37"/>
      <c r="J490" s="38"/>
      <c r="K490" s="33"/>
    </row>
    <row r="491" spans="1:11" x14ac:dyDescent="0.25">
      <c r="A491" s="32"/>
      <c r="B491" s="33"/>
      <c r="C491" s="35"/>
      <c r="D491" s="35"/>
      <c r="E491" s="46"/>
      <c r="F491" s="33"/>
      <c r="G491" s="35" t="str">
        <f>IFERROR(VLOOKUP(F491,'[1]Données '!D:F,3,FALSE),"")</f>
        <v/>
      </c>
      <c r="H491" s="33"/>
      <c r="I491" s="37"/>
      <c r="J491" s="38"/>
      <c r="K491" s="33"/>
    </row>
    <row r="492" spans="1:11" x14ac:dyDescent="0.25">
      <c r="A492" s="32"/>
      <c r="B492" s="33"/>
      <c r="C492" s="35"/>
      <c r="D492" s="35"/>
      <c r="E492" s="46"/>
      <c r="F492" s="33"/>
      <c r="G492" s="35" t="str">
        <f>IFERROR(VLOOKUP(F492,'[1]Données '!D:F,3,FALSE),"")</f>
        <v/>
      </c>
      <c r="H492" s="33"/>
      <c r="I492" s="37"/>
      <c r="J492" s="38"/>
      <c r="K492" s="33"/>
    </row>
    <row r="493" spans="1:11" x14ac:dyDescent="0.25">
      <c r="A493" s="32"/>
      <c r="B493" s="33"/>
      <c r="C493" s="35"/>
      <c r="D493" s="35"/>
      <c r="E493" s="46"/>
      <c r="F493" s="33"/>
      <c r="G493" s="35" t="str">
        <f>IFERROR(VLOOKUP(F493,'[1]Données '!D:F,3,FALSE),"")</f>
        <v/>
      </c>
      <c r="H493" s="33"/>
      <c r="I493" s="37"/>
      <c r="J493" s="38"/>
      <c r="K493" s="33"/>
    </row>
    <row r="494" spans="1:11" x14ac:dyDescent="0.25">
      <c r="A494" s="32"/>
      <c r="B494" s="33"/>
      <c r="C494" s="35"/>
      <c r="D494" s="35"/>
      <c r="E494" s="46"/>
      <c r="F494" s="33"/>
      <c r="G494" s="35" t="str">
        <f>IFERROR(VLOOKUP(F494,'[1]Données '!D:F,3,FALSE),"")</f>
        <v/>
      </c>
      <c r="H494" s="33"/>
      <c r="I494" s="37"/>
      <c r="J494" s="38"/>
      <c r="K494" s="33"/>
    </row>
    <row r="495" spans="1:11" x14ac:dyDescent="0.25">
      <c r="A495" s="32"/>
      <c r="B495" s="33"/>
      <c r="C495" s="35"/>
      <c r="D495" s="35"/>
      <c r="E495" s="46"/>
      <c r="F495" s="33"/>
      <c r="G495" s="35" t="str">
        <f>IFERROR(VLOOKUP(F495,'[1]Données '!D:F,3,FALSE),"")</f>
        <v/>
      </c>
      <c r="H495" s="33"/>
      <c r="I495" s="37"/>
      <c r="J495" s="38"/>
      <c r="K495" s="33"/>
    </row>
    <row r="496" spans="1:11" x14ac:dyDescent="0.25">
      <c r="A496" s="32"/>
      <c r="B496" s="33"/>
      <c r="C496" s="35"/>
      <c r="D496" s="35"/>
      <c r="E496" s="46"/>
      <c r="F496" s="33"/>
      <c r="G496" s="35" t="str">
        <f>IFERROR(VLOOKUP(F496,'[1]Données '!D:F,3,FALSE),"")</f>
        <v/>
      </c>
      <c r="H496" s="33"/>
      <c r="I496" s="37"/>
      <c r="J496" s="38"/>
      <c r="K496" s="33"/>
    </row>
    <row r="497" spans="1:11" x14ac:dyDescent="0.25">
      <c r="A497" s="32"/>
      <c r="B497" s="33"/>
      <c r="C497" s="35"/>
      <c r="D497" s="35"/>
      <c r="E497" s="46"/>
      <c r="F497" s="33"/>
      <c r="G497" s="35" t="str">
        <f>IFERROR(VLOOKUP(F497,'[1]Données '!D:F,3,FALSE),"")</f>
        <v/>
      </c>
      <c r="H497" s="33"/>
      <c r="I497" s="37"/>
      <c r="J497" s="38"/>
      <c r="K497" s="33"/>
    </row>
    <row r="498" spans="1:11" x14ac:dyDescent="0.25">
      <c r="A498" s="32"/>
      <c r="B498" s="33"/>
      <c r="C498" s="35"/>
      <c r="D498" s="35"/>
      <c r="E498" s="46"/>
      <c r="F498" s="33"/>
      <c r="G498" s="35" t="str">
        <f>IFERROR(VLOOKUP(F498,'[1]Données '!D:F,3,FALSE),"")</f>
        <v/>
      </c>
      <c r="H498" s="33"/>
      <c r="I498" s="37"/>
      <c r="J498" s="38"/>
      <c r="K498" s="33"/>
    </row>
    <row r="499" spans="1:11" x14ac:dyDescent="0.25">
      <c r="A499" s="32"/>
      <c r="B499" s="33"/>
      <c r="C499" s="35"/>
      <c r="D499" s="35"/>
      <c r="E499" s="46"/>
      <c r="F499" s="33"/>
      <c r="G499" s="35" t="str">
        <f>IFERROR(VLOOKUP(F499,'[1]Données '!D:F,3,FALSE),"")</f>
        <v/>
      </c>
      <c r="H499" s="33"/>
      <c r="I499" s="37"/>
      <c r="J499" s="38"/>
      <c r="K499" s="33"/>
    </row>
    <row r="500" spans="1:11" x14ac:dyDescent="0.25">
      <c r="A500" s="32"/>
      <c r="B500" s="33"/>
      <c r="C500" s="35"/>
      <c r="D500" s="35"/>
      <c r="E500" s="46"/>
      <c r="F500" s="33"/>
      <c r="G500" s="35" t="str">
        <f>IFERROR(VLOOKUP(F500,'[1]Données '!D:F,3,FALSE),"")</f>
        <v/>
      </c>
      <c r="H500" s="33"/>
      <c r="I500" s="37"/>
      <c r="J500" s="38"/>
      <c r="K500" s="33"/>
    </row>
    <row r="501" spans="1:11" x14ac:dyDescent="0.25">
      <c r="A501" s="32"/>
      <c r="B501" s="33"/>
      <c r="C501" s="35"/>
      <c r="D501" s="35"/>
      <c r="E501" s="46"/>
      <c r="F501" s="33"/>
      <c r="G501" s="35" t="str">
        <f>IFERROR(VLOOKUP(F501,'[1]Données '!D:F,3,FALSE),"")</f>
        <v/>
      </c>
      <c r="H501" s="33"/>
      <c r="I501" s="37"/>
      <c r="J501" s="38"/>
      <c r="K501" s="33"/>
    </row>
    <row r="502" spans="1:11" x14ac:dyDescent="0.25">
      <c r="A502" s="32"/>
      <c r="B502" s="33"/>
      <c r="C502" s="35"/>
      <c r="D502" s="35"/>
      <c r="E502" s="46"/>
      <c r="F502" s="33"/>
      <c r="G502" s="35" t="str">
        <f>IFERROR(VLOOKUP(F502,'[1]Données '!D:F,3,FALSE),"")</f>
        <v/>
      </c>
      <c r="H502" s="33"/>
      <c r="I502" s="37"/>
      <c r="J502" s="38"/>
      <c r="K502" s="33"/>
    </row>
    <row r="503" spans="1:11" x14ac:dyDescent="0.25">
      <c r="A503" s="32"/>
      <c r="B503" s="33"/>
      <c r="C503" s="35"/>
      <c r="D503" s="35"/>
      <c r="E503" s="46"/>
      <c r="F503" s="33"/>
      <c r="G503" s="35" t="str">
        <f>IFERROR(VLOOKUP(F503,'[1]Données '!D:F,3,FALSE),"")</f>
        <v/>
      </c>
      <c r="H503" s="33"/>
      <c r="I503" s="37"/>
      <c r="J503" s="38"/>
      <c r="K503" s="33"/>
    </row>
    <row r="504" spans="1:11" x14ac:dyDescent="0.25">
      <c r="A504" s="32"/>
      <c r="B504" s="33"/>
      <c r="C504" s="35"/>
      <c r="D504" s="35"/>
      <c r="E504" s="46"/>
      <c r="F504" s="33"/>
      <c r="G504" s="35" t="str">
        <f>IFERROR(VLOOKUP(F504,'[1]Données '!D:F,3,FALSE),"")</f>
        <v/>
      </c>
      <c r="H504" s="33"/>
      <c r="I504" s="37"/>
      <c r="J504" s="38"/>
      <c r="K504" s="33"/>
    </row>
    <row r="505" spans="1:11" x14ac:dyDescent="0.25">
      <c r="A505" s="32"/>
      <c r="B505" s="33"/>
      <c r="C505" s="35"/>
      <c r="D505" s="35"/>
      <c r="E505" s="46"/>
      <c r="F505" s="33"/>
      <c r="G505" s="35" t="str">
        <f>IFERROR(VLOOKUP(F505,'[1]Données '!D:F,3,FALSE),"")</f>
        <v/>
      </c>
      <c r="H505" s="33"/>
      <c r="I505" s="37"/>
      <c r="J505" s="38"/>
      <c r="K505" s="33"/>
    </row>
    <row r="506" spans="1:11" x14ac:dyDescent="0.25">
      <c r="A506" s="32"/>
      <c r="B506" s="33"/>
      <c r="C506" s="35"/>
      <c r="D506" s="35"/>
      <c r="E506" s="46"/>
      <c r="F506" s="33"/>
      <c r="G506" s="35" t="str">
        <f>IFERROR(VLOOKUP(F506,'[1]Données '!D:F,3,FALSE),"")</f>
        <v/>
      </c>
      <c r="H506" s="33"/>
      <c r="I506" s="37"/>
      <c r="J506" s="38"/>
      <c r="K506" s="33"/>
    </row>
    <row r="507" spans="1:11" x14ac:dyDescent="0.25">
      <c r="A507" s="32"/>
      <c r="B507" s="33"/>
      <c r="C507" s="35"/>
      <c r="D507" s="35"/>
      <c r="E507" s="46"/>
      <c r="F507" s="33"/>
      <c r="G507" s="35" t="str">
        <f>IFERROR(VLOOKUP(F507,'[1]Données '!D:F,3,FALSE),"")</f>
        <v/>
      </c>
      <c r="H507" s="33"/>
      <c r="I507" s="37"/>
      <c r="J507" s="38"/>
      <c r="K507" s="33"/>
    </row>
    <row r="508" spans="1:11" x14ac:dyDescent="0.25">
      <c r="A508" s="32"/>
      <c r="B508" s="33"/>
      <c r="C508" s="35"/>
      <c r="D508" s="35"/>
      <c r="E508" s="46"/>
      <c r="F508" s="33"/>
      <c r="G508" s="35" t="str">
        <f>IFERROR(VLOOKUP(F508,'[1]Données '!D:F,3,FALSE),"")</f>
        <v/>
      </c>
      <c r="H508" s="33"/>
      <c r="I508" s="37"/>
      <c r="J508" s="38"/>
      <c r="K508" s="33"/>
    </row>
    <row r="509" spans="1:11" x14ac:dyDescent="0.25">
      <c r="A509" s="32"/>
      <c r="B509" s="33"/>
      <c r="C509" s="35"/>
      <c r="D509" s="35"/>
      <c r="E509" s="46"/>
      <c r="F509" s="33"/>
      <c r="G509" s="35" t="str">
        <f>IFERROR(VLOOKUP(F509,'[1]Données '!D:F,3,FALSE),"")</f>
        <v/>
      </c>
      <c r="H509" s="33"/>
      <c r="I509" s="37"/>
      <c r="J509" s="38"/>
      <c r="K509" s="33"/>
    </row>
    <row r="510" spans="1:11" x14ac:dyDescent="0.25">
      <c r="A510" s="32"/>
      <c r="B510" s="33"/>
      <c r="C510" s="35"/>
      <c r="D510" s="35"/>
      <c r="E510" s="46"/>
      <c r="F510" s="33"/>
      <c r="G510" s="35" t="str">
        <f>IFERROR(VLOOKUP(F510,'[1]Données '!D:F,3,FALSE),"")</f>
        <v/>
      </c>
      <c r="H510" s="33"/>
      <c r="I510" s="37"/>
      <c r="J510" s="38"/>
      <c r="K510" s="33"/>
    </row>
    <row r="511" spans="1:11" x14ac:dyDescent="0.25">
      <c r="A511" s="32"/>
      <c r="B511" s="33"/>
      <c r="C511" s="35"/>
      <c r="D511" s="35"/>
      <c r="E511" s="46"/>
      <c r="F511" s="33"/>
      <c r="G511" s="35" t="str">
        <f>IFERROR(VLOOKUP(F511,'[1]Données '!D:F,3,FALSE),"")</f>
        <v/>
      </c>
      <c r="H511" s="33"/>
      <c r="I511" s="37"/>
      <c r="J511" s="38"/>
      <c r="K511" s="33"/>
    </row>
    <row r="512" spans="1:11" x14ac:dyDescent="0.25">
      <c r="A512" s="32"/>
      <c r="B512" s="33"/>
      <c r="C512" s="35"/>
      <c r="D512" s="35"/>
      <c r="E512" s="46"/>
      <c r="F512" s="33"/>
      <c r="G512" s="35" t="str">
        <f>IFERROR(VLOOKUP(F512,'[1]Données '!D:F,3,FALSE),"")</f>
        <v/>
      </c>
      <c r="H512" s="33"/>
      <c r="I512" s="37"/>
      <c r="J512" s="38"/>
      <c r="K512" s="33"/>
    </row>
    <row r="513" spans="1:11" x14ac:dyDescent="0.25">
      <c r="A513" s="32"/>
      <c r="B513" s="33"/>
      <c r="C513" s="35"/>
      <c r="D513" s="35"/>
      <c r="E513" s="46"/>
      <c r="F513" s="33"/>
      <c r="G513" s="35" t="str">
        <f>IFERROR(VLOOKUP(F513,'[1]Données '!D:F,3,FALSE),"")</f>
        <v/>
      </c>
      <c r="H513" s="33"/>
      <c r="I513" s="37"/>
      <c r="J513" s="38"/>
      <c r="K513" s="33"/>
    </row>
    <row r="514" spans="1:11" x14ac:dyDescent="0.25">
      <c r="A514" s="32"/>
      <c r="B514" s="33"/>
      <c r="C514" s="35"/>
      <c r="D514" s="35"/>
      <c r="E514" s="46"/>
      <c r="F514" s="33"/>
      <c r="G514" s="35" t="str">
        <f>IFERROR(VLOOKUP(F514,'[1]Données '!D:F,3,FALSE),"")</f>
        <v/>
      </c>
      <c r="H514" s="33"/>
      <c r="I514" s="37"/>
      <c r="J514" s="38"/>
      <c r="K514" s="33"/>
    </row>
    <row r="515" spans="1:11" x14ac:dyDescent="0.25">
      <c r="A515" s="32"/>
      <c r="B515" s="33"/>
      <c r="C515" s="35"/>
      <c r="D515" s="35"/>
      <c r="E515" s="46"/>
      <c r="F515" s="33"/>
      <c r="G515" s="35" t="str">
        <f>IFERROR(VLOOKUP(F515,'[1]Données '!D:F,3,FALSE),"")</f>
        <v/>
      </c>
      <c r="H515" s="33"/>
      <c r="I515" s="37"/>
      <c r="J515" s="38"/>
      <c r="K515" s="33"/>
    </row>
    <row r="516" spans="1:11" x14ac:dyDescent="0.25">
      <c r="A516" s="32"/>
      <c r="B516" s="33"/>
      <c r="C516" s="35"/>
      <c r="D516" s="35"/>
      <c r="E516" s="46"/>
      <c r="F516" s="33"/>
      <c r="G516" s="35" t="str">
        <f>IFERROR(VLOOKUP(F516,'[1]Données '!D:F,3,FALSE),"")</f>
        <v/>
      </c>
      <c r="H516" s="33"/>
      <c r="I516" s="37"/>
      <c r="J516" s="38"/>
      <c r="K516" s="33"/>
    </row>
    <row r="517" spans="1:11" x14ac:dyDescent="0.25">
      <c r="A517" s="32"/>
      <c r="B517" s="33"/>
      <c r="C517" s="35"/>
      <c r="D517" s="35"/>
      <c r="E517" s="46"/>
      <c r="F517" s="33"/>
      <c r="G517" s="35" t="str">
        <f>IFERROR(VLOOKUP(F517,'[1]Données '!D:F,3,FALSE),"")</f>
        <v/>
      </c>
      <c r="H517" s="33"/>
      <c r="I517" s="37"/>
      <c r="J517" s="38"/>
      <c r="K517" s="33"/>
    </row>
    <row r="518" spans="1:11" x14ac:dyDescent="0.25">
      <c r="A518" s="32"/>
      <c r="B518" s="33"/>
      <c r="C518" s="35"/>
      <c r="D518" s="35"/>
      <c r="E518" s="46"/>
      <c r="F518" s="33"/>
      <c r="G518" s="35" t="str">
        <f>IFERROR(VLOOKUP(F518,'[1]Données '!D:F,3,FALSE),"")</f>
        <v/>
      </c>
      <c r="H518" s="33"/>
      <c r="I518" s="37"/>
      <c r="J518" s="38"/>
      <c r="K518" s="33"/>
    </row>
    <row r="519" spans="1:11" x14ac:dyDescent="0.25">
      <c r="A519" s="32"/>
      <c r="B519" s="33"/>
      <c r="C519" s="35"/>
      <c r="D519" s="35"/>
      <c r="E519" s="46"/>
      <c r="F519" s="33"/>
      <c r="G519" s="35" t="str">
        <f>IFERROR(VLOOKUP(F519,'[1]Données '!D:F,3,FALSE),"")</f>
        <v/>
      </c>
      <c r="H519" s="33"/>
      <c r="I519" s="37"/>
      <c r="J519" s="38"/>
      <c r="K519" s="33"/>
    </row>
    <row r="520" spans="1:11" x14ac:dyDescent="0.25">
      <c r="A520" s="32"/>
      <c r="B520" s="33"/>
      <c r="C520" s="35"/>
      <c r="D520" s="35"/>
      <c r="E520" s="46"/>
      <c r="F520" s="33"/>
      <c r="G520" s="35" t="str">
        <f>IFERROR(VLOOKUP(F520,'[1]Données '!D:F,3,FALSE),"")</f>
        <v/>
      </c>
      <c r="H520" s="33"/>
      <c r="I520" s="37"/>
      <c r="J520" s="38"/>
      <c r="K520" s="33"/>
    </row>
    <row r="521" spans="1:11" x14ac:dyDescent="0.25">
      <c r="A521" s="32"/>
      <c r="B521" s="33"/>
      <c r="C521" s="35"/>
      <c r="D521" s="35"/>
      <c r="E521" s="46"/>
      <c r="F521" s="33"/>
      <c r="G521" s="35" t="str">
        <f>IFERROR(VLOOKUP(F521,'[1]Données '!D:F,3,FALSE),"")</f>
        <v/>
      </c>
      <c r="H521" s="33"/>
      <c r="I521" s="37"/>
      <c r="J521" s="38"/>
      <c r="K521" s="33"/>
    </row>
    <row r="522" spans="1:11" x14ac:dyDescent="0.25">
      <c r="A522" s="32"/>
      <c r="B522" s="33"/>
      <c r="C522" s="35"/>
      <c r="D522" s="35"/>
      <c r="E522" s="46"/>
      <c r="F522" s="33"/>
      <c r="G522" s="35" t="str">
        <f>IFERROR(VLOOKUP(F522,'[1]Données '!D:F,3,FALSE),"")</f>
        <v/>
      </c>
      <c r="H522" s="33"/>
      <c r="I522" s="37"/>
      <c r="J522" s="38"/>
      <c r="K522" s="33"/>
    </row>
    <row r="523" spans="1:11" x14ac:dyDescent="0.25">
      <c r="A523" s="32"/>
      <c r="B523" s="33"/>
      <c r="C523" s="35"/>
      <c r="D523" s="35"/>
      <c r="E523" s="46"/>
      <c r="F523" s="33"/>
      <c r="G523" s="35" t="str">
        <f>IFERROR(VLOOKUP(F523,'[1]Données '!D:F,3,FALSE),"")</f>
        <v/>
      </c>
      <c r="H523" s="33"/>
      <c r="I523" s="37"/>
      <c r="J523" s="38"/>
      <c r="K523" s="33"/>
    </row>
    <row r="524" spans="1:11" x14ac:dyDescent="0.25">
      <c r="A524" s="32"/>
      <c r="B524" s="33"/>
      <c r="C524" s="35"/>
      <c r="D524" s="35"/>
      <c r="E524" s="46"/>
      <c r="F524" s="33"/>
      <c r="G524" s="35" t="str">
        <f>IFERROR(VLOOKUP(F524,'[1]Données '!D:F,3,FALSE),"")</f>
        <v/>
      </c>
      <c r="H524" s="33"/>
      <c r="I524" s="37"/>
      <c r="J524" s="38"/>
      <c r="K524" s="33"/>
    </row>
    <row r="525" spans="1:11" x14ac:dyDescent="0.25">
      <c r="A525" s="32"/>
      <c r="B525" s="33"/>
      <c r="C525" s="35"/>
      <c r="D525" s="35"/>
      <c r="E525" s="46"/>
      <c r="F525" s="33"/>
      <c r="G525" s="35" t="str">
        <f>IFERROR(VLOOKUP(F525,'[1]Données '!D:F,3,FALSE),"")</f>
        <v/>
      </c>
      <c r="H525" s="33"/>
      <c r="I525" s="37"/>
      <c r="J525" s="38"/>
      <c r="K525" s="33"/>
    </row>
    <row r="526" spans="1:11" x14ac:dyDescent="0.25">
      <c r="A526" s="32"/>
      <c r="B526" s="33"/>
      <c r="C526" s="35"/>
      <c r="D526" s="35"/>
      <c r="E526" s="46"/>
      <c r="F526" s="33"/>
      <c r="G526" s="35" t="str">
        <f>IFERROR(VLOOKUP(F526,'[1]Données '!D:F,3,FALSE),"")</f>
        <v/>
      </c>
      <c r="H526" s="33"/>
      <c r="I526" s="37"/>
      <c r="J526" s="38"/>
      <c r="K526" s="33"/>
    </row>
    <row r="527" spans="1:11" x14ac:dyDescent="0.25">
      <c r="A527" s="32"/>
      <c r="B527" s="33"/>
      <c r="C527" s="35"/>
      <c r="D527" s="35"/>
      <c r="E527" s="46"/>
      <c r="F527" s="33"/>
      <c r="G527" s="35" t="str">
        <f>IFERROR(VLOOKUP(F527,'[1]Données '!D:F,3,FALSE),"")</f>
        <v/>
      </c>
      <c r="H527" s="33"/>
      <c r="I527" s="37"/>
      <c r="J527" s="38"/>
      <c r="K527" s="33"/>
    </row>
    <row r="528" spans="1:11" x14ac:dyDescent="0.25">
      <c r="A528" s="32"/>
      <c r="B528" s="33"/>
      <c r="C528" s="35"/>
      <c r="D528" s="35"/>
      <c r="E528" s="46"/>
      <c r="F528" s="33"/>
      <c r="G528" s="35" t="str">
        <f>IFERROR(VLOOKUP(F528,'[1]Données '!D:F,3,FALSE),"")</f>
        <v/>
      </c>
      <c r="H528" s="33"/>
      <c r="I528" s="37"/>
      <c r="J528" s="38"/>
      <c r="K528" s="33"/>
    </row>
    <row r="529" spans="1:11" x14ac:dyDescent="0.25">
      <c r="A529" s="32"/>
      <c r="B529" s="33"/>
      <c r="C529" s="35"/>
      <c r="D529" s="35"/>
      <c r="E529" s="46"/>
      <c r="F529" s="33"/>
      <c r="G529" s="35" t="str">
        <f>IFERROR(VLOOKUP(F529,'[1]Données '!D:F,3,FALSE),"")</f>
        <v/>
      </c>
      <c r="H529" s="33"/>
      <c r="I529" s="37"/>
      <c r="J529" s="38"/>
      <c r="K529" s="33"/>
    </row>
    <row r="530" spans="1:11" x14ac:dyDescent="0.25">
      <c r="A530" s="32"/>
      <c r="B530" s="33"/>
      <c r="C530" s="35"/>
      <c r="D530" s="35"/>
      <c r="E530" s="46"/>
      <c r="F530" s="33"/>
      <c r="G530" s="35" t="str">
        <f>IFERROR(VLOOKUP(F530,'[1]Données '!D:F,3,FALSE),"")</f>
        <v/>
      </c>
      <c r="H530" s="33"/>
      <c r="I530" s="37"/>
      <c r="J530" s="38"/>
      <c r="K530" s="33"/>
    </row>
    <row r="531" spans="1:11" x14ac:dyDescent="0.25">
      <c r="A531" s="32"/>
      <c r="B531" s="33"/>
      <c r="C531" s="35"/>
      <c r="D531" s="35"/>
      <c r="E531" s="46"/>
      <c r="F531" s="33"/>
      <c r="G531" s="35" t="str">
        <f>IFERROR(VLOOKUP(F531,'[1]Données '!D:F,3,FALSE),"")</f>
        <v/>
      </c>
      <c r="H531" s="33"/>
      <c r="I531" s="37"/>
      <c r="J531" s="38"/>
      <c r="K531" s="33"/>
    </row>
    <row r="532" spans="1:11" x14ac:dyDescent="0.25">
      <c r="A532" s="32"/>
      <c r="B532" s="33"/>
      <c r="C532" s="35"/>
      <c r="D532" s="35"/>
      <c r="E532" s="46"/>
      <c r="F532" s="33"/>
      <c r="G532" s="35" t="str">
        <f>IFERROR(VLOOKUP(F532,'[1]Données '!D:F,3,FALSE),"")</f>
        <v/>
      </c>
      <c r="H532" s="33"/>
      <c r="I532" s="37"/>
      <c r="J532" s="38"/>
      <c r="K532" s="33"/>
    </row>
    <row r="533" spans="1:11" x14ac:dyDescent="0.25">
      <c r="A533" s="32"/>
      <c r="B533" s="33"/>
      <c r="C533" s="35"/>
      <c r="D533" s="35"/>
      <c r="E533" s="46"/>
      <c r="F533" s="33"/>
      <c r="G533" s="35" t="str">
        <f>IFERROR(VLOOKUP(F533,'[1]Données '!D:F,3,FALSE),"")</f>
        <v/>
      </c>
      <c r="H533" s="33"/>
      <c r="I533" s="37"/>
      <c r="J533" s="38"/>
      <c r="K533" s="33"/>
    </row>
    <row r="534" spans="1:11" x14ac:dyDescent="0.25">
      <c r="A534" s="32"/>
      <c r="B534" s="33"/>
      <c r="C534" s="35"/>
      <c r="D534" s="35"/>
      <c r="E534" s="46"/>
      <c r="F534" s="33"/>
      <c r="G534" s="35" t="str">
        <f>IFERROR(VLOOKUP(F534,'[1]Données '!D:F,3,FALSE),"")</f>
        <v/>
      </c>
      <c r="H534" s="33"/>
      <c r="I534" s="37"/>
      <c r="J534" s="38"/>
      <c r="K534" s="33"/>
    </row>
    <row r="535" spans="1:11" x14ac:dyDescent="0.25">
      <c r="A535" s="32"/>
      <c r="B535" s="33"/>
      <c r="C535" s="35"/>
      <c r="D535" s="35"/>
      <c r="E535" s="46"/>
      <c r="F535" s="33"/>
      <c r="G535" s="35" t="str">
        <f>IFERROR(VLOOKUP(F535,'[1]Données '!D:F,3,FALSE),"")</f>
        <v/>
      </c>
      <c r="H535" s="33"/>
      <c r="I535" s="37"/>
      <c r="J535" s="38"/>
      <c r="K535" s="33"/>
    </row>
    <row r="536" spans="1:11" x14ac:dyDescent="0.25">
      <c r="A536" s="32"/>
      <c r="B536" s="33"/>
      <c r="C536" s="35"/>
      <c r="D536" s="35"/>
      <c r="E536" s="46"/>
      <c r="F536" s="33"/>
      <c r="G536" s="35" t="str">
        <f>IFERROR(VLOOKUP(F536,'[1]Données '!D:F,3,FALSE),"")</f>
        <v/>
      </c>
      <c r="H536" s="33"/>
      <c r="I536" s="37"/>
      <c r="J536" s="38"/>
      <c r="K536" s="33"/>
    </row>
    <row r="537" spans="1:11" x14ac:dyDescent="0.25">
      <c r="A537" s="32"/>
      <c r="B537" s="33"/>
      <c r="C537" s="35"/>
      <c r="D537" s="35"/>
      <c r="E537" s="46"/>
      <c r="F537" s="33"/>
      <c r="G537" s="35" t="str">
        <f>IFERROR(VLOOKUP(F537,'[1]Données '!D:F,3,FALSE),"")</f>
        <v/>
      </c>
      <c r="H537" s="33"/>
      <c r="I537" s="37"/>
      <c r="J537" s="38"/>
      <c r="K537" s="33"/>
    </row>
    <row r="538" spans="1:11" x14ac:dyDescent="0.25">
      <c r="A538" s="32"/>
      <c r="B538" s="33"/>
      <c r="C538" s="35"/>
      <c r="D538" s="35"/>
      <c r="E538" s="46"/>
      <c r="F538" s="33"/>
      <c r="G538" s="35" t="str">
        <f>IFERROR(VLOOKUP(F538,'[1]Données '!D:F,3,FALSE),"")</f>
        <v/>
      </c>
      <c r="H538" s="33"/>
      <c r="I538" s="37"/>
      <c r="J538" s="38"/>
      <c r="K538" s="33"/>
    </row>
    <row r="539" spans="1:11" x14ac:dyDescent="0.25">
      <c r="A539" s="32"/>
      <c r="B539" s="33"/>
      <c r="C539" s="35"/>
      <c r="D539" s="35"/>
      <c r="E539" s="46"/>
      <c r="F539" s="33"/>
      <c r="G539" s="35" t="str">
        <f>IFERROR(VLOOKUP(F539,'[1]Données '!D:F,3,FALSE),"")</f>
        <v/>
      </c>
      <c r="H539" s="33"/>
      <c r="I539" s="37"/>
      <c r="J539" s="38"/>
      <c r="K539" s="33"/>
    </row>
    <row r="540" spans="1:11" x14ac:dyDescent="0.25">
      <c r="A540" s="32"/>
      <c r="B540" s="33"/>
      <c r="C540" s="35"/>
      <c r="D540" s="35"/>
      <c r="E540" s="46"/>
      <c r="F540" s="33"/>
      <c r="G540" s="35" t="str">
        <f>IFERROR(VLOOKUP(F540,'[1]Données '!D:F,3,FALSE),"")</f>
        <v/>
      </c>
      <c r="H540" s="33"/>
      <c r="I540" s="37"/>
      <c r="J540" s="38"/>
      <c r="K540" s="33"/>
    </row>
    <row r="541" spans="1:11" x14ac:dyDescent="0.25">
      <c r="A541" s="32"/>
      <c r="B541" s="33"/>
      <c r="C541" s="35"/>
      <c r="D541" s="35"/>
      <c r="E541" s="46"/>
      <c r="F541" s="33"/>
      <c r="G541" s="35" t="str">
        <f>IFERROR(VLOOKUP(F541,'[1]Données '!D:F,3,FALSE),"")</f>
        <v/>
      </c>
      <c r="H541" s="33"/>
      <c r="I541" s="37"/>
      <c r="J541" s="38"/>
      <c r="K541" s="33"/>
    </row>
    <row r="542" spans="1:11" x14ac:dyDescent="0.25">
      <c r="A542" s="32"/>
      <c r="B542" s="33"/>
      <c r="C542" s="35"/>
      <c r="D542" s="35"/>
      <c r="E542" s="46"/>
      <c r="F542" s="33"/>
      <c r="G542" s="35" t="str">
        <f>IFERROR(VLOOKUP(F542,'[1]Données '!D:F,3,FALSE),"")</f>
        <v/>
      </c>
      <c r="H542" s="33"/>
      <c r="I542" s="37"/>
      <c r="J542" s="38"/>
      <c r="K542" s="33"/>
    </row>
    <row r="543" spans="1:11" x14ac:dyDescent="0.25">
      <c r="A543" s="32"/>
      <c r="B543" s="33"/>
      <c r="C543" s="35"/>
      <c r="D543" s="35"/>
      <c r="E543" s="46"/>
      <c r="F543" s="33"/>
      <c r="G543" s="35" t="str">
        <f>IFERROR(VLOOKUP(F543,'[1]Données '!D:F,3,FALSE),"")</f>
        <v/>
      </c>
      <c r="H543" s="33"/>
      <c r="I543" s="37"/>
      <c r="J543" s="38"/>
      <c r="K543" s="33"/>
    </row>
    <row r="544" spans="1:11" x14ac:dyDescent="0.25">
      <c r="A544" s="32"/>
      <c r="B544" s="33"/>
      <c r="C544" s="35"/>
      <c r="D544" s="35"/>
      <c r="E544" s="46"/>
      <c r="F544" s="33"/>
      <c r="G544" s="35" t="str">
        <f>IFERROR(VLOOKUP(F544,'[1]Données '!D:F,3,FALSE),"")</f>
        <v/>
      </c>
      <c r="H544" s="33"/>
      <c r="I544" s="37"/>
      <c r="J544" s="38"/>
      <c r="K544" s="33"/>
    </row>
    <row r="545" spans="1:11" x14ac:dyDescent="0.25">
      <c r="A545" s="32"/>
      <c r="B545" s="33"/>
      <c r="C545" s="35"/>
      <c r="D545" s="35"/>
      <c r="E545" s="46"/>
      <c r="F545" s="33"/>
      <c r="G545" s="35" t="str">
        <f>IFERROR(VLOOKUP(F545,'[1]Données '!D:F,3,FALSE),"")</f>
        <v/>
      </c>
      <c r="H545" s="33"/>
      <c r="I545" s="37"/>
      <c r="J545" s="38"/>
      <c r="K545" s="33"/>
    </row>
    <row r="546" spans="1:11" x14ac:dyDescent="0.25">
      <c r="A546" s="32"/>
      <c r="B546" s="33"/>
      <c r="C546" s="35"/>
      <c r="D546" s="35"/>
      <c r="E546" s="46"/>
      <c r="F546" s="33"/>
      <c r="G546" s="35" t="str">
        <f>IFERROR(VLOOKUP(F546,'[1]Données '!D:F,3,FALSE),"")</f>
        <v/>
      </c>
      <c r="H546" s="33"/>
      <c r="I546" s="37"/>
      <c r="J546" s="38"/>
      <c r="K546" s="33"/>
    </row>
    <row r="547" spans="1:11" x14ac:dyDescent="0.25">
      <c r="A547" s="32"/>
      <c r="B547" s="33"/>
      <c r="C547" s="35"/>
      <c r="D547" s="35"/>
      <c r="E547" s="46"/>
      <c r="F547" s="33"/>
      <c r="G547" s="35" t="str">
        <f>IFERROR(VLOOKUP(F547,'[1]Données '!D:F,3,FALSE),"")</f>
        <v/>
      </c>
      <c r="H547" s="33"/>
      <c r="I547" s="37"/>
      <c r="J547" s="38"/>
      <c r="K547" s="33"/>
    </row>
    <row r="548" spans="1:11" x14ac:dyDescent="0.25">
      <c r="A548" s="32"/>
      <c r="B548" s="33"/>
      <c r="C548" s="35"/>
      <c r="D548" s="35"/>
      <c r="E548" s="46"/>
      <c r="F548" s="33"/>
      <c r="G548" s="35" t="str">
        <f>IFERROR(VLOOKUP(F548,'[1]Données '!D:F,3,FALSE),"")</f>
        <v/>
      </c>
      <c r="H548" s="33"/>
      <c r="I548" s="37"/>
      <c r="J548" s="38"/>
      <c r="K548" s="33"/>
    </row>
    <row r="549" spans="1:11" x14ac:dyDescent="0.25">
      <c r="A549" s="32"/>
      <c r="B549" s="33"/>
      <c r="C549" s="35"/>
      <c r="D549" s="35"/>
      <c r="E549" s="46"/>
      <c r="F549" s="33"/>
      <c r="G549" s="35" t="str">
        <f>IFERROR(VLOOKUP(F549,'[1]Données '!D:F,3,FALSE),"")</f>
        <v/>
      </c>
      <c r="H549" s="33"/>
      <c r="I549" s="37"/>
      <c r="J549" s="38"/>
      <c r="K549" s="33"/>
    </row>
    <row r="550" spans="1:11" x14ac:dyDescent="0.25">
      <c r="A550" s="32"/>
      <c r="B550" s="33"/>
      <c r="C550" s="35"/>
      <c r="D550" s="35"/>
      <c r="E550" s="46"/>
      <c r="F550" s="33"/>
      <c r="G550" s="35" t="str">
        <f>IFERROR(VLOOKUP(F550,'[1]Données '!D:F,3,FALSE),"")</f>
        <v/>
      </c>
      <c r="H550" s="33"/>
      <c r="I550" s="37"/>
      <c r="J550" s="38"/>
      <c r="K550" s="33"/>
    </row>
    <row r="551" spans="1:11" x14ac:dyDescent="0.25">
      <c r="A551" s="32"/>
      <c r="B551" s="33"/>
      <c r="C551" s="35"/>
      <c r="D551" s="35"/>
      <c r="E551" s="46"/>
      <c r="F551" s="33"/>
      <c r="G551" s="35" t="str">
        <f>IFERROR(VLOOKUP(F551,'[1]Données '!D:F,3,FALSE),"")</f>
        <v/>
      </c>
      <c r="H551" s="33"/>
      <c r="I551" s="37"/>
      <c r="J551" s="38"/>
      <c r="K551" s="33"/>
    </row>
    <row r="552" spans="1:11" x14ac:dyDescent="0.25">
      <c r="A552" s="32"/>
      <c r="B552" s="33"/>
      <c r="C552" s="35"/>
      <c r="D552" s="35"/>
      <c r="E552" s="46"/>
      <c r="F552" s="33"/>
      <c r="G552" s="35" t="str">
        <f>IFERROR(VLOOKUP(F552,'[1]Données '!D:F,3,FALSE),"")</f>
        <v/>
      </c>
      <c r="H552" s="33"/>
      <c r="I552" s="37"/>
      <c r="J552" s="38"/>
      <c r="K552" s="33"/>
    </row>
    <row r="553" spans="1:11" x14ac:dyDescent="0.25">
      <c r="A553" s="32"/>
      <c r="B553" s="33"/>
      <c r="C553" s="35"/>
      <c r="D553" s="35"/>
      <c r="E553" s="46"/>
      <c r="F553" s="33"/>
      <c r="G553" s="35" t="str">
        <f>IFERROR(VLOOKUP(F553,'[1]Données '!D:F,3,FALSE),"")</f>
        <v/>
      </c>
      <c r="H553" s="33"/>
      <c r="I553" s="37"/>
      <c r="J553" s="38"/>
      <c r="K553" s="33"/>
    </row>
    <row r="554" spans="1:11" x14ac:dyDescent="0.25">
      <c r="A554" s="32"/>
      <c r="B554" s="33"/>
      <c r="C554" s="35"/>
      <c r="D554" s="35"/>
      <c r="E554" s="46"/>
      <c r="F554" s="33"/>
      <c r="G554" s="35" t="str">
        <f>IFERROR(VLOOKUP(F554,'[1]Données '!D:F,3,FALSE),"")</f>
        <v/>
      </c>
      <c r="H554" s="33"/>
      <c r="I554" s="37"/>
      <c r="J554" s="38"/>
      <c r="K554" s="33"/>
    </row>
    <row r="555" spans="1:11" x14ac:dyDescent="0.25">
      <c r="A555" s="32"/>
      <c r="B555" s="33"/>
      <c r="C555" s="35"/>
      <c r="D555" s="35"/>
      <c r="E555" s="46"/>
      <c r="F555" s="33"/>
      <c r="G555" s="35" t="str">
        <f>IFERROR(VLOOKUP(F555,'[1]Données '!D:F,3,FALSE),"")</f>
        <v/>
      </c>
      <c r="H555" s="33"/>
      <c r="I555" s="37"/>
      <c r="J555" s="38"/>
      <c r="K555" s="33"/>
    </row>
    <row r="556" spans="1:11" x14ac:dyDescent="0.25">
      <c r="A556" s="32"/>
      <c r="B556" s="33"/>
      <c r="C556" s="35"/>
      <c r="D556" s="35"/>
      <c r="E556" s="46"/>
      <c r="F556" s="33"/>
      <c r="G556" s="35" t="str">
        <f>IFERROR(VLOOKUP(F556,'[1]Données '!D:F,3,FALSE),"")</f>
        <v/>
      </c>
      <c r="H556" s="33"/>
      <c r="I556" s="37"/>
      <c r="J556" s="38"/>
      <c r="K556" s="33"/>
    </row>
    <row r="557" spans="1:11" x14ac:dyDescent="0.25">
      <c r="A557" s="32"/>
      <c r="B557" s="33"/>
      <c r="C557" s="35"/>
      <c r="D557" s="35"/>
      <c r="E557" s="46"/>
      <c r="F557" s="33"/>
      <c r="G557" s="35" t="str">
        <f>IFERROR(VLOOKUP(F557,'[1]Données '!D:F,3,FALSE),"")</f>
        <v/>
      </c>
      <c r="H557" s="33"/>
      <c r="I557" s="37"/>
      <c r="J557" s="38"/>
      <c r="K557" s="33"/>
    </row>
    <row r="558" spans="1:11" x14ac:dyDescent="0.25">
      <c r="A558" s="32"/>
      <c r="B558" s="33"/>
      <c r="C558" s="35"/>
      <c r="D558" s="35"/>
      <c r="E558" s="46"/>
      <c r="F558" s="33"/>
      <c r="G558" s="35" t="str">
        <f>IFERROR(VLOOKUP(F558,'[1]Données '!D:F,3,FALSE),"")</f>
        <v/>
      </c>
      <c r="H558" s="33"/>
      <c r="I558" s="37"/>
      <c r="J558" s="38"/>
      <c r="K558" s="33"/>
    </row>
    <row r="559" spans="1:11" x14ac:dyDescent="0.25">
      <c r="A559" s="32"/>
      <c r="B559" s="33"/>
      <c r="C559" s="35"/>
      <c r="D559" s="35"/>
      <c r="E559" s="46"/>
      <c r="F559" s="33"/>
      <c r="G559" s="35" t="str">
        <f>IFERROR(VLOOKUP(F559,'[1]Données '!D:F,3,FALSE),"")</f>
        <v/>
      </c>
      <c r="H559" s="33"/>
      <c r="I559" s="37"/>
      <c r="J559" s="38"/>
      <c r="K559" s="33"/>
    </row>
    <row r="560" spans="1:11" x14ac:dyDescent="0.25">
      <c r="A560" s="32"/>
      <c r="B560" s="33"/>
      <c r="C560" s="35"/>
      <c r="D560" s="35"/>
      <c r="E560" s="46"/>
      <c r="F560" s="33"/>
      <c r="G560" s="35" t="str">
        <f>IFERROR(VLOOKUP(F560,'[1]Données '!D:F,3,FALSE),"")</f>
        <v/>
      </c>
      <c r="H560" s="33"/>
      <c r="I560" s="37"/>
      <c r="J560" s="38"/>
      <c r="K560" s="33"/>
    </row>
    <row r="561" spans="1:11" x14ac:dyDescent="0.25">
      <c r="A561" s="32"/>
      <c r="B561" s="33"/>
      <c r="C561" s="35"/>
      <c r="D561" s="35"/>
      <c r="E561" s="46"/>
      <c r="F561" s="33"/>
      <c r="G561" s="35" t="str">
        <f>IFERROR(VLOOKUP(F561,'[1]Données '!D:F,3,FALSE),"")</f>
        <v/>
      </c>
      <c r="H561" s="33"/>
      <c r="I561" s="37"/>
      <c r="J561" s="38"/>
      <c r="K561" s="33"/>
    </row>
    <row r="562" spans="1:11" x14ac:dyDescent="0.25">
      <c r="A562" s="32"/>
      <c r="B562" s="33"/>
      <c r="C562" s="35"/>
      <c r="D562" s="35"/>
      <c r="E562" s="46"/>
      <c r="F562" s="33"/>
      <c r="G562" s="35" t="str">
        <f>IFERROR(VLOOKUP(F562,'[1]Données '!D:F,3,FALSE),"")</f>
        <v/>
      </c>
      <c r="H562" s="33"/>
      <c r="I562" s="37"/>
      <c r="J562" s="38"/>
      <c r="K562" s="33"/>
    </row>
    <row r="563" spans="1:11" x14ac:dyDescent="0.25">
      <c r="A563" s="32"/>
      <c r="B563" s="33"/>
      <c r="C563" s="35"/>
      <c r="D563" s="35"/>
      <c r="E563" s="46"/>
      <c r="F563" s="33"/>
      <c r="G563" s="35" t="str">
        <f>IFERROR(VLOOKUP(F563,'[1]Données '!D:F,3,FALSE),"")</f>
        <v/>
      </c>
      <c r="H563" s="33"/>
      <c r="I563" s="37"/>
      <c r="J563" s="38"/>
      <c r="K563" s="33"/>
    </row>
    <row r="564" spans="1:11" x14ac:dyDescent="0.25">
      <c r="A564" s="32"/>
      <c r="B564" s="33"/>
      <c r="C564" s="35"/>
      <c r="D564" s="35"/>
      <c r="E564" s="46"/>
      <c r="F564" s="33"/>
      <c r="G564" s="35" t="str">
        <f>IFERROR(VLOOKUP(F564,'[1]Données '!D:F,3,FALSE),"")</f>
        <v/>
      </c>
      <c r="H564" s="33"/>
      <c r="I564" s="37"/>
      <c r="J564" s="38"/>
      <c r="K564" s="33"/>
    </row>
    <row r="565" spans="1:11" x14ac:dyDescent="0.25">
      <c r="A565" s="32"/>
      <c r="B565" s="33"/>
      <c r="C565" s="35"/>
      <c r="D565" s="35"/>
      <c r="E565" s="46"/>
      <c r="F565" s="33"/>
      <c r="G565" s="35" t="str">
        <f>IFERROR(VLOOKUP(F565,'[1]Données '!D:F,3,FALSE),"")</f>
        <v/>
      </c>
      <c r="H565" s="33"/>
      <c r="I565" s="37"/>
      <c r="J565" s="38"/>
      <c r="K565" s="33"/>
    </row>
    <row r="566" spans="1:11" x14ac:dyDescent="0.25">
      <c r="A566" s="32"/>
      <c r="B566" s="33"/>
      <c r="C566" s="35"/>
      <c r="D566" s="35"/>
      <c r="E566" s="46"/>
      <c r="F566" s="33"/>
      <c r="G566" s="35" t="str">
        <f>IFERROR(VLOOKUP(F566,'[1]Données '!D:F,3,FALSE),"")</f>
        <v/>
      </c>
      <c r="H566" s="33"/>
      <c r="I566" s="37"/>
      <c r="J566" s="38"/>
      <c r="K566" s="33"/>
    </row>
    <row r="567" spans="1:11" x14ac:dyDescent="0.25">
      <c r="A567" s="32"/>
      <c r="B567" s="33"/>
      <c r="C567" s="35"/>
      <c r="D567" s="35"/>
      <c r="E567" s="46"/>
      <c r="F567" s="33"/>
      <c r="G567" s="35" t="str">
        <f>IFERROR(VLOOKUP(F567,'[1]Données '!D:F,3,FALSE),"")</f>
        <v/>
      </c>
      <c r="H567" s="33"/>
      <c r="I567" s="37"/>
      <c r="J567" s="38"/>
      <c r="K567" s="33"/>
    </row>
    <row r="568" spans="1:11" x14ac:dyDescent="0.25">
      <c r="A568" s="32"/>
      <c r="B568" s="33"/>
      <c r="C568" s="35"/>
      <c r="D568" s="35"/>
      <c r="E568" s="46"/>
      <c r="F568" s="33"/>
      <c r="G568" s="35" t="str">
        <f>IFERROR(VLOOKUP(F568,'[1]Données '!D:F,3,FALSE),"")</f>
        <v/>
      </c>
      <c r="H568" s="33"/>
      <c r="I568" s="37"/>
      <c r="J568" s="38"/>
      <c r="K568" s="33"/>
    </row>
    <row r="569" spans="1:11" x14ac:dyDescent="0.25">
      <c r="A569" s="32"/>
      <c r="B569" s="33"/>
      <c r="C569" s="35"/>
      <c r="D569" s="35"/>
      <c r="E569" s="46"/>
      <c r="F569" s="33"/>
      <c r="G569" s="35" t="str">
        <f>IFERROR(VLOOKUP(F569,'[1]Données '!D:F,3,FALSE),"")</f>
        <v/>
      </c>
      <c r="H569" s="33"/>
      <c r="I569" s="37"/>
      <c r="J569" s="38"/>
      <c r="K569" s="33"/>
    </row>
    <row r="570" spans="1:11" x14ac:dyDescent="0.25">
      <c r="A570" s="32"/>
      <c r="B570" s="33"/>
      <c r="C570" s="35"/>
      <c r="D570" s="35"/>
      <c r="E570" s="46"/>
      <c r="F570" s="33"/>
      <c r="G570" s="35" t="str">
        <f>IFERROR(VLOOKUP(F570,'[1]Données '!D:F,3,FALSE),"")</f>
        <v/>
      </c>
      <c r="H570" s="33"/>
      <c r="I570" s="37"/>
      <c r="J570" s="38"/>
      <c r="K570" s="33"/>
    </row>
    <row r="571" spans="1:11" x14ac:dyDescent="0.25">
      <c r="A571" s="32"/>
      <c r="B571" s="33"/>
      <c r="C571" s="35"/>
      <c r="D571" s="35"/>
      <c r="E571" s="46"/>
      <c r="F571" s="33"/>
      <c r="G571" s="35" t="str">
        <f>IFERROR(VLOOKUP(F571,'[1]Données '!D:F,3,FALSE),"")</f>
        <v/>
      </c>
      <c r="H571" s="33"/>
      <c r="I571" s="37"/>
      <c r="J571" s="38"/>
      <c r="K571" s="33"/>
    </row>
    <row r="572" spans="1:11" x14ac:dyDescent="0.25">
      <c r="A572" s="32"/>
      <c r="B572" s="33"/>
      <c r="C572" s="35"/>
      <c r="D572" s="35"/>
      <c r="E572" s="46"/>
      <c r="F572" s="33"/>
      <c r="G572" s="35" t="str">
        <f>IFERROR(VLOOKUP(F572,'[1]Données '!D:F,3,FALSE),"")</f>
        <v/>
      </c>
      <c r="H572" s="33"/>
      <c r="I572" s="37"/>
      <c r="J572" s="38"/>
      <c r="K572" s="33"/>
    </row>
    <row r="573" spans="1:11" x14ac:dyDescent="0.25">
      <c r="A573" s="32"/>
      <c r="B573" s="33"/>
      <c r="C573" s="35"/>
      <c r="D573" s="35"/>
      <c r="E573" s="46"/>
      <c r="F573" s="33"/>
      <c r="G573" s="35" t="str">
        <f>IFERROR(VLOOKUP(F573,'[1]Données '!D:F,3,FALSE),"")</f>
        <v/>
      </c>
      <c r="H573" s="33"/>
      <c r="I573" s="37"/>
      <c r="J573" s="38"/>
      <c r="K573" s="33"/>
    </row>
    <row r="574" spans="1:11" x14ac:dyDescent="0.25">
      <c r="A574" s="32"/>
      <c r="B574" s="33"/>
      <c r="C574" s="35"/>
      <c r="D574" s="35"/>
      <c r="E574" s="46"/>
      <c r="F574" s="33"/>
      <c r="G574" s="35" t="str">
        <f>IFERROR(VLOOKUP(F574,'[1]Données '!D:F,3,FALSE),"")</f>
        <v/>
      </c>
      <c r="H574" s="33"/>
      <c r="I574" s="37"/>
      <c r="J574" s="38"/>
      <c r="K574" s="33"/>
    </row>
    <row r="575" spans="1:11" x14ac:dyDescent="0.25">
      <c r="A575" s="32"/>
      <c r="B575" s="33"/>
      <c r="C575" s="35"/>
      <c r="D575" s="35"/>
      <c r="E575" s="46"/>
      <c r="F575" s="33"/>
      <c r="G575" s="35" t="str">
        <f>IFERROR(VLOOKUP(F575,'[1]Données '!D:F,3,FALSE),"")</f>
        <v/>
      </c>
      <c r="H575" s="33"/>
      <c r="I575" s="37"/>
      <c r="J575" s="38"/>
      <c r="K575" s="33"/>
    </row>
    <row r="576" spans="1:11" x14ac:dyDescent="0.25">
      <c r="A576" s="32"/>
      <c r="B576" s="33"/>
      <c r="C576" s="35"/>
      <c r="D576" s="35"/>
      <c r="E576" s="46"/>
      <c r="F576" s="33"/>
      <c r="G576" s="35" t="str">
        <f>IFERROR(VLOOKUP(F576,'[1]Données '!D:F,3,FALSE),"")</f>
        <v/>
      </c>
      <c r="H576" s="33"/>
      <c r="I576" s="37"/>
      <c r="J576" s="38"/>
      <c r="K576" s="33"/>
    </row>
    <row r="577" spans="1:11" x14ac:dyDescent="0.25">
      <c r="A577" s="32"/>
      <c r="B577" s="33"/>
      <c r="C577" s="35"/>
      <c r="D577" s="35"/>
      <c r="E577" s="46"/>
      <c r="F577" s="33"/>
      <c r="G577" s="35" t="str">
        <f>IFERROR(VLOOKUP(F577,'[1]Données '!D:F,3,FALSE),"")</f>
        <v/>
      </c>
      <c r="H577" s="33"/>
      <c r="I577" s="37"/>
      <c r="J577" s="38"/>
      <c r="K577" s="33"/>
    </row>
    <row r="578" spans="1:11" x14ac:dyDescent="0.25">
      <c r="A578" s="32"/>
      <c r="B578" s="33"/>
      <c r="C578" s="35"/>
      <c r="D578" s="35"/>
      <c r="E578" s="46"/>
      <c r="F578" s="33"/>
      <c r="G578" s="35" t="str">
        <f>IFERROR(VLOOKUP(F578,'[1]Données '!D:F,3,FALSE),"")</f>
        <v/>
      </c>
      <c r="H578" s="33"/>
      <c r="I578" s="37"/>
      <c r="J578" s="38"/>
      <c r="K578" s="33"/>
    </row>
    <row r="579" spans="1:11" x14ac:dyDescent="0.25">
      <c r="A579" s="32"/>
      <c r="B579" s="33"/>
      <c r="C579" s="35"/>
      <c r="D579" s="35"/>
      <c r="E579" s="46"/>
      <c r="F579" s="33"/>
      <c r="G579" s="35" t="str">
        <f>IFERROR(VLOOKUP(F579,'[1]Données '!D:F,3,FALSE),"")</f>
        <v/>
      </c>
      <c r="H579" s="33"/>
      <c r="I579" s="37"/>
      <c r="J579" s="38"/>
      <c r="K579" s="33"/>
    </row>
    <row r="580" spans="1:11" x14ac:dyDescent="0.25">
      <c r="A580" s="32"/>
      <c r="B580" s="33"/>
      <c r="C580" s="35"/>
      <c r="D580" s="35"/>
      <c r="E580" s="46"/>
      <c r="F580" s="33"/>
      <c r="G580" s="35" t="str">
        <f>IFERROR(VLOOKUP(F580,'[1]Données '!D:F,3,FALSE),"")</f>
        <v/>
      </c>
      <c r="H580" s="33"/>
      <c r="I580" s="37"/>
      <c r="J580" s="38"/>
      <c r="K580" s="33"/>
    </row>
    <row r="581" spans="1:11" x14ac:dyDescent="0.25">
      <c r="A581" s="32"/>
      <c r="B581" s="33"/>
      <c r="C581" s="35"/>
      <c r="D581" s="35"/>
      <c r="E581" s="46"/>
      <c r="F581" s="33"/>
      <c r="G581" s="35" t="str">
        <f>IFERROR(VLOOKUP(F581,'[1]Données '!D:F,3,FALSE),"")</f>
        <v/>
      </c>
      <c r="H581" s="33"/>
      <c r="I581" s="37"/>
      <c r="J581" s="38"/>
      <c r="K581" s="33"/>
    </row>
    <row r="582" spans="1:11" x14ac:dyDescent="0.25">
      <c r="A582" s="32"/>
      <c r="B582" s="33"/>
      <c r="C582" s="35"/>
      <c r="D582" s="35"/>
      <c r="E582" s="46"/>
      <c r="F582" s="33"/>
      <c r="G582" s="35" t="str">
        <f>IFERROR(VLOOKUP(F582,'[1]Données '!D:F,3,FALSE),"")</f>
        <v/>
      </c>
      <c r="H582" s="33"/>
      <c r="I582" s="37"/>
      <c r="J582" s="38"/>
      <c r="K582" s="33"/>
    </row>
    <row r="583" spans="1:11" x14ac:dyDescent="0.25">
      <c r="A583" s="32"/>
      <c r="B583" s="33"/>
      <c r="C583" s="35"/>
      <c r="D583" s="35"/>
      <c r="E583" s="46"/>
      <c r="F583" s="33"/>
      <c r="G583" s="35" t="str">
        <f>IFERROR(VLOOKUP(F583,'[1]Données '!D:F,3,FALSE),"")</f>
        <v/>
      </c>
      <c r="H583" s="33"/>
      <c r="I583" s="37"/>
      <c r="J583" s="38"/>
      <c r="K583" s="33"/>
    </row>
    <row r="584" spans="1:11" x14ac:dyDescent="0.25">
      <c r="A584" s="32"/>
      <c r="B584" s="33"/>
      <c r="C584" s="35"/>
      <c r="D584" s="35"/>
      <c r="E584" s="46"/>
      <c r="F584" s="33"/>
      <c r="G584" s="35" t="str">
        <f>IFERROR(VLOOKUP(F584,'[1]Données '!D:F,3,FALSE),"")</f>
        <v/>
      </c>
      <c r="H584" s="33"/>
      <c r="I584" s="37"/>
      <c r="J584" s="38"/>
      <c r="K584" s="33"/>
    </row>
    <row r="585" spans="1:11" x14ac:dyDescent="0.25">
      <c r="A585" s="32"/>
      <c r="B585" s="33"/>
      <c r="C585" s="35"/>
      <c r="D585" s="35"/>
      <c r="E585" s="46"/>
      <c r="F585" s="33"/>
      <c r="G585" s="35" t="str">
        <f>IFERROR(VLOOKUP(F585,'[1]Données '!D:F,3,FALSE),"")</f>
        <v/>
      </c>
      <c r="H585" s="33"/>
      <c r="I585" s="37"/>
      <c r="J585" s="38"/>
      <c r="K585" s="33"/>
    </row>
    <row r="586" spans="1:11" x14ac:dyDescent="0.25">
      <c r="A586" s="79"/>
      <c r="B586" s="78"/>
      <c r="C586" s="67"/>
      <c r="D586" s="67"/>
      <c r="E586" s="74"/>
      <c r="F586" s="66"/>
      <c r="G586" s="35" t="str">
        <f>IFERROR(VLOOKUP(F586,'[1]Données '!D:F,3,FALSE),"")</f>
        <v/>
      </c>
      <c r="H586" s="66"/>
      <c r="I586" s="68"/>
      <c r="J586" s="68"/>
      <c r="K586" s="77"/>
    </row>
    <row r="587" spans="1:11" x14ac:dyDescent="0.25">
      <c r="A587" s="79"/>
      <c r="B587" s="78"/>
      <c r="C587" s="67"/>
      <c r="D587" s="67"/>
      <c r="E587" s="74"/>
      <c r="F587" s="66"/>
      <c r="G587" s="35" t="str">
        <f>IFERROR(VLOOKUP(F587,'[1]Données '!D:F,3,FALSE),"")</f>
        <v/>
      </c>
      <c r="H587" s="66"/>
      <c r="I587" s="68"/>
      <c r="J587" s="68"/>
      <c r="K587" s="77"/>
    </row>
    <row r="588" spans="1:11" x14ac:dyDescent="0.25">
      <c r="A588" s="79"/>
      <c r="B588" s="78"/>
      <c r="C588" s="67"/>
      <c r="D588" s="67"/>
      <c r="E588" s="74"/>
      <c r="F588" s="66"/>
      <c r="G588" s="35" t="str">
        <f>IFERROR(VLOOKUP(F588,'[1]Données '!D:F,3,FALSE),"")</f>
        <v/>
      </c>
      <c r="H588" s="66"/>
      <c r="I588" s="68"/>
      <c r="J588" s="68"/>
      <c r="K588" s="77"/>
    </row>
    <row r="589" spans="1:11" x14ac:dyDescent="0.25">
      <c r="A589" s="79"/>
      <c r="B589" s="78"/>
      <c r="C589" s="67"/>
      <c r="D589" s="67"/>
      <c r="E589" s="74"/>
      <c r="F589" s="66"/>
      <c r="G589" s="35" t="str">
        <f>IFERROR(VLOOKUP(F589,'[1]Données '!D:F,3,FALSE),"")</f>
        <v/>
      </c>
      <c r="H589" s="66"/>
      <c r="I589" s="68"/>
      <c r="J589" s="68"/>
      <c r="K589" s="77"/>
    </row>
    <row r="590" spans="1:11" x14ac:dyDescent="0.25">
      <c r="A590" s="79"/>
      <c r="B590" s="78"/>
      <c r="C590" s="67"/>
      <c r="D590" s="67"/>
      <c r="E590" s="74"/>
      <c r="F590" s="66"/>
      <c r="G590" s="35" t="str">
        <f>IFERROR(VLOOKUP(F590,'[1]Données '!D:F,3,FALSE),"")</f>
        <v/>
      </c>
      <c r="H590" s="66"/>
      <c r="I590" s="68"/>
      <c r="J590" s="68"/>
      <c r="K590" s="77"/>
    </row>
    <row r="591" spans="1:11" x14ac:dyDescent="0.25">
      <c r="A591" s="79"/>
      <c r="B591" s="78"/>
      <c r="C591" s="67"/>
      <c r="D591" s="67"/>
      <c r="E591" s="74"/>
      <c r="F591" s="66"/>
      <c r="G591" s="35" t="str">
        <f>IFERROR(VLOOKUP(F591,'[1]Données '!D:F,3,FALSE),"")</f>
        <v/>
      </c>
      <c r="H591" s="66"/>
      <c r="I591" s="68"/>
      <c r="J591" s="68"/>
      <c r="K591" s="77"/>
    </row>
    <row r="592" spans="1:11" x14ac:dyDescent="0.25">
      <c r="A592" s="79"/>
      <c r="B592" s="78"/>
      <c r="C592" s="67"/>
      <c r="D592" s="67"/>
      <c r="E592" s="74"/>
      <c r="F592" s="66"/>
      <c r="G592" s="35" t="str">
        <f>IFERROR(VLOOKUP(F592,'[1]Données '!D:F,3,FALSE),"")</f>
        <v/>
      </c>
      <c r="H592" s="66"/>
      <c r="I592" s="68"/>
      <c r="J592" s="68"/>
      <c r="K592" s="77"/>
    </row>
    <row r="593" spans="1:11" x14ac:dyDescent="0.25">
      <c r="A593" s="79"/>
      <c r="B593" s="78"/>
      <c r="C593" s="67"/>
      <c r="D593" s="67"/>
      <c r="E593" s="74"/>
      <c r="F593" s="66"/>
      <c r="G593" s="35" t="str">
        <f>IFERROR(VLOOKUP(F593,'[1]Données '!D:F,3,FALSE),"")</f>
        <v/>
      </c>
      <c r="H593" s="66"/>
      <c r="I593" s="68"/>
      <c r="J593" s="68"/>
      <c r="K593" s="77"/>
    </row>
    <row r="594" spans="1:11" x14ac:dyDescent="0.25">
      <c r="A594" s="79"/>
      <c r="B594" s="78"/>
      <c r="C594" s="67"/>
      <c r="D594" s="67"/>
      <c r="E594" s="74"/>
      <c r="F594" s="66"/>
      <c r="G594" s="35" t="str">
        <f>IFERROR(VLOOKUP(F594,'[1]Données '!D:F,3,FALSE),"")</f>
        <v/>
      </c>
      <c r="H594" s="66"/>
      <c r="I594" s="68"/>
      <c r="J594" s="68"/>
      <c r="K594" s="77"/>
    </row>
    <row r="595" spans="1:11" x14ac:dyDescent="0.25">
      <c r="A595" s="79"/>
      <c r="B595" s="78"/>
      <c r="C595" s="67"/>
      <c r="D595" s="67"/>
      <c r="E595" s="74"/>
      <c r="F595" s="66"/>
      <c r="G595" s="35" t="str">
        <f>IFERROR(VLOOKUP(F595,'[1]Données '!D:F,3,FALSE),"")</f>
        <v/>
      </c>
      <c r="H595" s="66"/>
      <c r="I595" s="68"/>
      <c r="J595" s="68"/>
      <c r="K595" s="77"/>
    </row>
    <row r="596" spans="1:11" x14ac:dyDescent="0.25">
      <c r="A596" s="79"/>
      <c r="B596" s="78"/>
      <c r="C596" s="67"/>
      <c r="D596" s="67"/>
      <c r="E596" s="74"/>
      <c r="F596" s="66"/>
      <c r="G596" s="35" t="str">
        <f>IFERROR(VLOOKUP(F596,'[1]Données '!D:F,3,FALSE),"")</f>
        <v/>
      </c>
      <c r="H596" s="66"/>
      <c r="I596" s="68"/>
      <c r="J596" s="68"/>
      <c r="K596" s="77"/>
    </row>
    <row r="597" spans="1:11" x14ac:dyDescent="0.25">
      <c r="A597" s="79"/>
      <c r="B597" s="78"/>
      <c r="C597" s="67"/>
      <c r="D597" s="67"/>
      <c r="E597" s="74"/>
      <c r="F597" s="66"/>
      <c r="G597" s="35" t="str">
        <f>IFERROR(VLOOKUP(F597,'[1]Données '!D:F,3,FALSE),"")</f>
        <v/>
      </c>
      <c r="H597" s="66"/>
      <c r="I597" s="68"/>
      <c r="J597" s="68"/>
      <c r="K597" s="77"/>
    </row>
    <row r="598" spans="1:11" x14ac:dyDescent="0.25">
      <c r="A598" s="79"/>
      <c r="B598" s="78"/>
      <c r="C598" s="67"/>
      <c r="D598" s="67"/>
      <c r="E598" s="74"/>
      <c r="F598" s="66"/>
      <c r="G598" s="35" t="str">
        <f>IFERROR(VLOOKUP(F598,'[1]Données '!D:F,3,FALSE),"")</f>
        <v/>
      </c>
      <c r="H598" s="66"/>
      <c r="I598" s="68"/>
      <c r="J598" s="68"/>
      <c r="K598" s="77"/>
    </row>
    <row r="599" spans="1:11" x14ac:dyDescent="0.25">
      <c r="A599" s="79"/>
      <c r="B599" s="78"/>
      <c r="C599" s="67"/>
      <c r="D599" s="67"/>
      <c r="E599" s="74"/>
      <c r="F599" s="66"/>
      <c r="G599" s="35" t="str">
        <f>IFERROR(VLOOKUP(F599,'[1]Données '!D:F,3,FALSE),"")</f>
        <v/>
      </c>
      <c r="H599" s="66"/>
      <c r="I599" s="68"/>
      <c r="J599" s="68"/>
      <c r="K599" s="77"/>
    </row>
    <row r="600" spans="1:11" x14ac:dyDescent="0.25">
      <c r="A600" s="79"/>
      <c r="B600" s="78"/>
      <c r="C600" s="67"/>
      <c r="D600" s="67"/>
      <c r="E600" s="74"/>
      <c r="F600" s="66"/>
      <c r="G600" s="35" t="str">
        <f>IFERROR(VLOOKUP(F600,'[1]Données '!D:F,3,FALSE),"")</f>
        <v/>
      </c>
      <c r="H600" s="66"/>
      <c r="I600" s="68"/>
      <c r="J600" s="68"/>
      <c r="K600" s="77"/>
    </row>
    <row r="601" spans="1:11" x14ac:dyDescent="0.25">
      <c r="A601" s="79"/>
      <c r="B601" s="78"/>
      <c r="C601" s="67"/>
      <c r="D601" s="67"/>
      <c r="E601" s="74"/>
      <c r="F601" s="66"/>
      <c r="G601" s="35" t="str">
        <f>IFERROR(VLOOKUP(F601,'[1]Données '!D:F,3,FALSE),"")</f>
        <v/>
      </c>
      <c r="H601" s="66"/>
      <c r="I601" s="68"/>
      <c r="J601" s="68"/>
      <c r="K601" s="77"/>
    </row>
    <row r="602" spans="1:11" x14ac:dyDescent="0.25">
      <c r="A602" s="79"/>
      <c r="B602" s="78"/>
      <c r="C602" s="67"/>
      <c r="D602" s="67"/>
      <c r="E602" s="74"/>
      <c r="F602" s="66"/>
      <c r="G602" s="35" t="str">
        <f>IFERROR(VLOOKUP(F602,'[1]Données '!D:F,3,FALSE),"")</f>
        <v/>
      </c>
      <c r="H602" s="66"/>
      <c r="I602" s="68"/>
      <c r="J602" s="68"/>
      <c r="K602" s="77"/>
    </row>
    <row r="603" spans="1:11" x14ac:dyDescent="0.25">
      <c r="A603" s="79"/>
      <c r="B603" s="78"/>
      <c r="C603" s="67"/>
      <c r="D603" s="67"/>
      <c r="E603" s="74"/>
      <c r="F603" s="66"/>
      <c r="G603" s="35" t="str">
        <f>IFERROR(VLOOKUP(F603,'[1]Données '!D:F,3,FALSE),"")</f>
        <v/>
      </c>
      <c r="H603" s="66"/>
      <c r="I603" s="68"/>
      <c r="J603" s="68"/>
      <c r="K603" s="77"/>
    </row>
    <row r="604" spans="1:11" x14ac:dyDescent="0.25">
      <c r="A604" s="79"/>
      <c r="B604" s="78"/>
      <c r="C604" s="67"/>
      <c r="D604" s="67"/>
      <c r="E604" s="74"/>
      <c r="F604" s="66"/>
      <c r="G604" s="35" t="str">
        <f>IFERROR(VLOOKUP(F604,'[1]Données '!D:F,3,FALSE),"")</f>
        <v/>
      </c>
      <c r="H604" s="66"/>
      <c r="I604" s="68"/>
      <c r="J604" s="68"/>
      <c r="K604" s="77"/>
    </row>
    <row r="605" spans="1:11" x14ac:dyDescent="0.25">
      <c r="A605" s="79"/>
      <c r="B605" s="78"/>
      <c r="C605" s="67"/>
      <c r="D605" s="67"/>
      <c r="E605" s="74"/>
      <c r="F605" s="66"/>
      <c r="G605" s="35" t="str">
        <f>IFERROR(VLOOKUP(F605,'[1]Données '!D:F,3,FALSE),"")</f>
        <v/>
      </c>
      <c r="H605" s="66"/>
      <c r="I605" s="68"/>
      <c r="J605" s="68"/>
      <c r="K605" s="77"/>
    </row>
    <row r="606" spans="1:11" x14ac:dyDescent="0.25">
      <c r="A606" s="79"/>
      <c r="B606" s="78"/>
      <c r="C606" s="67"/>
      <c r="D606" s="67"/>
      <c r="E606" s="74"/>
      <c r="F606" s="66"/>
      <c r="G606" s="35" t="str">
        <f>IFERROR(VLOOKUP(F606,'[1]Données '!D:F,3,FALSE),"")</f>
        <v/>
      </c>
      <c r="H606" s="66"/>
      <c r="I606" s="68"/>
      <c r="J606" s="68"/>
      <c r="K606" s="77"/>
    </row>
    <row r="607" spans="1:11" x14ac:dyDescent="0.25">
      <c r="A607" s="79"/>
      <c r="B607" s="78"/>
      <c r="C607" s="67"/>
      <c r="D607" s="67"/>
      <c r="E607" s="74"/>
      <c r="F607" s="66"/>
      <c r="G607" s="35" t="str">
        <f>IFERROR(VLOOKUP(F607,'[1]Données '!D:F,3,FALSE),"")</f>
        <v/>
      </c>
      <c r="H607" s="66"/>
      <c r="I607" s="68"/>
      <c r="J607" s="68"/>
      <c r="K607" s="77"/>
    </row>
    <row r="608" spans="1:11" x14ac:dyDescent="0.25">
      <c r="A608" s="79"/>
      <c r="B608" s="78"/>
      <c r="C608" s="67"/>
      <c r="D608" s="67"/>
      <c r="E608" s="74"/>
      <c r="F608" s="66"/>
      <c r="G608" s="35" t="str">
        <f>IFERROR(VLOOKUP(F608,'[1]Données '!D:F,3,FALSE),"")</f>
        <v/>
      </c>
      <c r="H608" s="66"/>
      <c r="I608" s="68"/>
      <c r="J608" s="68"/>
      <c r="K608" s="77"/>
    </row>
    <row r="609" spans="1:11" x14ac:dyDescent="0.25">
      <c r="A609" s="79"/>
      <c r="B609" s="78"/>
      <c r="C609" s="67"/>
      <c r="D609" s="67"/>
      <c r="E609" s="74"/>
      <c r="F609" s="66"/>
      <c r="G609" s="35" t="str">
        <f>IFERROR(VLOOKUP(F609,'[1]Données '!D:F,3,FALSE),"")</f>
        <v/>
      </c>
      <c r="H609" s="66"/>
      <c r="I609" s="68"/>
      <c r="J609" s="68"/>
      <c r="K609" s="77"/>
    </row>
    <row r="610" spans="1:11" x14ac:dyDescent="0.25">
      <c r="A610" s="79"/>
      <c r="B610" s="78"/>
      <c r="C610" s="67"/>
      <c r="D610" s="67"/>
      <c r="E610" s="74"/>
      <c r="F610" s="66"/>
      <c r="G610" s="35" t="str">
        <f>IFERROR(VLOOKUP(F610,'[1]Données '!D:F,3,FALSE),"")</f>
        <v/>
      </c>
      <c r="H610" s="66"/>
      <c r="I610" s="68"/>
      <c r="J610" s="68"/>
      <c r="K610" s="77"/>
    </row>
    <row r="611" spans="1:11" x14ac:dyDescent="0.25">
      <c r="A611" s="79"/>
      <c r="B611" s="78"/>
      <c r="C611" s="67"/>
      <c r="D611" s="67"/>
      <c r="E611" s="74"/>
      <c r="F611" s="66"/>
      <c r="G611" s="35" t="str">
        <f>IFERROR(VLOOKUP(F611,'[1]Données '!D:F,3,FALSE),"")</f>
        <v/>
      </c>
      <c r="H611" s="66"/>
      <c r="I611" s="68"/>
      <c r="J611" s="68"/>
      <c r="K611" s="77"/>
    </row>
    <row r="612" spans="1:11" x14ac:dyDescent="0.25">
      <c r="A612" s="79"/>
      <c r="B612" s="78"/>
      <c r="C612" s="67"/>
      <c r="D612" s="67"/>
      <c r="E612" s="74"/>
      <c r="F612" s="66"/>
      <c r="G612" s="35" t="str">
        <f>IFERROR(VLOOKUP(F612,'[1]Données '!D:F,3,FALSE),"")</f>
        <v/>
      </c>
      <c r="H612" s="66"/>
      <c r="I612" s="68"/>
      <c r="J612" s="68"/>
      <c r="K612" s="77"/>
    </row>
    <row r="613" spans="1:11" x14ac:dyDescent="0.25">
      <c r="A613" s="79"/>
      <c r="B613" s="78"/>
      <c r="C613" s="67"/>
      <c r="D613" s="67"/>
      <c r="E613" s="74"/>
      <c r="F613" s="66"/>
      <c r="G613" s="35" t="str">
        <f>IFERROR(VLOOKUP(F613,'[1]Données '!D:F,3,FALSE),"")</f>
        <v/>
      </c>
      <c r="H613" s="66"/>
      <c r="I613" s="68"/>
      <c r="J613" s="68"/>
      <c r="K613" s="77"/>
    </row>
    <row r="614" spans="1:11" x14ac:dyDescent="0.25">
      <c r="A614" s="79"/>
      <c r="B614" s="78"/>
      <c r="C614" s="67"/>
      <c r="D614" s="67"/>
      <c r="E614" s="74"/>
      <c r="F614" s="66"/>
      <c r="G614" s="35" t="str">
        <f>IFERROR(VLOOKUP(F614,'[1]Données '!D:F,3,FALSE),"")</f>
        <v/>
      </c>
      <c r="H614" s="66"/>
      <c r="I614" s="68"/>
      <c r="J614" s="68"/>
      <c r="K614" s="77"/>
    </row>
    <row r="615" spans="1:11" x14ac:dyDescent="0.25">
      <c r="A615" s="79"/>
      <c r="B615" s="78"/>
      <c r="C615" s="67"/>
      <c r="D615" s="67"/>
      <c r="E615" s="74"/>
      <c r="F615" s="66"/>
      <c r="G615" s="35" t="str">
        <f>IFERROR(VLOOKUP(F615,'[1]Données '!D:F,3,FALSE),"")</f>
        <v/>
      </c>
      <c r="H615" s="66"/>
      <c r="I615" s="68"/>
      <c r="J615" s="68"/>
      <c r="K615" s="77"/>
    </row>
    <row r="616" spans="1:11" x14ac:dyDescent="0.25">
      <c r="A616" s="88"/>
      <c r="B616" s="78"/>
      <c r="C616" s="35"/>
      <c r="D616" s="35"/>
      <c r="E616" s="46"/>
      <c r="F616" s="33"/>
      <c r="G616" s="67"/>
      <c r="H616" s="66"/>
      <c r="I616" s="68"/>
      <c r="J616" s="68"/>
      <c r="K616" s="77"/>
    </row>
    <row r="617" spans="1:11" x14ac:dyDescent="0.25">
      <c r="A617" s="88"/>
      <c r="B617" s="78"/>
      <c r="C617" s="35"/>
      <c r="D617" s="35"/>
      <c r="E617" s="46"/>
      <c r="F617" s="33"/>
      <c r="G617" s="67"/>
      <c r="H617" s="66"/>
      <c r="I617" s="68"/>
      <c r="J617" s="68"/>
      <c r="K617" s="77"/>
    </row>
    <row r="618" spans="1:11" x14ac:dyDescent="0.25">
      <c r="A618" s="88"/>
      <c r="B618" s="78"/>
      <c r="C618" s="35"/>
      <c r="D618" s="35"/>
      <c r="E618" s="46"/>
      <c r="F618" s="33"/>
      <c r="G618" s="67"/>
      <c r="H618" s="66"/>
      <c r="I618" s="68"/>
      <c r="J618" s="68"/>
      <c r="K618" s="77"/>
    </row>
    <row r="619" spans="1:11" x14ac:dyDescent="0.25">
      <c r="A619" s="88"/>
      <c r="B619" s="78"/>
      <c r="C619" s="35"/>
      <c r="D619" s="35"/>
      <c r="E619" s="46"/>
      <c r="F619" s="33"/>
      <c r="G619" s="67"/>
      <c r="H619" s="66"/>
      <c r="I619" s="68"/>
      <c r="J619" s="68"/>
      <c r="K619" s="77"/>
    </row>
    <row r="620" spans="1:11" x14ac:dyDescent="0.25">
      <c r="A620" s="88"/>
      <c r="B620" s="78"/>
      <c r="C620" s="35"/>
      <c r="D620" s="35"/>
      <c r="E620" s="46"/>
      <c r="F620" s="33"/>
      <c r="G620" s="67"/>
      <c r="H620" s="66"/>
      <c r="I620" s="68"/>
      <c r="J620" s="68"/>
      <c r="K620" s="77"/>
    </row>
    <row r="621" spans="1:11" x14ac:dyDescent="0.25">
      <c r="A621" s="88"/>
      <c r="B621" s="78"/>
      <c r="C621" s="35"/>
      <c r="D621" s="35"/>
      <c r="E621" s="46"/>
      <c r="F621" s="33"/>
      <c r="G621" s="67"/>
      <c r="H621" s="66"/>
      <c r="I621" s="68"/>
      <c r="J621" s="68"/>
      <c r="K621" s="77"/>
    </row>
    <row r="622" spans="1:11" x14ac:dyDescent="0.25">
      <c r="A622" s="88"/>
      <c r="B622" s="78"/>
      <c r="C622" s="35"/>
      <c r="D622" s="35"/>
      <c r="E622" s="46"/>
      <c r="F622" s="33"/>
      <c r="G622" s="67"/>
      <c r="H622" s="66"/>
      <c r="I622" s="68"/>
      <c r="J622" s="68"/>
      <c r="K622" s="77"/>
    </row>
    <row r="623" spans="1:11" x14ac:dyDescent="0.25">
      <c r="A623" s="88"/>
      <c r="B623" s="78"/>
      <c r="C623" s="35"/>
      <c r="D623" s="35"/>
      <c r="E623" s="46"/>
      <c r="F623" s="33"/>
      <c r="G623" s="67"/>
      <c r="H623" s="66"/>
      <c r="I623" s="68"/>
      <c r="J623" s="68"/>
      <c r="K623" s="77"/>
    </row>
    <row r="624" spans="1:11" x14ac:dyDescent="0.25">
      <c r="A624" s="88"/>
      <c r="B624" s="78"/>
      <c r="C624" s="35"/>
      <c r="D624" s="35"/>
      <c r="E624" s="46"/>
      <c r="F624" s="33"/>
      <c r="G624" s="67"/>
      <c r="H624" s="66"/>
      <c r="I624" s="68"/>
      <c r="J624" s="68"/>
      <c r="K624" s="77"/>
    </row>
    <row r="625" spans="1:11" x14ac:dyDescent="0.25">
      <c r="A625" s="88"/>
      <c r="B625" s="78"/>
      <c r="C625" s="35"/>
      <c r="D625" s="35"/>
      <c r="E625" s="46"/>
      <c r="F625" s="33"/>
      <c r="G625" s="67"/>
      <c r="H625" s="66"/>
      <c r="I625" s="68"/>
      <c r="J625" s="68"/>
      <c r="K625" s="77"/>
    </row>
    <row r="626" spans="1:11" x14ac:dyDescent="0.25">
      <c r="A626" s="88"/>
      <c r="B626" s="78"/>
      <c r="C626" s="35"/>
      <c r="D626" s="35"/>
      <c r="E626" s="46"/>
      <c r="F626" s="33"/>
      <c r="G626" s="67"/>
      <c r="H626" s="66"/>
      <c r="I626" s="68"/>
      <c r="J626" s="68"/>
      <c r="K626" s="77"/>
    </row>
    <row r="627" spans="1:11" x14ac:dyDescent="0.25">
      <c r="A627" s="88"/>
      <c r="B627" s="78"/>
      <c r="C627" s="35"/>
      <c r="D627" s="35"/>
      <c r="E627" s="46"/>
      <c r="F627" s="33"/>
      <c r="G627" s="67"/>
      <c r="H627" s="66"/>
      <c r="I627" s="68"/>
      <c r="J627" s="68"/>
      <c r="K627" s="77"/>
    </row>
    <row r="628" spans="1:11" x14ac:dyDescent="0.25">
      <c r="A628" s="88"/>
      <c r="B628" s="78"/>
      <c r="C628" s="35"/>
      <c r="D628" s="35"/>
      <c r="E628" s="46"/>
      <c r="F628" s="33"/>
      <c r="G628" s="67"/>
      <c r="H628" s="66"/>
      <c r="I628" s="68"/>
      <c r="J628" s="68"/>
      <c r="K628" s="77"/>
    </row>
    <row r="629" spans="1:11" x14ac:dyDescent="0.25">
      <c r="A629" s="88"/>
      <c r="B629" s="78"/>
      <c r="C629" s="35"/>
      <c r="D629" s="35"/>
      <c r="E629" s="46"/>
      <c r="F629" s="33"/>
      <c r="G629" s="67"/>
      <c r="H629" s="66"/>
      <c r="I629" s="68"/>
      <c r="J629" s="68"/>
      <c r="K629" s="77"/>
    </row>
    <row r="630" spans="1:11" x14ac:dyDescent="0.25">
      <c r="A630" s="88"/>
      <c r="B630" s="78"/>
      <c r="C630" s="35"/>
      <c r="D630" s="35"/>
      <c r="E630" s="46"/>
      <c r="F630" s="33"/>
      <c r="G630" s="67"/>
      <c r="H630" s="66"/>
      <c r="I630" s="68"/>
      <c r="J630" s="68"/>
      <c r="K630" s="77"/>
    </row>
    <row r="631" spans="1:11" x14ac:dyDescent="0.25">
      <c r="A631" s="88"/>
      <c r="B631" s="78"/>
      <c r="C631" s="35"/>
      <c r="D631" s="35"/>
      <c r="E631" s="46"/>
      <c r="F631" s="33"/>
      <c r="G631" s="67"/>
      <c r="H631" s="66"/>
      <c r="I631" s="68"/>
      <c r="J631" s="68"/>
      <c r="K631" s="77"/>
    </row>
    <row r="632" spans="1:11" x14ac:dyDescent="0.25">
      <c r="A632" s="88"/>
      <c r="B632" s="78"/>
      <c r="C632" s="35"/>
      <c r="D632" s="35"/>
      <c r="E632" s="46"/>
      <c r="F632" s="33"/>
      <c r="G632" s="67"/>
      <c r="H632" s="66"/>
      <c r="I632" s="68"/>
      <c r="J632" s="68"/>
      <c r="K632" s="77"/>
    </row>
    <row r="633" spans="1:11" x14ac:dyDescent="0.25">
      <c r="A633" s="88"/>
      <c r="B633" s="78"/>
      <c r="C633" s="35"/>
      <c r="D633" s="35"/>
      <c r="E633" s="46"/>
      <c r="F633" s="33"/>
      <c r="G633" s="67"/>
      <c r="H633" s="66"/>
      <c r="I633" s="68"/>
      <c r="J633" s="68"/>
      <c r="K633" s="77"/>
    </row>
    <row r="634" spans="1:11" x14ac:dyDescent="0.25">
      <c r="A634" s="88"/>
      <c r="B634" s="78"/>
      <c r="C634" s="35"/>
      <c r="D634" s="35"/>
      <c r="E634" s="46"/>
      <c r="F634" s="33"/>
      <c r="G634" s="67"/>
      <c r="H634" s="66"/>
      <c r="I634" s="68"/>
      <c r="J634" s="68"/>
      <c r="K634" s="77"/>
    </row>
    <row r="635" spans="1:11" x14ac:dyDescent="0.25">
      <c r="A635" s="88"/>
      <c r="B635" s="78"/>
      <c r="C635" s="35"/>
      <c r="D635" s="35"/>
      <c r="E635" s="46"/>
      <c r="F635" s="33"/>
      <c r="G635" s="67"/>
      <c r="H635" s="66"/>
      <c r="I635" s="68"/>
      <c r="J635" s="68"/>
      <c r="K635" s="77"/>
    </row>
    <row r="636" spans="1:11" x14ac:dyDescent="0.25">
      <c r="A636" s="88"/>
      <c r="B636" s="78"/>
      <c r="C636" s="35"/>
      <c r="D636" s="35"/>
      <c r="E636" s="46"/>
      <c r="F636" s="33"/>
      <c r="G636" s="67"/>
      <c r="H636" s="66"/>
      <c r="I636" s="68"/>
      <c r="J636" s="68"/>
      <c r="K636" s="77"/>
    </row>
    <row r="637" spans="1:11" x14ac:dyDescent="0.25">
      <c r="A637" s="88"/>
      <c r="B637" s="78"/>
      <c r="C637" s="35"/>
      <c r="D637" s="35"/>
      <c r="E637" s="46"/>
      <c r="F637" s="33"/>
      <c r="G637" s="67"/>
      <c r="H637" s="66"/>
      <c r="I637" s="68"/>
      <c r="J637" s="68"/>
      <c r="K637" s="77"/>
    </row>
    <row r="638" spans="1:11" x14ac:dyDescent="0.25">
      <c r="A638" s="88"/>
      <c r="B638" s="78"/>
      <c r="C638" s="35"/>
      <c r="D638" s="35"/>
      <c r="E638" s="46"/>
      <c r="F638" s="33"/>
      <c r="G638" s="67"/>
      <c r="H638" s="66"/>
      <c r="I638" s="68"/>
      <c r="J638" s="68"/>
      <c r="K638" s="77"/>
    </row>
    <row r="639" spans="1:11" x14ac:dyDescent="0.25">
      <c r="A639" s="88"/>
      <c r="B639" s="78"/>
      <c r="C639" s="35"/>
      <c r="D639" s="35"/>
      <c r="E639" s="46"/>
      <c r="F639" s="33"/>
      <c r="G639" s="67"/>
      <c r="H639" s="66"/>
      <c r="I639" s="68"/>
      <c r="J639" s="68"/>
      <c r="K639" s="77"/>
    </row>
    <row r="640" spans="1:11" x14ac:dyDescent="0.25">
      <c r="A640" s="88"/>
      <c r="B640" s="78"/>
      <c r="C640" s="35"/>
      <c r="D640" s="35"/>
      <c r="E640" s="46"/>
      <c r="F640" s="33"/>
      <c r="G640" s="67"/>
      <c r="H640" s="66"/>
      <c r="I640" s="68"/>
      <c r="J640" s="68"/>
      <c r="K640" s="77"/>
    </row>
    <row r="641" spans="1:11" x14ac:dyDescent="0.25">
      <c r="A641" s="88"/>
      <c r="B641" s="78"/>
      <c r="C641" s="35"/>
      <c r="D641" s="35"/>
      <c r="E641" s="46"/>
      <c r="F641" s="33"/>
      <c r="G641" s="67"/>
      <c r="H641" s="66"/>
      <c r="I641" s="68"/>
      <c r="J641" s="68"/>
      <c r="K641" s="77"/>
    </row>
    <row r="642" spans="1:11" x14ac:dyDescent="0.25">
      <c r="A642" s="88"/>
      <c r="B642" s="78"/>
      <c r="C642" s="35"/>
      <c r="D642" s="35"/>
      <c r="E642" s="46"/>
      <c r="F642" s="33"/>
      <c r="G642" s="67"/>
      <c r="H642" s="66"/>
      <c r="I642" s="68"/>
      <c r="J642" s="68"/>
      <c r="K642" s="77"/>
    </row>
    <row r="643" spans="1:11" x14ac:dyDescent="0.25">
      <c r="A643" s="88"/>
      <c r="B643" s="78"/>
      <c r="C643" s="35"/>
      <c r="D643" s="35"/>
      <c r="E643" s="46"/>
      <c r="F643" s="33"/>
      <c r="G643" s="67"/>
      <c r="H643" s="66"/>
      <c r="I643" s="68"/>
      <c r="J643" s="68"/>
      <c r="K643" s="77"/>
    </row>
    <row r="644" spans="1:11" x14ac:dyDescent="0.25">
      <c r="A644" s="88"/>
      <c r="B644" s="78"/>
      <c r="C644" s="35"/>
      <c r="D644" s="35"/>
      <c r="E644" s="46"/>
      <c r="F644" s="33"/>
      <c r="G644" s="67"/>
      <c r="H644" s="66"/>
      <c r="I644" s="68"/>
      <c r="J644" s="68"/>
      <c r="K644" s="77"/>
    </row>
    <row r="645" spans="1:11" x14ac:dyDescent="0.25">
      <c r="A645" s="88"/>
      <c r="B645" s="78"/>
      <c r="C645" s="35"/>
      <c r="D645" s="35"/>
      <c r="E645" s="46"/>
      <c r="F645" s="33"/>
      <c r="G645" s="67"/>
      <c r="H645" s="66"/>
      <c r="I645" s="68"/>
      <c r="J645" s="68"/>
      <c r="K645" s="77"/>
    </row>
    <row r="646" spans="1:11" x14ac:dyDescent="0.25">
      <c r="A646" s="88"/>
      <c r="B646" s="78"/>
      <c r="C646" s="35"/>
      <c r="D646" s="35"/>
      <c r="E646" s="46"/>
      <c r="F646" s="33"/>
      <c r="G646" s="67"/>
      <c r="H646" s="66"/>
      <c r="I646" s="68"/>
      <c r="J646" s="68"/>
      <c r="K646" s="77"/>
    </row>
    <row r="647" spans="1:11" x14ac:dyDescent="0.25">
      <c r="A647" s="88"/>
      <c r="B647" s="78"/>
      <c r="C647" s="35"/>
      <c r="D647" s="35"/>
      <c r="E647" s="46"/>
      <c r="F647" s="33"/>
      <c r="G647" s="67"/>
      <c r="H647" s="66"/>
      <c r="I647" s="68"/>
      <c r="J647" s="68"/>
      <c r="K647" s="77"/>
    </row>
    <row r="648" spans="1:11" x14ac:dyDescent="0.25">
      <c r="A648" s="88"/>
      <c r="B648" s="78"/>
      <c r="C648" s="35"/>
      <c r="D648" s="35"/>
      <c r="E648" s="46"/>
      <c r="F648" s="33"/>
      <c r="G648" s="67"/>
      <c r="H648" s="66"/>
      <c r="I648" s="68"/>
      <c r="J648" s="68"/>
      <c r="K648" s="77"/>
    </row>
    <row r="649" spans="1:11" x14ac:dyDescent="0.25">
      <c r="A649" s="88"/>
      <c r="B649" s="78"/>
      <c r="C649" s="35"/>
      <c r="D649" s="35"/>
      <c r="E649" s="46"/>
      <c r="F649" s="33"/>
      <c r="G649" s="67"/>
      <c r="H649" s="66"/>
      <c r="I649" s="68"/>
      <c r="J649" s="68"/>
      <c r="K649" s="77"/>
    </row>
    <row r="650" spans="1:11" x14ac:dyDescent="0.25">
      <c r="A650" s="88"/>
      <c r="B650" s="78"/>
      <c r="C650" s="35"/>
      <c r="D650" s="35"/>
      <c r="E650" s="46"/>
      <c r="F650" s="33"/>
      <c r="G650" s="67"/>
      <c r="H650" s="66"/>
      <c r="I650" s="68"/>
      <c r="J650" s="68"/>
      <c r="K650" s="77"/>
    </row>
    <row r="651" spans="1:11" x14ac:dyDescent="0.25">
      <c r="A651" s="88"/>
      <c r="B651" s="78"/>
      <c r="C651" s="35"/>
      <c r="D651" s="35"/>
      <c r="E651" s="46"/>
      <c r="F651" s="33"/>
      <c r="G651" s="67"/>
      <c r="H651" s="66"/>
      <c r="I651" s="68"/>
      <c r="J651" s="68"/>
      <c r="K651" s="77"/>
    </row>
    <row r="652" spans="1:11" x14ac:dyDescent="0.25">
      <c r="A652" s="88"/>
      <c r="B652" s="78"/>
      <c r="C652" s="35"/>
      <c r="D652" s="35"/>
      <c r="E652" s="46"/>
      <c r="F652" s="33"/>
      <c r="G652" s="67"/>
      <c r="H652" s="66"/>
      <c r="I652" s="68"/>
      <c r="J652" s="68"/>
      <c r="K652" s="77"/>
    </row>
    <row r="653" spans="1:11" x14ac:dyDescent="0.25">
      <c r="A653" s="88"/>
      <c r="B653" s="78"/>
      <c r="C653" s="35"/>
      <c r="D653" s="35"/>
      <c r="E653" s="46"/>
      <c r="F653" s="33"/>
      <c r="G653" s="67"/>
      <c r="H653" s="66"/>
      <c r="I653" s="68"/>
      <c r="J653" s="68"/>
      <c r="K653" s="77"/>
    </row>
    <row r="654" spans="1:11" x14ac:dyDescent="0.25">
      <c r="A654" s="88"/>
      <c r="B654" s="78"/>
      <c r="C654" s="35"/>
      <c r="D654" s="35"/>
      <c r="E654" s="46"/>
      <c r="F654" s="33"/>
      <c r="G654" s="67"/>
      <c r="H654" s="66"/>
      <c r="I654" s="68"/>
      <c r="J654" s="68"/>
      <c r="K654" s="77"/>
    </row>
    <row r="655" spans="1:11" x14ac:dyDescent="0.25">
      <c r="A655" s="88"/>
      <c r="B655" s="78"/>
      <c r="C655" s="35"/>
      <c r="D655" s="35"/>
      <c r="E655" s="46"/>
      <c r="F655" s="33"/>
      <c r="G655" s="67"/>
      <c r="H655" s="66"/>
      <c r="I655" s="68"/>
      <c r="J655" s="68"/>
      <c r="K655" s="77"/>
    </row>
    <row r="656" spans="1:11" x14ac:dyDescent="0.25">
      <c r="A656" s="88"/>
      <c r="B656" s="78"/>
      <c r="C656" s="35"/>
      <c r="D656" s="35"/>
      <c r="E656" s="46"/>
      <c r="F656" s="33"/>
      <c r="G656" s="67"/>
      <c r="H656" s="66"/>
      <c r="I656" s="68"/>
      <c r="J656" s="68"/>
      <c r="K656" s="77"/>
    </row>
    <row r="657" spans="1:11" x14ac:dyDescent="0.25">
      <c r="A657" s="88"/>
      <c r="B657" s="78"/>
      <c r="C657" s="35"/>
      <c r="D657" s="35"/>
      <c r="E657" s="46"/>
      <c r="F657" s="33"/>
      <c r="G657" s="67"/>
      <c r="H657" s="66"/>
      <c r="I657" s="68"/>
      <c r="J657" s="68"/>
      <c r="K657" s="77"/>
    </row>
    <row r="658" spans="1:11" x14ac:dyDescent="0.25">
      <c r="A658" s="88"/>
      <c r="B658" s="78"/>
      <c r="C658" s="35"/>
      <c r="D658" s="35"/>
      <c r="E658" s="46"/>
      <c r="F658" s="33"/>
      <c r="G658" s="67"/>
      <c r="H658" s="66"/>
      <c r="I658" s="68"/>
      <c r="J658" s="68"/>
      <c r="K658" s="77"/>
    </row>
    <row r="659" spans="1:11" x14ac:dyDescent="0.25">
      <c r="A659" s="88"/>
      <c r="B659" s="89"/>
      <c r="C659" s="35"/>
      <c r="D659" s="35"/>
      <c r="E659" s="46"/>
      <c r="F659" s="33"/>
      <c r="G659" s="67"/>
      <c r="H659" s="66"/>
      <c r="I659" s="68"/>
      <c r="J659" s="68"/>
      <c r="K659" s="77"/>
    </row>
    <row r="660" spans="1:11" x14ac:dyDescent="0.25">
      <c r="A660" s="88"/>
      <c r="B660" s="78"/>
      <c r="C660" s="35"/>
      <c r="D660" s="35"/>
      <c r="E660" s="46"/>
      <c r="F660" s="33"/>
      <c r="G660" s="67"/>
      <c r="H660" s="66"/>
      <c r="I660" s="68"/>
      <c r="J660" s="68"/>
      <c r="K660" s="77"/>
    </row>
    <row r="661" spans="1:11" x14ac:dyDescent="0.25">
      <c r="A661" s="79"/>
      <c r="B661" s="78"/>
      <c r="C661" s="67"/>
      <c r="D661" s="67"/>
      <c r="E661" s="74"/>
      <c r="F661" s="66"/>
      <c r="G661" s="67"/>
      <c r="H661" s="66"/>
      <c r="I661" s="68"/>
      <c r="J661" s="68"/>
      <c r="K661" s="77"/>
    </row>
    <row r="662" spans="1:11" x14ac:dyDescent="0.25">
      <c r="A662" s="79"/>
      <c r="B662" s="78"/>
      <c r="C662" s="67"/>
      <c r="D662" s="67"/>
      <c r="E662" s="74"/>
      <c r="F662" s="66"/>
      <c r="G662" s="67"/>
      <c r="H662" s="66"/>
      <c r="I662" s="68"/>
      <c r="J662" s="68"/>
      <c r="K662" s="77"/>
    </row>
    <row r="663" spans="1:11" x14ac:dyDescent="0.25">
      <c r="A663" s="79"/>
      <c r="B663" s="78"/>
      <c r="C663" s="67"/>
      <c r="D663" s="67"/>
      <c r="E663" s="74"/>
      <c r="F663" s="66"/>
      <c r="G663" s="67"/>
      <c r="H663" s="66"/>
      <c r="I663" s="68"/>
      <c r="J663" s="68"/>
      <c r="K663" s="77"/>
    </row>
    <row r="664" spans="1:11" x14ac:dyDescent="0.25">
      <c r="A664" s="79"/>
      <c r="B664" s="78"/>
      <c r="C664" s="67"/>
      <c r="D664" s="67"/>
      <c r="E664" s="74"/>
      <c r="F664" s="66"/>
      <c r="G664" s="67"/>
      <c r="H664" s="66"/>
      <c r="I664" s="68"/>
      <c r="J664" s="68"/>
      <c r="K664" s="77"/>
    </row>
    <row r="665" spans="1:11" x14ac:dyDescent="0.25">
      <c r="A665" s="79"/>
      <c r="B665" s="78"/>
      <c r="C665" s="67"/>
      <c r="D665" s="67"/>
      <c r="E665" s="74"/>
      <c r="F665" s="66"/>
      <c r="G665" s="67"/>
      <c r="H665" s="66"/>
      <c r="I665" s="68"/>
      <c r="J665" s="68"/>
      <c r="K665" s="77"/>
    </row>
    <row r="666" spans="1:11" x14ac:dyDescent="0.25">
      <c r="A666" s="79"/>
      <c r="B666" s="78"/>
      <c r="C666" s="67"/>
      <c r="D666" s="67"/>
      <c r="E666" s="74"/>
      <c r="F666" s="66"/>
      <c r="G666" s="67"/>
      <c r="H666" s="66"/>
      <c r="I666" s="68"/>
      <c r="J666" s="68"/>
      <c r="K666" s="77"/>
    </row>
    <row r="667" spans="1:11" x14ac:dyDescent="0.25">
      <c r="A667" s="79"/>
      <c r="B667" s="78"/>
      <c r="C667" s="67"/>
      <c r="D667" s="67"/>
      <c r="E667" s="74"/>
      <c r="F667" s="66"/>
      <c r="G667" s="67"/>
      <c r="H667" s="66"/>
      <c r="I667" s="68"/>
      <c r="J667" s="68"/>
      <c r="K667" s="77"/>
    </row>
    <row r="668" spans="1:11" x14ac:dyDescent="0.25">
      <c r="A668" s="79"/>
      <c r="B668" s="78"/>
      <c r="C668" s="67"/>
      <c r="D668" s="67"/>
      <c r="E668" s="74"/>
      <c r="F668" s="66"/>
      <c r="G668" s="67"/>
      <c r="H668" s="66"/>
      <c r="I668" s="68"/>
      <c r="J668" s="68"/>
      <c r="K668" s="77"/>
    </row>
    <row r="669" spans="1:11" x14ac:dyDescent="0.25">
      <c r="A669" s="79"/>
      <c r="B669" s="78"/>
      <c r="C669" s="67"/>
      <c r="D669" s="67"/>
      <c r="E669" s="74"/>
      <c r="F669" s="66"/>
      <c r="G669" s="67"/>
      <c r="H669" s="66"/>
      <c r="I669" s="68"/>
      <c r="J669" s="68"/>
      <c r="K669" s="77"/>
    </row>
    <row r="670" spans="1:11" x14ac:dyDescent="0.25">
      <c r="A670" s="79"/>
      <c r="B670" s="78"/>
      <c r="C670" s="67"/>
      <c r="D670" s="67"/>
      <c r="E670" s="74"/>
      <c r="F670" s="66"/>
      <c r="G670" s="67"/>
      <c r="H670" s="66"/>
      <c r="I670" s="68"/>
      <c r="J670" s="68"/>
      <c r="K670" s="77"/>
    </row>
    <row r="671" spans="1:11" x14ac:dyDescent="0.25">
      <c r="A671" s="79"/>
      <c r="B671" s="78"/>
      <c r="C671" s="67"/>
      <c r="D671" s="67"/>
      <c r="E671" s="74"/>
      <c r="F671" s="66"/>
      <c r="G671" s="67"/>
      <c r="H671" s="66"/>
      <c r="I671" s="68"/>
      <c r="J671" s="68"/>
      <c r="K671" s="77"/>
    </row>
    <row r="672" spans="1:11" x14ac:dyDescent="0.25">
      <c r="A672" s="79"/>
      <c r="B672" s="78"/>
      <c r="C672" s="67"/>
      <c r="D672" s="67"/>
      <c r="E672" s="74"/>
      <c r="F672" s="66"/>
      <c r="G672" s="67"/>
      <c r="H672" s="66"/>
      <c r="I672" s="68"/>
      <c r="J672" s="68"/>
      <c r="K672" s="77"/>
    </row>
    <row r="673" spans="1:11" x14ac:dyDescent="0.25">
      <c r="A673" s="79"/>
      <c r="B673" s="78"/>
      <c r="C673" s="67"/>
      <c r="D673" s="67"/>
      <c r="E673" s="74"/>
      <c r="F673" s="66"/>
      <c r="G673" s="67"/>
      <c r="H673" s="66"/>
      <c r="I673" s="68"/>
      <c r="J673" s="68"/>
      <c r="K673" s="77"/>
    </row>
    <row r="674" spans="1:11" x14ac:dyDescent="0.25">
      <c r="A674" s="79"/>
      <c r="B674" s="78"/>
      <c r="C674" s="67"/>
      <c r="D674" s="67"/>
      <c r="E674" s="74"/>
      <c r="F674" s="66"/>
      <c r="G674" s="67"/>
      <c r="H674" s="66"/>
      <c r="I674" s="68"/>
      <c r="J674" s="68"/>
      <c r="K674" s="77"/>
    </row>
    <row r="675" spans="1:11" x14ac:dyDescent="0.25">
      <c r="A675" s="79"/>
      <c r="B675" s="78"/>
      <c r="C675" s="67"/>
      <c r="D675" s="67"/>
      <c r="E675" s="74"/>
      <c r="F675" s="66"/>
      <c r="G675" s="67"/>
      <c r="H675" s="66"/>
      <c r="I675" s="68"/>
      <c r="J675" s="68"/>
      <c r="K675" s="77"/>
    </row>
    <row r="676" spans="1:11" x14ac:dyDescent="0.25">
      <c r="A676" s="79"/>
      <c r="B676" s="78"/>
      <c r="C676" s="67"/>
      <c r="D676" s="67"/>
      <c r="E676" s="74"/>
      <c r="F676" s="66"/>
      <c r="G676" s="67"/>
      <c r="H676" s="66"/>
      <c r="I676" s="68"/>
      <c r="J676" s="68"/>
      <c r="K676" s="77"/>
    </row>
    <row r="677" spans="1:11" x14ac:dyDescent="0.25">
      <c r="A677" s="79"/>
      <c r="B677" s="78"/>
      <c r="C677" s="67"/>
      <c r="D677" s="67"/>
      <c r="E677" s="74"/>
      <c r="F677" s="66"/>
      <c r="G677" s="67"/>
      <c r="H677" s="66"/>
      <c r="I677" s="68"/>
      <c r="J677" s="68"/>
      <c r="K677" s="77"/>
    </row>
    <row r="678" spans="1:11" x14ac:dyDescent="0.25">
      <c r="A678" s="79"/>
      <c r="B678" s="78"/>
      <c r="C678" s="67"/>
      <c r="D678" s="67"/>
      <c r="E678" s="74"/>
      <c r="F678" s="66"/>
      <c r="G678" s="67"/>
      <c r="H678" s="66"/>
      <c r="I678" s="68"/>
      <c r="J678" s="68"/>
      <c r="K678" s="77"/>
    </row>
    <row r="679" spans="1:11" x14ac:dyDescent="0.25">
      <c r="A679" s="79"/>
      <c r="B679" s="78"/>
      <c r="C679" s="67"/>
      <c r="D679" s="67"/>
      <c r="E679" s="74"/>
      <c r="F679" s="66"/>
      <c r="G679" s="67"/>
      <c r="H679" s="66"/>
      <c r="I679" s="68"/>
      <c r="J679" s="68"/>
      <c r="K679" s="77"/>
    </row>
    <row r="680" spans="1:11" x14ac:dyDescent="0.25">
      <c r="A680" s="79"/>
      <c r="B680" s="78"/>
      <c r="C680" s="67"/>
      <c r="D680" s="67"/>
      <c r="E680" s="74"/>
      <c r="F680" s="66"/>
      <c r="G680" s="67"/>
      <c r="H680" s="66"/>
      <c r="I680" s="68"/>
      <c r="J680" s="68"/>
      <c r="K680" s="77"/>
    </row>
    <row r="681" spans="1:11" x14ac:dyDescent="0.25">
      <c r="A681" s="79"/>
      <c r="B681" s="78"/>
      <c r="C681" s="67"/>
      <c r="D681" s="67"/>
      <c r="E681" s="74"/>
      <c r="F681" s="66"/>
      <c r="G681" s="67"/>
      <c r="H681" s="66"/>
      <c r="I681" s="68"/>
      <c r="J681" s="68"/>
      <c r="K681" s="77"/>
    </row>
    <row r="682" spans="1:11" x14ac:dyDescent="0.25">
      <c r="A682" s="79"/>
      <c r="B682" s="78"/>
      <c r="C682" s="67"/>
      <c r="D682" s="67"/>
      <c r="E682" s="74"/>
      <c r="F682" s="66"/>
      <c r="G682" s="67"/>
      <c r="H682" s="66"/>
      <c r="I682" s="68"/>
      <c r="J682" s="68"/>
      <c r="K682" s="77"/>
    </row>
    <row r="683" spans="1:11" x14ac:dyDescent="0.25">
      <c r="A683" s="79"/>
      <c r="B683" s="78"/>
      <c r="C683" s="67"/>
      <c r="D683" s="67"/>
      <c r="E683" s="74"/>
      <c r="F683" s="66"/>
      <c r="G683" s="67"/>
      <c r="H683" s="66"/>
      <c r="I683" s="68"/>
      <c r="J683" s="68"/>
      <c r="K683" s="77"/>
    </row>
    <row r="684" spans="1:11" x14ac:dyDescent="0.25">
      <c r="A684" s="79"/>
      <c r="B684" s="78"/>
      <c r="C684" s="67"/>
      <c r="D684" s="67"/>
      <c r="E684" s="74"/>
      <c r="F684" s="66"/>
      <c r="G684" s="67"/>
      <c r="H684" s="66"/>
      <c r="I684" s="68"/>
      <c r="J684" s="68"/>
      <c r="K684" s="77"/>
    </row>
    <row r="685" spans="1:11" x14ac:dyDescent="0.25">
      <c r="A685" s="79"/>
      <c r="B685" s="78"/>
      <c r="C685" s="67"/>
      <c r="D685" s="67"/>
      <c r="E685" s="74"/>
      <c r="F685" s="66"/>
      <c r="G685" s="67"/>
      <c r="H685" s="66"/>
      <c r="I685" s="68"/>
      <c r="J685" s="68"/>
      <c r="K685" s="77"/>
    </row>
    <row r="686" spans="1:11" x14ac:dyDescent="0.25">
      <c r="A686" s="79"/>
      <c r="B686" s="78"/>
      <c r="C686" s="67"/>
      <c r="D686" s="67"/>
      <c r="E686" s="74"/>
      <c r="F686" s="66"/>
      <c r="G686" s="67"/>
      <c r="H686" s="66"/>
      <c r="I686" s="68"/>
      <c r="J686" s="68"/>
      <c r="K686" s="77"/>
    </row>
    <row r="687" spans="1:11" x14ac:dyDescent="0.25">
      <c r="A687" s="79"/>
      <c r="B687" s="78"/>
      <c r="C687" s="67"/>
      <c r="D687" s="67"/>
      <c r="E687" s="74"/>
      <c r="F687" s="66"/>
      <c r="G687" s="67"/>
      <c r="H687" s="66"/>
      <c r="I687" s="68"/>
      <c r="J687" s="68"/>
      <c r="K687" s="77"/>
    </row>
    <row r="688" spans="1:11" x14ac:dyDescent="0.25">
      <c r="A688" s="79"/>
      <c r="B688" s="78"/>
      <c r="C688" s="67"/>
      <c r="D688" s="67"/>
      <c r="E688" s="74"/>
      <c r="F688" s="66"/>
      <c r="G688" s="67"/>
      <c r="H688" s="66"/>
      <c r="I688" s="68"/>
      <c r="J688" s="68"/>
      <c r="K688" s="77"/>
    </row>
    <row r="689" spans="1:11" x14ac:dyDescent="0.25">
      <c r="A689" s="79"/>
      <c r="B689" s="78"/>
      <c r="C689" s="67"/>
      <c r="D689" s="67"/>
      <c r="E689" s="74"/>
      <c r="F689" s="66"/>
      <c r="G689" s="67"/>
      <c r="H689" s="66"/>
      <c r="I689" s="68"/>
      <c r="J689" s="68"/>
      <c r="K689" s="77"/>
    </row>
    <row r="690" spans="1:11" x14ac:dyDescent="0.25">
      <c r="A690" s="79"/>
      <c r="B690" s="78"/>
      <c r="C690" s="67"/>
      <c r="D690" s="67"/>
      <c r="E690" s="74"/>
      <c r="F690" s="66"/>
      <c r="G690" s="67"/>
      <c r="H690" s="66"/>
      <c r="I690" s="68"/>
      <c r="J690" s="68"/>
      <c r="K690" s="77"/>
    </row>
    <row r="691" spans="1:11" x14ac:dyDescent="0.25">
      <c r="A691" s="79"/>
      <c r="B691" s="78"/>
      <c r="C691" s="67"/>
      <c r="D691" s="67"/>
      <c r="E691" s="74"/>
      <c r="F691" s="66"/>
      <c r="G691" s="67"/>
      <c r="H691" s="66"/>
      <c r="I691" s="68"/>
      <c r="J691" s="68"/>
      <c r="K691" s="77"/>
    </row>
    <row r="692" spans="1:11" x14ac:dyDescent="0.25">
      <c r="A692" s="79"/>
      <c r="B692" s="78"/>
      <c r="C692" s="67"/>
      <c r="D692" s="67"/>
      <c r="E692" s="74"/>
      <c r="F692" s="66"/>
      <c r="G692" s="67"/>
      <c r="H692" s="66"/>
      <c r="I692" s="68"/>
      <c r="J692" s="68"/>
      <c r="K692" s="77"/>
    </row>
    <row r="693" spans="1:11" x14ac:dyDescent="0.25">
      <c r="A693" s="79"/>
      <c r="B693" s="78"/>
      <c r="C693" s="67"/>
      <c r="D693" s="67"/>
      <c r="E693" s="74"/>
      <c r="F693" s="66"/>
      <c r="G693" s="67"/>
      <c r="H693" s="66"/>
      <c r="I693" s="68"/>
      <c r="J693" s="68"/>
      <c r="K693" s="77"/>
    </row>
    <row r="694" spans="1:11" x14ac:dyDescent="0.25">
      <c r="A694" s="79"/>
      <c r="B694" s="78"/>
      <c r="C694" s="67"/>
      <c r="D694" s="67"/>
      <c r="E694" s="74"/>
      <c r="F694" s="66"/>
      <c r="G694" s="67"/>
      <c r="H694" s="66"/>
      <c r="I694" s="68"/>
      <c r="J694" s="68"/>
      <c r="K694" s="77"/>
    </row>
    <row r="695" spans="1:11" x14ac:dyDescent="0.25">
      <c r="A695" s="79"/>
      <c r="B695" s="78"/>
      <c r="C695" s="67"/>
      <c r="D695" s="67"/>
      <c r="E695" s="74"/>
      <c r="F695" s="66"/>
      <c r="G695" s="67"/>
      <c r="H695" s="66"/>
      <c r="I695" s="68"/>
      <c r="J695" s="68"/>
      <c r="K695" s="77"/>
    </row>
    <row r="696" spans="1:11" x14ac:dyDescent="0.25">
      <c r="A696" s="79"/>
      <c r="B696" s="78"/>
      <c r="C696" s="67"/>
      <c r="D696" s="67"/>
      <c r="E696" s="74"/>
      <c r="F696" s="66"/>
      <c r="G696" s="67"/>
      <c r="H696" s="66"/>
      <c r="I696" s="68"/>
      <c r="J696" s="68"/>
      <c r="K696" s="77"/>
    </row>
    <row r="697" spans="1:11" x14ac:dyDescent="0.25">
      <c r="A697" s="79"/>
      <c r="B697" s="78"/>
      <c r="C697" s="67"/>
      <c r="D697" s="67"/>
      <c r="E697" s="74"/>
      <c r="F697" s="66"/>
      <c r="G697" s="67"/>
      <c r="H697" s="66"/>
      <c r="I697" s="68"/>
      <c r="J697" s="68"/>
      <c r="K697" s="77"/>
    </row>
    <row r="698" spans="1:11" x14ac:dyDescent="0.25">
      <c r="A698" s="79"/>
      <c r="B698" s="78"/>
      <c r="C698" s="67"/>
      <c r="D698" s="67"/>
      <c r="E698" s="74"/>
      <c r="F698" s="66"/>
      <c r="G698" s="67"/>
      <c r="H698" s="66"/>
      <c r="I698" s="68"/>
      <c r="J698" s="68"/>
      <c r="K698" s="77"/>
    </row>
    <row r="699" spans="1:11" x14ac:dyDescent="0.25">
      <c r="A699" s="79"/>
      <c r="B699" s="78"/>
      <c r="C699" s="67"/>
      <c r="D699" s="67"/>
      <c r="E699" s="74"/>
      <c r="F699" s="66"/>
      <c r="G699" s="67"/>
      <c r="H699" s="66"/>
      <c r="I699" s="68"/>
      <c r="J699" s="68"/>
      <c r="K699" s="77"/>
    </row>
    <row r="700" spans="1:11" x14ac:dyDescent="0.25">
      <c r="A700" s="79"/>
      <c r="B700" s="78"/>
      <c r="C700" s="67"/>
      <c r="D700" s="67"/>
      <c r="E700" s="74"/>
      <c r="F700" s="66"/>
      <c r="G700" s="67"/>
      <c r="H700" s="66"/>
      <c r="I700" s="68"/>
      <c r="J700" s="68"/>
      <c r="K700" s="77"/>
    </row>
    <row r="701" spans="1:11" x14ac:dyDescent="0.25">
      <c r="A701" s="79"/>
      <c r="B701" s="78"/>
      <c r="C701" s="67"/>
      <c r="D701" s="67"/>
      <c r="E701" s="74"/>
      <c r="F701" s="66"/>
      <c r="G701" s="67"/>
      <c r="H701" s="66"/>
      <c r="I701" s="68"/>
      <c r="J701" s="68"/>
      <c r="K701" s="77"/>
    </row>
    <row r="702" spans="1:11" x14ac:dyDescent="0.25">
      <c r="A702" s="79"/>
      <c r="B702" s="78"/>
      <c r="C702" s="67"/>
      <c r="D702" s="67"/>
      <c r="E702" s="74"/>
      <c r="F702" s="66"/>
      <c r="G702" s="67"/>
      <c r="H702" s="66"/>
      <c r="I702" s="68"/>
      <c r="J702" s="68"/>
      <c r="K702" s="77"/>
    </row>
    <row r="703" spans="1:11" x14ac:dyDescent="0.25">
      <c r="A703" s="79"/>
      <c r="B703" s="78"/>
      <c r="C703" s="67"/>
      <c r="D703" s="67"/>
      <c r="E703" s="74"/>
      <c r="F703" s="66"/>
      <c r="G703" s="67"/>
      <c r="H703" s="66"/>
      <c r="I703" s="68"/>
      <c r="J703" s="68"/>
      <c r="K703" s="77"/>
    </row>
    <row r="704" spans="1:11" x14ac:dyDescent="0.25">
      <c r="A704" s="79"/>
      <c r="B704" s="78"/>
      <c r="C704" s="67"/>
      <c r="D704" s="67"/>
      <c r="E704" s="74"/>
      <c r="F704" s="66"/>
      <c r="G704" s="67"/>
      <c r="H704" s="66"/>
      <c r="I704" s="68"/>
      <c r="J704" s="68"/>
      <c r="K704" s="77"/>
    </row>
    <row r="705" spans="1:11" x14ac:dyDescent="0.25">
      <c r="A705" s="79"/>
      <c r="B705" s="78"/>
      <c r="C705" s="67"/>
      <c r="D705" s="67"/>
      <c r="E705" s="74"/>
      <c r="F705" s="66"/>
      <c r="G705" s="67"/>
      <c r="H705" s="66"/>
      <c r="I705" s="68"/>
      <c r="J705" s="68"/>
      <c r="K705" s="77"/>
    </row>
    <row r="706" spans="1:11" x14ac:dyDescent="0.25">
      <c r="A706" s="79"/>
      <c r="B706" s="78"/>
      <c r="C706" s="67"/>
      <c r="D706" s="67"/>
      <c r="E706" s="74"/>
      <c r="F706" s="66"/>
      <c r="G706" s="67"/>
      <c r="H706" s="66"/>
      <c r="I706" s="68"/>
      <c r="J706" s="68"/>
      <c r="K706" s="77"/>
    </row>
    <row r="707" spans="1:11" x14ac:dyDescent="0.25">
      <c r="A707" s="79"/>
      <c r="B707" s="78"/>
      <c r="C707" s="67"/>
      <c r="D707" s="67"/>
      <c r="E707" s="74"/>
      <c r="F707" s="66"/>
      <c r="G707" s="67"/>
      <c r="H707" s="66"/>
      <c r="I707" s="68"/>
      <c r="J707" s="68"/>
      <c r="K707" s="77"/>
    </row>
    <row r="708" spans="1:11" x14ac:dyDescent="0.25">
      <c r="A708" s="79"/>
      <c r="B708" s="78"/>
      <c r="C708" s="67"/>
      <c r="D708" s="67"/>
      <c r="E708" s="74"/>
      <c r="F708" s="66"/>
      <c r="G708" s="67"/>
      <c r="H708" s="66"/>
      <c r="I708" s="68"/>
      <c r="J708" s="68"/>
      <c r="K708" s="77"/>
    </row>
    <row r="709" spans="1:11" x14ac:dyDescent="0.25">
      <c r="A709" s="79"/>
      <c r="B709" s="78"/>
      <c r="C709" s="67"/>
      <c r="D709" s="67"/>
      <c r="E709" s="74"/>
      <c r="F709" s="66"/>
      <c r="G709" s="67"/>
      <c r="H709" s="66"/>
      <c r="I709" s="68"/>
      <c r="J709" s="68"/>
      <c r="K709" s="77"/>
    </row>
    <row r="710" spans="1:11" x14ac:dyDescent="0.25">
      <c r="A710" s="79"/>
      <c r="B710" s="78"/>
      <c r="C710" s="67"/>
      <c r="D710" s="67"/>
      <c r="E710" s="74"/>
      <c r="F710" s="66"/>
      <c r="G710" s="67"/>
      <c r="H710" s="66"/>
      <c r="I710" s="68"/>
      <c r="J710" s="68"/>
      <c r="K710" s="77"/>
    </row>
    <row r="711" spans="1:11" x14ac:dyDescent="0.25">
      <c r="A711" s="79"/>
      <c r="B711" s="78"/>
      <c r="C711" s="67"/>
      <c r="D711" s="67"/>
      <c r="E711" s="74"/>
      <c r="F711" s="66"/>
      <c r="G711" s="67"/>
      <c r="H711" s="66"/>
      <c r="I711" s="68"/>
      <c r="J711" s="68"/>
      <c r="K711" s="77"/>
    </row>
    <row r="712" spans="1:11" x14ac:dyDescent="0.25">
      <c r="A712" s="79"/>
      <c r="B712" s="78"/>
      <c r="C712" s="67"/>
      <c r="D712" s="67"/>
      <c r="E712" s="74"/>
      <c r="F712" s="66"/>
      <c r="G712" s="67"/>
      <c r="H712" s="66"/>
      <c r="I712" s="68"/>
      <c r="J712" s="68"/>
      <c r="K712" s="77"/>
    </row>
    <row r="713" spans="1:11" x14ac:dyDescent="0.25">
      <c r="A713" s="79"/>
      <c r="B713" s="78"/>
      <c r="C713" s="67"/>
      <c r="D713" s="67"/>
      <c r="E713" s="74"/>
      <c r="F713" s="66"/>
      <c r="G713" s="67"/>
      <c r="H713" s="66"/>
      <c r="I713" s="68"/>
      <c r="J713" s="68"/>
      <c r="K713" s="77"/>
    </row>
    <row r="714" spans="1:11" x14ac:dyDescent="0.25">
      <c r="A714" s="79"/>
      <c r="B714" s="78"/>
      <c r="C714" s="67"/>
      <c r="D714" s="67"/>
      <c r="E714" s="74"/>
      <c r="F714" s="66"/>
      <c r="G714" s="67"/>
      <c r="H714" s="66"/>
      <c r="I714" s="68"/>
      <c r="J714" s="68"/>
      <c r="K714" s="77"/>
    </row>
    <row r="715" spans="1:11" x14ac:dyDescent="0.25">
      <c r="A715" s="79"/>
      <c r="B715" s="78"/>
      <c r="C715" s="67"/>
      <c r="D715" s="67"/>
      <c r="E715" s="74"/>
      <c r="F715" s="66"/>
      <c r="G715" s="67"/>
      <c r="H715" s="66"/>
      <c r="I715" s="68"/>
      <c r="J715" s="68"/>
      <c r="K715" s="77"/>
    </row>
    <row r="716" spans="1:11" x14ac:dyDescent="0.25">
      <c r="A716" s="79"/>
      <c r="B716" s="78"/>
      <c r="C716" s="67"/>
      <c r="D716" s="67"/>
      <c r="E716" s="74"/>
      <c r="F716" s="66"/>
      <c r="G716" s="67"/>
      <c r="H716" s="66"/>
      <c r="I716" s="68"/>
      <c r="J716" s="68"/>
      <c r="K716" s="77"/>
    </row>
    <row r="717" spans="1:11" x14ac:dyDescent="0.25">
      <c r="A717" s="79"/>
      <c r="B717" s="78"/>
      <c r="C717" s="67"/>
      <c r="D717" s="67"/>
      <c r="E717" s="74"/>
      <c r="F717" s="66"/>
      <c r="G717" s="67"/>
      <c r="H717" s="66"/>
      <c r="I717" s="68"/>
      <c r="J717" s="68"/>
      <c r="K717" s="77"/>
    </row>
    <row r="718" spans="1:11" x14ac:dyDescent="0.25">
      <c r="A718" s="79"/>
      <c r="B718" s="78"/>
      <c r="C718" s="67"/>
      <c r="D718" s="67"/>
      <c r="E718" s="74"/>
      <c r="F718" s="66"/>
      <c r="G718" s="67"/>
      <c r="H718" s="66"/>
      <c r="I718" s="68"/>
      <c r="J718" s="68"/>
      <c r="K718" s="77"/>
    </row>
    <row r="719" spans="1:11" x14ac:dyDescent="0.25">
      <c r="A719" s="79"/>
      <c r="B719" s="78"/>
      <c r="C719" s="67"/>
      <c r="D719" s="67"/>
      <c r="E719" s="74"/>
      <c r="F719" s="66"/>
      <c r="G719" s="67"/>
      <c r="H719" s="66"/>
      <c r="I719" s="68"/>
      <c r="J719" s="68"/>
      <c r="K719" s="77"/>
    </row>
    <row r="720" spans="1:11" x14ac:dyDescent="0.25">
      <c r="A720" s="79"/>
      <c r="B720" s="78"/>
      <c r="C720" s="67"/>
      <c r="D720" s="67"/>
      <c r="E720" s="74"/>
      <c r="F720" s="66"/>
      <c r="G720" s="67"/>
      <c r="H720" s="66"/>
      <c r="I720" s="68"/>
      <c r="J720" s="68"/>
      <c r="K720" s="77"/>
    </row>
    <row r="721" spans="1:11" x14ac:dyDescent="0.25">
      <c r="A721" s="79"/>
      <c r="B721" s="78"/>
      <c r="C721" s="67"/>
      <c r="D721" s="67"/>
      <c r="E721" s="74"/>
      <c r="F721" s="66"/>
      <c r="G721" s="67"/>
      <c r="H721" s="66"/>
      <c r="I721" s="68"/>
      <c r="J721" s="68"/>
      <c r="K721" s="77"/>
    </row>
    <row r="722" spans="1:11" x14ac:dyDescent="0.25">
      <c r="A722" s="79"/>
      <c r="B722" s="78"/>
      <c r="C722" s="67"/>
      <c r="D722" s="67"/>
      <c r="E722" s="74"/>
      <c r="F722" s="66"/>
      <c r="G722" s="67"/>
      <c r="H722" s="66"/>
      <c r="I722" s="68"/>
      <c r="J722" s="68"/>
      <c r="K722" s="77"/>
    </row>
    <row r="723" spans="1:11" x14ac:dyDescent="0.25">
      <c r="A723" s="79"/>
      <c r="B723" s="78"/>
      <c r="C723" s="67"/>
      <c r="D723" s="67"/>
      <c r="E723" s="74"/>
      <c r="F723" s="66"/>
      <c r="G723" s="67"/>
      <c r="H723" s="66"/>
      <c r="I723" s="68"/>
      <c r="J723" s="68"/>
      <c r="K723" s="77"/>
    </row>
    <row r="724" spans="1:11" x14ac:dyDescent="0.25">
      <c r="A724" s="79"/>
      <c r="B724" s="78"/>
      <c r="C724" s="67"/>
      <c r="D724" s="67"/>
      <c r="E724" s="74"/>
      <c r="F724" s="66"/>
      <c r="G724" s="67"/>
      <c r="H724" s="66"/>
      <c r="I724" s="68"/>
      <c r="J724" s="68"/>
      <c r="K724" s="77"/>
    </row>
    <row r="725" spans="1:11" x14ac:dyDescent="0.25">
      <c r="A725" s="79"/>
      <c r="B725" s="78"/>
      <c r="C725" s="67"/>
      <c r="D725" s="67"/>
      <c r="E725" s="74"/>
      <c r="F725" s="66"/>
      <c r="G725" s="67"/>
      <c r="H725" s="66"/>
      <c r="I725" s="68"/>
      <c r="J725" s="68"/>
      <c r="K725" s="77"/>
    </row>
    <row r="726" spans="1:11" x14ac:dyDescent="0.25">
      <c r="A726" s="79"/>
      <c r="B726" s="78"/>
      <c r="C726" s="67"/>
      <c r="D726" s="67"/>
      <c r="E726" s="74"/>
      <c r="F726" s="66"/>
      <c r="G726" s="67"/>
      <c r="H726" s="66"/>
      <c r="I726" s="68"/>
      <c r="J726" s="68"/>
      <c r="K726" s="77"/>
    </row>
    <row r="727" spans="1:11" x14ac:dyDescent="0.25">
      <c r="A727" s="79"/>
      <c r="B727" s="78"/>
      <c r="C727" s="67"/>
      <c r="D727" s="67"/>
      <c r="E727" s="74"/>
      <c r="F727" s="66"/>
      <c r="G727" s="67"/>
      <c r="H727" s="66"/>
      <c r="I727" s="68"/>
      <c r="J727" s="68"/>
      <c r="K727" s="77"/>
    </row>
    <row r="728" spans="1:11" x14ac:dyDescent="0.25">
      <c r="A728" s="79"/>
      <c r="B728" s="78"/>
      <c r="C728" s="67"/>
      <c r="D728" s="67"/>
      <c r="E728" s="74"/>
      <c r="F728" s="66"/>
      <c r="G728" s="67"/>
      <c r="H728" s="66"/>
      <c r="I728" s="68"/>
      <c r="J728" s="68"/>
      <c r="K728" s="77"/>
    </row>
    <row r="729" spans="1:11" x14ac:dyDescent="0.25">
      <c r="A729" s="79"/>
      <c r="B729" s="78"/>
      <c r="C729" s="67"/>
      <c r="D729" s="67"/>
      <c r="E729" s="74"/>
      <c r="F729" s="66"/>
      <c r="G729" s="67"/>
      <c r="H729" s="66"/>
      <c r="I729" s="68"/>
      <c r="J729" s="68"/>
      <c r="K729" s="77"/>
    </row>
    <row r="730" spans="1:11" x14ac:dyDescent="0.25">
      <c r="A730" s="79"/>
      <c r="B730" s="78"/>
      <c r="C730" s="67"/>
      <c r="D730" s="67"/>
      <c r="E730" s="74"/>
      <c r="F730" s="66"/>
      <c r="G730" s="67"/>
      <c r="H730" s="66"/>
      <c r="I730" s="68"/>
      <c r="J730" s="68"/>
      <c r="K730" s="77"/>
    </row>
    <row r="731" spans="1:11" x14ac:dyDescent="0.25">
      <c r="A731" s="79"/>
      <c r="B731" s="78"/>
      <c r="C731" s="67"/>
      <c r="D731" s="67"/>
      <c r="E731" s="74"/>
      <c r="F731" s="66"/>
      <c r="G731" s="67"/>
      <c r="H731" s="66"/>
      <c r="I731" s="68"/>
      <c r="J731" s="68"/>
      <c r="K731" s="77"/>
    </row>
    <row r="732" spans="1:11" x14ac:dyDescent="0.25">
      <c r="A732" s="79"/>
      <c r="B732" s="78"/>
      <c r="C732" s="67"/>
      <c r="D732" s="67"/>
      <c r="E732" s="74"/>
      <c r="F732" s="66"/>
      <c r="G732" s="67"/>
      <c r="H732" s="66"/>
      <c r="I732" s="68"/>
      <c r="J732" s="68"/>
      <c r="K732" s="77"/>
    </row>
    <row r="733" spans="1:11" x14ac:dyDescent="0.25">
      <c r="A733" s="79"/>
      <c r="B733" s="78"/>
      <c r="C733" s="67"/>
      <c r="D733" s="67"/>
      <c r="E733" s="74"/>
      <c r="F733" s="66"/>
      <c r="G733" s="67"/>
      <c r="H733" s="66"/>
      <c r="I733" s="68"/>
      <c r="J733" s="68"/>
      <c r="K733" s="77"/>
    </row>
    <row r="734" spans="1:11" x14ac:dyDescent="0.25">
      <c r="A734" s="79"/>
      <c r="B734" s="78"/>
      <c r="C734" s="67"/>
      <c r="D734" s="67"/>
      <c r="E734" s="74"/>
      <c r="F734" s="66"/>
      <c r="G734" s="67"/>
      <c r="H734" s="66"/>
      <c r="I734" s="68"/>
      <c r="J734" s="68"/>
      <c r="K734" s="77"/>
    </row>
    <row r="735" spans="1:11" x14ac:dyDescent="0.25">
      <c r="A735" s="79"/>
      <c r="B735" s="78"/>
      <c r="C735" s="67"/>
      <c r="D735" s="67"/>
      <c r="E735" s="74"/>
      <c r="F735" s="66"/>
      <c r="G735" s="67"/>
      <c r="H735" s="66"/>
      <c r="I735" s="68"/>
      <c r="J735" s="68"/>
      <c r="K735" s="77"/>
    </row>
    <row r="736" spans="1:11" x14ac:dyDescent="0.25">
      <c r="A736" s="79"/>
      <c r="B736" s="78"/>
      <c r="C736" s="67"/>
      <c r="D736" s="67"/>
      <c r="E736" s="74"/>
      <c r="F736" s="66"/>
      <c r="G736" s="67"/>
      <c r="H736" s="66"/>
      <c r="I736" s="68"/>
      <c r="J736" s="68"/>
      <c r="K736" s="77"/>
    </row>
    <row r="737" spans="1:11" x14ac:dyDescent="0.25">
      <c r="A737" s="79"/>
      <c r="B737" s="78"/>
      <c r="C737" s="67"/>
      <c r="D737" s="67"/>
      <c r="E737" s="74"/>
      <c r="F737" s="66"/>
      <c r="G737" s="67"/>
      <c r="H737" s="66"/>
      <c r="I737" s="68"/>
      <c r="J737" s="68"/>
      <c r="K737" s="77"/>
    </row>
    <row r="738" spans="1:11" x14ac:dyDescent="0.25">
      <c r="A738" s="79"/>
      <c r="B738" s="78"/>
      <c r="C738" s="67"/>
      <c r="D738" s="67"/>
      <c r="E738" s="74"/>
      <c r="F738" s="66"/>
      <c r="G738" s="67"/>
      <c r="H738" s="66"/>
      <c r="I738" s="68"/>
      <c r="J738" s="68"/>
      <c r="K738" s="77"/>
    </row>
    <row r="739" spans="1:11" x14ac:dyDescent="0.25">
      <c r="A739" s="79"/>
      <c r="B739" s="78"/>
      <c r="C739" s="67"/>
      <c r="D739" s="67"/>
      <c r="E739" s="74"/>
      <c r="F739" s="66"/>
      <c r="G739" s="67"/>
      <c r="H739" s="66"/>
      <c r="I739" s="68"/>
      <c r="J739" s="68"/>
      <c r="K739" s="77"/>
    </row>
    <row r="740" spans="1:11" x14ac:dyDescent="0.25">
      <c r="A740" s="79"/>
      <c r="B740" s="78"/>
      <c r="C740" s="67"/>
      <c r="D740" s="67"/>
      <c r="E740" s="74"/>
      <c r="F740" s="66"/>
      <c r="G740" s="67"/>
      <c r="H740" s="66"/>
      <c r="I740" s="68"/>
      <c r="J740" s="68"/>
      <c r="K740" s="77"/>
    </row>
    <row r="741" spans="1:11" x14ac:dyDescent="0.25">
      <c r="A741" s="79"/>
      <c r="B741" s="78"/>
      <c r="C741" s="67"/>
      <c r="D741" s="67"/>
      <c r="E741" s="74"/>
      <c r="F741" s="66"/>
      <c r="G741" s="67"/>
      <c r="H741" s="66"/>
      <c r="I741" s="68"/>
      <c r="J741" s="68"/>
      <c r="K741" s="77"/>
    </row>
    <row r="742" spans="1:11" x14ac:dyDescent="0.25">
      <c r="A742" s="79"/>
      <c r="B742" s="78"/>
      <c r="C742" s="67"/>
      <c r="D742" s="67"/>
      <c r="E742" s="74"/>
      <c r="F742" s="66"/>
      <c r="G742" s="67"/>
      <c r="H742" s="66"/>
      <c r="I742" s="68"/>
      <c r="J742" s="68"/>
      <c r="K742" s="77"/>
    </row>
    <row r="743" spans="1:11" x14ac:dyDescent="0.25">
      <c r="A743" s="79"/>
      <c r="B743" s="78"/>
      <c r="C743" s="67"/>
      <c r="D743" s="67"/>
      <c r="E743" s="74"/>
      <c r="F743" s="66"/>
      <c r="G743" s="67"/>
      <c r="H743" s="66"/>
      <c r="I743" s="68"/>
      <c r="J743" s="68"/>
      <c r="K743" s="77"/>
    </row>
    <row r="744" spans="1:11" x14ac:dyDescent="0.25">
      <c r="A744" s="79"/>
      <c r="B744" s="78"/>
      <c r="C744" s="67"/>
      <c r="D744" s="67"/>
      <c r="E744" s="74"/>
      <c r="F744" s="66"/>
      <c r="G744" s="67"/>
      <c r="H744" s="66"/>
      <c r="I744" s="68"/>
      <c r="J744" s="68"/>
      <c r="K744" s="77"/>
    </row>
    <row r="745" spans="1:11" x14ac:dyDescent="0.25">
      <c r="A745" s="79"/>
      <c r="B745" s="78"/>
      <c r="C745" s="67"/>
      <c r="D745" s="67"/>
      <c r="E745" s="74"/>
      <c r="F745" s="66"/>
      <c r="G745" s="67"/>
      <c r="H745" s="66"/>
      <c r="I745" s="68"/>
      <c r="J745" s="68"/>
      <c r="K745" s="77"/>
    </row>
    <row r="746" spans="1:11" x14ac:dyDescent="0.25">
      <c r="A746" s="79"/>
      <c r="B746" s="78"/>
      <c r="C746" s="67"/>
      <c r="D746" s="67"/>
      <c r="E746" s="74"/>
      <c r="F746" s="66"/>
      <c r="G746" s="67"/>
      <c r="H746" s="66"/>
      <c r="I746" s="68"/>
      <c r="J746" s="68"/>
      <c r="K746" s="77"/>
    </row>
    <row r="747" spans="1:11" x14ac:dyDescent="0.25">
      <c r="A747" s="79"/>
      <c r="B747" s="78"/>
      <c r="C747" s="67"/>
      <c r="D747" s="67"/>
      <c r="E747" s="74"/>
      <c r="F747" s="66"/>
      <c r="G747" s="67"/>
      <c r="H747" s="66"/>
      <c r="I747" s="68"/>
      <c r="J747" s="68"/>
      <c r="K747" s="77"/>
    </row>
    <row r="748" spans="1:11" x14ac:dyDescent="0.25">
      <c r="A748" s="79"/>
      <c r="B748" s="78"/>
      <c r="C748" s="67"/>
      <c r="D748" s="67"/>
      <c r="E748" s="74"/>
      <c r="F748" s="66"/>
      <c r="G748" s="67"/>
      <c r="H748" s="66"/>
      <c r="I748" s="68"/>
      <c r="J748" s="68"/>
      <c r="K748" s="77"/>
    </row>
    <row r="749" spans="1:11" x14ac:dyDescent="0.25">
      <c r="A749" s="79"/>
      <c r="B749" s="78"/>
      <c r="C749" s="67"/>
      <c r="D749" s="67"/>
      <c r="E749" s="74"/>
      <c r="F749" s="66"/>
      <c r="G749" s="67"/>
      <c r="H749" s="66"/>
      <c r="I749" s="68"/>
      <c r="J749" s="68"/>
      <c r="K749" s="77"/>
    </row>
    <row r="750" spans="1:11" x14ac:dyDescent="0.25">
      <c r="A750" s="79"/>
      <c r="B750" s="78"/>
      <c r="C750" s="67"/>
      <c r="D750" s="67"/>
      <c r="E750" s="74"/>
      <c r="F750" s="66"/>
      <c r="G750" s="67"/>
      <c r="H750" s="66"/>
      <c r="I750" s="68"/>
      <c r="J750" s="68"/>
      <c r="K750" s="77"/>
    </row>
    <row r="751" spans="1:11" x14ac:dyDescent="0.25">
      <c r="A751" s="79"/>
      <c r="B751" s="78"/>
      <c r="C751" s="67"/>
      <c r="D751" s="67"/>
      <c r="E751" s="74"/>
      <c r="F751" s="66"/>
      <c r="G751" s="67"/>
      <c r="H751" s="66"/>
      <c r="I751" s="68"/>
      <c r="J751" s="68"/>
      <c r="K751" s="77"/>
    </row>
    <row r="752" spans="1:11" x14ac:dyDescent="0.25">
      <c r="A752" s="79"/>
      <c r="B752" s="78"/>
      <c r="C752" s="67"/>
      <c r="D752" s="67"/>
      <c r="E752" s="74"/>
      <c r="F752" s="66"/>
      <c r="G752" s="67"/>
      <c r="H752" s="66"/>
      <c r="I752" s="68"/>
      <c r="J752" s="68"/>
      <c r="K752" s="77"/>
    </row>
    <row r="753" spans="1:11" x14ac:dyDescent="0.25">
      <c r="A753" s="79"/>
      <c r="B753" s="78"/>
      <c r="C753" s="67"/>
      <c r="D753" s="67"/>
      <c r="E753" s="74"/>
      <c r="F753" s="66"/>
      <c r="G753" s="67"/>
      <c r="H753" s="66"/>
      <c r="I753" s="68"/>
      <c r="J753" s="68"/>
      <c r="K753" s="77"/>
    </row>
    <row r="754" spans="1:11" x14ac:dyDescent="0.25">
      <c r="A754" s="79"/>
      <c r="B754" s="78"/>
      <c r="C754" s="67"/>
      <c r="D754" s="67"/>
      <c r="E754" s="74"/>
      <c r="F754" s="66"/>
      <c r="G754" s="67"/>
      <c r="H754" s="66"/>
      <c r="I754" s="68"/>
      <c r="J754" s="68"/>
      <c r="K754" s="77"/>
    </row>
    <row r="755" spans="1:11" x14ac:dyDescent="0.25">
      <c r="A755" s="79"/>
      <c r="B755" s="78"/>
      <c r="C755" s="67"/>
      <c r="D755" s="67"/>
      <c r="E755" s="74"/>
      <c r="F755" s="66"/>
      <c r="G755" s="67"/>
      <c r="H755" s="66"/>
      <c r="I755" s="68"/>
      <c r="J755" s="68"/>
      <c r="K755" s="77"/>
    </row>
    <row r="756" spans="1:11" x14ac:dyDescent="0.25">
      <c r="A756" s="79"/>
      <c r="B756" s="78"/>
      <c r="C756" s="67"/>
      <c r="D756" s="67"/>
      <c r="E756" s="74"/>
      <c r="F756" s="66"/>
      <c r="G756" s="67"/>
      <c r="H756" s="66"/>
      <c r="I756" s="68"/>
      <c r="J756" s="68"/>
      <c r="K756" s="77"/>
    </row>
    <row r="757" spans="1:11" x14ac:dyDescent="0.25">
      <c r="A757" s="79"/>
      <c r="B757" s="78"/>
      <c r="C757" s="67"/>
      <c r="D757" s="67"/>
      <c r="E757" s="74"/>
      <c r="F757" s="66"/>
      <c r="G757" s="67"/>
      <c r="H757" s="66"/>
      <c r="I757" s="68"/>
      <c r="J757" s="68"/>
      <c r="K757" s="77"/>
    </row>
    <row r="758" spans="1:11" x14ac:dyDescent="0.25">
      <c r="A758" s="79"/>
      <c r="B758" s="78"/>
      <c r="C758" s="67"/>
      <c r="D758" s="67"/>
      <c r="E758" s="74"/>
      <c r="F758" s="66"/>
      <c r="G758" s="67"/>
      <c r="H758" s="66"/>
      <c r="I758" s="68"/>
      <c r="J758" s="68"/>
      <c r="K758" s="77"/>
    </row>
    <row r="759" spans="1:11" x14ac:dyDescent="0.25">
      <c r="A759" s="79"/>
      <c r="B759" s="78"/>
      <c r="C759" s="67"/>
      <c r="D759" s="67"/>
      <c r="E759" s="74"/>
      <c r="F759" s="66"/>
      <c r="G759" s="67"/>
      <c r="H759" s="66"/>
      <c r="I759" s="68"/>
      <c r="J759" s="68"/>
      <c r="K759" s="77"/>
    </row>
    <row r="760" spans="1:11" x14ac:dyDescent="0.25">
      <c r="A760" s="79"/>
      <c r="B760" s="78"/>
      <c r="C760" s="67"/>
      <c r="D760" s="67"/>
      <c r="E760" s="74"/>
      <c r="F760" s="66"/>
      <c r="G760" s="67"/>
      <c r="H760" s="66"/>
      <c r="I760" s="68"/>
      <c r="J760" s="68"/>
      <c r="K760" s="77"/>
    </row>
    <row r="761" spans="1:11" x14ac:dyDescent="0.25">
      <c r="A761" s="79"/>
      <c r="B761" s="78"/>
      <c r="C761" s="67"/>
      <c r="D761" s="67"/>
      <c r="E761" s="74"/>
      <c r="F761" s="66"/>
      <c r="G761" s="67"/>
      <c r="H761" s="66"/>
      <c r="I761" s="68"/>
      <c r="J761" s="68"/>
      <c r="K761" s="77"/>
    </row>
    <row r="762" spans="1:11" x14ac:dyDescent="0.25">
      <c r="A762" s="79"/>
      <c r="B762" s="78"/>
      <c r="C762" s="67"/>
      <c r="D762" s="67"/>
      <c r="E762" s="74"/>
      <c r="F762" s="66"/>
      <c r="G762" s="67"/>
      <c r="H762" s="66"/>
      <c r="I762" s="68"/>
      <c r="J762" s="68"/>
      <c r="K762" s="77"/>
    </row>
    <row r="763" spans="1:11" x14ac:dyDescent="0.25">
      <c r="A763" s="79"/>
      <c r="B763" s="78"/>
      <c r="C763" s="67"/>
      <c r="D763" s="67"/>
      <c r="E763" s="74"/>
      <c r="F763" s="66"/>
      <c r="G763" s="67"/>
      <c r="H763" s="66"/>
      <c r="I763" s="68"/>
      <c r="J763" s="68"/>
      <c r="K763" s="77"/>
    </row>
    <row r="764" spans="1:11" x14ac:dyDescent="0.25">
      <c r="A764" s="79"/>
      <c r="B764" s="78"/>
      <c r="C764" s="67"/>
      <c r="D764" s="67"/>
      <c r="E764" s="74"/>
      <c r="F764" s="66"/>
      <c r="G764" s="67"/>
      <c r="H764" s="66"/>
      <c r="I764" s="68"/>
      <c r="J764" s="68"/>
      <c r="K764" s="77"/>
    </row>
    <row r="765" spans="1:11" x14ac:dyDescent="0.25">
      <c r="A765" s="79"/>
      <c r="B765" s="78"/>
      <c r="C765" s="67"/>
      <c r="D765" s="67"/>
      <c r="E765" s="74"/>
      <c r="F765" s="66"/>
      <c r="G765" s="67"/>
      <c r="H765" s="66"/>
      <c r="I765" s="68"/>
      <c r="J765" s="68"/>
      <c r="K765" s="77"/>
    </row>
    <row r="766" spans="1:11" x14ac:dyDescent="0.25">
      <c r="A766" s="79"/>
      <c r="B766" s="78"/>
      <c r="C766" s="67"/>
      <c r="D766" s="67"/>
      <c r="E766" s="74"/>
      <c r="F766" s="66"/>
      <c r="G766" s="67"/>
      <c r="H766" s="66"/>
      <c r="I766" s="68"/>
      <c r="J766" s="68"/>
      <c r="K766" s="77"/>
    </row>
    <row r="767" spans="1:11" x14ac:dyDescent="0.25">
      <c r="A767" s="79"/>
      <c r="B767" s="78"/>
      <c r="C767" s="67"/>
      <c r="D767" s="67"/>
      <c r="E767" s="74"/>
      <c r="F767" s="66"/>
      <c r="G767" s="67"/>
      <c r="H767" s="66"/>
      <c r="I767" s="68"/>
      <c r="J767" s="68"/>
      <c r="K767" s="77"/>
    </row>
    <row r="768" spans="1:11" x14ac:dyDescent="0.25">
      <c r="A768" s="79"/>
      <c r="B768" s="78"/>
      <c r="C768" s="67"/>
      <c r="D768" s="67"/>
      <c r="E768" s="74"/>
      <c r="F768" s="66"/>
      <c r="G768" s="67"/>
      <c r="H768" s="66"/>
      <c r="I768" s="68"/>
      <c r="J768" s="68"/>
      <c r="K768" s="77"/>
    </row>
    <row r="769" spans="1:11" x14ac:dyDescent="0.25">
      <c r="A769" s="79"/>
      <c r="B769" s="78"/>
      <c r="C769" s="67"/>
      <c r="D769" s="67"/>
      <c r="E769" s="74"/>
      <c r="F769" s="66"/>
      <c r="G769" s="67"/>
      <c r="H769" s="66"/>
      <c r="I769" s="68"/>
      <c r="J769" s="68"/>
      <c r="K769" s="77"/>
    </row>
    <row r="770" spans="1:11" x14ac:dyDescent="0.25">
      <c r="A770" s="79"/>
      <c r="B770" s="78"/>
      <c r="C770" s="67"/>
      <c r="D770" s="67"/>
      <c r="E770" s="74"/>
      <c r="F770" s="66"/>
      <c r="G770" s="67"/>
      <c r="H770" s="66"/>
      <c r="I770" s="68"/>
      <c r="J770" s="68"/>
      <c r="K770" s="77"/>
    </row>
    <row r="771" spans="1:11" x14ac:dyDescent="0.25">
      <c r="A771" s="79"/>
      <c r="B771" s="78"/>
      <c r="C771" s="67"/>
      <c r="D771" s="67"/>
      <c r="E771" s="74"/>
      <c r="F771" s="66"/>
      <c r="G771" s="67"/>
      <c r="H771" s="66"/>
      <c r="I771" s="68"/>
      <c r="J771" s="68"/>
      <c r="K771" s="77"/>
    </row>
    <row r="772" spans="1:11" x14ac:dyDescent="0.25">
      <c r="A772" s="79"/>
      <c r="B772" s="78"/>
      <c r="C772" s="67"/>
      <c r="D772" s="67"/>
      <c r="E772" s="74"/>
      <c r="F772" s="66"/>
      <c r="G772" s="67"/>
      <c r="H772" s="66"/>
      <c r="I772" s="68"/>
      <c r="J772" s="68"/>
      <c r="K772" s="77"/>
    </row>
    <row r="773" spans="1:11" x14ac:dyDescent="0.25">
      <c r="A773" s="79"/>
      <c r="B773" s="78"/>
      <c r="C773" s="67"/>
      <c r="D773" s="67"/>
      <c r="E773" s="74"/>
      <c r="F773" s="66"/>
      <c r="G773" s="67"/>
      <c r="H773" s="66"/>
      <c r="I773" s="68"/>
      <c r="J773" s="68"/>
      <c r="K773" s="77"/>
    </row>
    <row r="774" spans="1:11" x14ac:dyDescent="0.25">
      <c r="A774" s="79"/>
      <c r="B774" s="78"/>
      <c r="C774" s="67"/>
      <c r="D774" s="67"/>
      <c r="E774" s="74"/>
      <c r="F774" s="66"/>
      <c r="G774" s="67"/>
      <c r="H774" s="66"/>
      <c r="I774" s="68"/>
      <c r="J774" s="68"/>
      <c r="K774" s="77"/>
    </row>
    <row r="775" spans="1:11" x14ac:dyDescent="0.25">
      <c r="A775" s="79"/>
      <c r="B775" s="78"/>
      <c r="C775" s="67"/>
      <c r="D775" s="67"/>
      <c r="E775" s="74"/>
      <c r="F775" s="66"/>
      <c r="G775" s="67"/>
      <c r="H775" s="66"/>
      <c r="I775" s="68"/>
      <c r="J775" s="68"/>
      <c r="K775" s="77"/>
    </row>
    <row r="776" spans="1:11" x14ac:dyDescent="0.25">
      <c r="A776" s="79"/>
      <c r="B776" s="78"/>
      <c r="C776" s="67"/>
      <c r="D776" s="67"/>
      <c r="E776" s="74"/>
      <c r="F776" s="66"/>
      <c r="G776" s="67"/>
      <c r="H776" s="66"/>
      <c r="I776" s="68"/>
      <c r="J776" s="68"/>
      <c r="K776" s="77"/>
    </row>
    <row r="777" spans="1:11" x14ac:dyDescent="0.25">
      <c r="A777" s="79"/>
      <c r="B777" s="78"/>
      <c r="C777" s="67"/>
      <c r="D777" s="67"/>
      <c r="E777" s="74"/>
      <c r="F777" s="66"/>
      <c r="G777" s="67"/>
      <c r="H777" s="66"/>
      <c r="I777" s="68"/>
      <c r="J777" s="68"/>
      <c r="K777" s="77"/>
    </row>
    <row r="778" spans="1:11" x14ac:dyDescent="0.25">
      <c r="A778" s="79"/>
      <c r="B778" s="78"/>
      <c r="C778" s="67"/>
      <c r="D778" s="67"/>
      <c r="E778" s="74"/>
      <c r="F778" s="66"/>
      <c r="G778" s="67"/>
      <c r="H778" s="66"/>
      <c r="I778" s="68"/>
      <c r="J778" s="68"/>
      <c r="K778" s="77"/>
    </row>
    <row r="779" spans="1:11" x14ac:dyDescent="0.25">
      <c r="A779" s="79"/>
      <c r="B779" s="78"/>
      <c r="C779" s="67"/>
      <c r="D779" s="67"/>
      <c r="E779" s="74"/>
      <c r="F779" s="66"/>
      <c r="G779" s="67"/>
      <c r="H779" s="66"/>
      <c r="I779" s="68"/>
      <c r="J779" s="68"/>
      <c r="K779" s="77"/>
    </row>
    <row r="780" spans="1:11" x14ac:dyDescent="0.25">
      <c r="A780" s="79"/>
      <c r="B780" s="78"/>
      <c r="C780" s="67"/>
      <c r="D780" s="67"/>
      <c r="E780" s="74"/>
      <c r="F780" s="66"/>
      <c r="G780" s="67"/>
      <c r="H780" s="66"/>
      <c r="I780" s="68"/>
      <c r="J780" s="68"/>
      <c r="K780" s="77"/>
    </row>
    <row r="781" spans="1:11" x14ac:dyDescent="0.25">
      <c r="A781" s="79"/>
      <c r="B781" s="78"/>
      <c r="C781" s="67"/>
      <c r="D781" s="67"/>
      <c r="E781" s="74"/>
      <c r="F781" s="66"/>
      <c r="G781" s="67"/>
      <c r="H781" s="66"/>
      <c r="I781" s="68"/>
      <c r="J781" s="68"/>
      <c r="K781" s="77"/>
    </row>
    <row r="782" spans="1:11" x14ac:dyDescent="0.25">
      <c r="A782" s="79"/>
      <c r="B782" s="78"/>
      <c r="C782" s="67"/>
      <c r="D782" s="67"/>
      <c r="E782" s="74"/>
      <c r="F782" s="66"/>
      <c r="G782" s="67"/>
      <c r="H782" s="66"/>
      <c r="I782" s="68"/>
      <c r="J782" s="68"/>
      <c r="K782" s="77"/>
    </row>
    <row r="783" spans="1:11" x14ac:dyDescent="0.25">
      <c r="A783" s="79"/>
      <c r="B783" s="78"/>
      <c r="C783" s="67"/>
      <c r="D783" s="67"/>
      <c r="E783" s="74"/>
      <c r="F783" s="66"/>
      <c r="G783" s="67"/>
      <c r="H783" s="66"/>
      <c r="I783" s="68"/>
      <c r="J783" s="68"/>
      <c r="K783" s="77"/>
    </row>
    <row r="784" spans="1:11" x14ac:dyDescent="0.25">
      <c r="A784" s="79"/>
      <c r="B784" s="78"/>
      <c r="C784" s="67"/>
      <c r="D784" s="67"/>
      <c r="E784" s="74"/>
      <c r="F784" s="66"/>
      <c r="G784" s="67"/>
      <c r="H784" s="66"/>
      <c r="I784" s="68"/>
      <c r="J784" s="68"/>
      <c r="K784" s="77"/>
    </row>
    <row r="785" spans="1:11" x14ac:dyDescent="0.25">
      <c r="A785" s="79"/>
      <c r="B785" s="78"/>
      <c r="C785" s="67"/>
      <c r="D785" s="67"/>
      <c r="E785" s="74"/>
      <c r="F785" s="66"/>
      <c r="G785" s="67"/>
      <c r="H785" s="66"/>
      <c r="I785" s="68"/>
      <c r="J785" s="68"/>
      <c r="K785" s="77"/>
    </row>
    <row r="786" spans="1:11" x14ac:dyDescent="0.25">
      <c r="A786" s="79"/>
      <c r="B786" s="78"/>
      <c r="C786" s="67"/>
      <c r="D786" s="67"/>
      <c r="E786" s="74"/>
      <c r="F786" s="66"/>
      <c r="G786" s="67"/>
      <c r="H786" s="66"/>
      <c r="I786" s="68"/>
      <c r="J786" s="68"/>
      <c r="K786" s="77"/>
    </row>
    <row r="787" spans="1:11" x14ac:dyDescent="0.25">
      <c r="A787" s="79"/>
      <c r="B787" s="78"/>
      <c r="C787" s="67"/>
      <c r="D787" s="67"/>
      <c r="E787" s="74"/>
      <c r="F787" s="66"/>
      <c r="G787" s="67"/>
      <c r="H787" s="66"/>
      <c r="I787" s="68"/>
      <c r="J787" s="68"/>
      <c r="K787" s="77"/>
    </row>
    <row r="788" spans="1:11" x14ac:dyDescent="0.25">
      <c r="A788" s="79"/>
      <c r="B788" s="78"/>
      <c r="C788" s="67"/>
      <c r="D788" s="67"/>
      <c r="E788" s="74"/>
      <c r="F788" s="66"/>
      <c r="G788" s="67"/>
      <c r="H788" s="66"/>
      <c r="I788" s="68"/>
      <c r="J788" s="68"/>
      <c r="K788" s="77"/>
    </row>
    <row r="789" spans="1:11" x14ac:dyDescent="0.25">
      <c r="A789" s="79"/>
      <c r="B789" s="78"/>
      <c r="C789" s="67"/>
      <c r="D789" s="67"/>
      <c r="E789" s="74"/>
      <c r="F789" s="66"/>
      <c r="G789" s="67"/>
      <c r="H789" s="66"/>
      <c r="I789" s="68"/>
      <c r="J789" s="68"/>
      <c r="K789" s="77"/>
    </row>
    <row r="790" spans="1:11" x14ac:dyDescent="0.25">
      <c r="A790" s="79"/>
      <c r="B790" s="78"/>
      <c r="C790" s="67"/>
      <c r="D790" s="67"/>
      <c r="E790" s="74"/>
      <c r="F790" s="66"/>
      <c r="G790" s="67"/>
      <c r="H790" s="66"/>
      <c r="I790" s="68"/>
      <c r="J790" s="68"/>
      <c r="K790" s="77"/>
    </row>
    <row r="791" spans="1:11" x14ac:dyDescent="0.25">
      <c r="A791" s="79"/>
      <c r="B791" s="78"/>
      <c r="C791" s="67"/>
      <c r="D791" s="67"/>
      <c r="E791" s="74"/>
      <c r="F791" s="66"/>
      <c r="G791" s="67"/>
      <c r="H791" s="66"/>
      <c r="I791" s="68"/>
      <c r="J791" s="68"/>
      <c r="K791" s="77"/>
    </row>
    <row r="792" spans="1:11" x14ac:dyDescent="0.25">
      <c r="A792" s="79"/>
      <c r="B792" s="78"/>
      <c r="C792" s="67"/>
      <c r="D792" s="67"/>
      <c r="E792" s="74"/>
      <c r="F792" s="66"/>
      <c r="G792" s="67"/>
      <c r="H792" s="66"/>
      <c r="I792" s="68"/>
      <c r="J792" s="68"/>
      <c r="K792" s="77"/>
    </row>
    <row r="793" spans="1:11" x14ac:dyDescent="0.25">
      <c r="A793" s="79"/>
      <c r="B793" s="78"/>
      <c r="C793" s="67"/>
      <c r="D793" s="67"/>
      <c r="E793" s="74"/>
      <c r="F793" s="66"/>
      <c r="G793" s="67"/>
      <c r="H793" s="66"/>
      <c r="I793" s="68"/>
      <c r="J793" s="68"/>
      <c r="K793" s="77"/>
    </row>
    <row r="794" spans="1:11" x14ac:dyDescent="0.25">
      <c r="A794" s="79"/>
      <c r="B794" s="94"/>
      <c r="C794" s="95"/>
      <c r="D794" s="95"/>
      <c r="E794" s="96"/>
      <c r="F794" s="97"/>
      <c r="G794" s="95"/>
      <c r="H794" s="97"/>
      <c r="I794" s="98"/>
      <c r="J794" s="98"/>
      <c r="K794" s="99"/>
    </row>
    <row r="795" spans="1:11" x14ac:dyDescent="0.25">
      <c r="A795" s="79"/>
      <c r="B795" s="94"/>
      <c r="C795" s="95"/>
      <c r="D795" s="95"/>
      <c r="E795" s="96"/>
      <c r="F795" s="97"/>
      <c r="G795" s="95"/>
      <c r="H795" s="97"/>
      <c r="I795" s="98"/>
      <c r="J795" s="98"/>
      <c r="K795" s="99"/>
    </row>
    <row r="796" spans="1:11" x14ac:dyDescent="0.25">
      <c r="A796" s="79"/>
      <c r="B796" s="94"/>
      <c r="C796" s="95"/>
      <c r="D796" s="95"/>
      <c r="E796" s="96"/>
      <c r="F796" s="97"/>
      <c r="G796" s="95"/>
      <c r="H796" s="97"/>
      <c r="I796" s="98"/>
      <c r="J796" s="98"/>
      <c r="K796" s="99"/>
    </row>
    <row r="797" spans="1:11" x14ac:dyDescent="0.25">
      <c r="A797" s="79"/>
      <c r="B797" s="94"/>
      <c r="C797" s="95"/>
      <c r="D797" s="95"/>
      <c r="E797" s="96"/>
      <c r="F797" s="97"/>
      <c r="G797" s="95"/>
      <c r="H797" s="97"/>
      <c r="I797" s="98"/>
      <c r="J797" s="98"/>
      <c r="K797" s="99"/>
    </row>
    <row r="798" spans="1:11" x14ac:dyDescent="0.25">
      <c r="A798" s="79"/>
      <c r="B798" s="94"/>
      <c r="C798" s="95"/>
      <c r="D798" s="95"/>
      <c r="E798" s="96"/>
      <c r="F798" s="97"/>
      <c r="G798" s="95"/>
      <c r="H798" s="97"/>
      <c r="I798" s="98"/>
      <c r="J798" s="98"/>
      <c r="K798" s="99"/>
    </row>
    <row r="799" spans="1:11" x14ac:dyDescent="0.25">
      <c r="A799" s="79"/>
      <c r="B799" s="101"/>
      <c r="C799" s="93"/>
      <c r="D799" s="93"/>
      <c r="E799" s="102"/>
      <c r="F799" s="103"/>
      <c r="G799" s="93"/>
      <c r="H799" s="103"/>
      <c r="I799" s="104"/>
      <c r="J799" s="104"/>
      <c r="K799" s="105"/>
    </row>
    <row r="800" spans="1:11" x14ac:dyDescent="0.25">
      <c r="A800" s="79"/>
      <c r="B800" s="101"/>
      <c r="C800" s="93"/>
      <c r="D800" s="93"/>
      <c r="E800" s="102"/>
      <c r="F800" s="103"/>
      <c r="G800" s="93"/>
      <c r="H800" s="103"/>
      <c r="I800" s="104"/>
      <c r="J800" s="104"/>
      <c r="K800" s="105"/>
    </row>
    <row r="801" spans="1:11" x14ac:dyDescent="0.25">
      <c r="A801" s="79"/>
      <c r="B801" s="101"/>
      <c r="C801" s="93"/>
      <c r="D801" s="93"/>
      <c r="E801" s="102"/>
      <c r="F801" s="103"/>
      <c r="G801" s="93"/>
      <c r="H801" s="103"/>
      <c r="I801" s="104"/>
      <c r="J801" s="104"/>
      <c r="K801" s="105"/>
    </row>
    <row r="802" spans="1:11" x14ac:dyDescent="0.25">
      <c r="A802" s="79"/>
      <c r="B802" s="101"/>
      <c r="C802" s="93"/>
      <c r="D802" s="93"/>
      <c r="E802" s="102"/>
      <c r="F802" s="103"/>
      <c r="G802" s="93"/>
      <c r="H802" s="103"/>
      <c r="I802" s="104"/>
      <c r="J802" s="104"/>
      <c r="K802" s="105"/>
    </row>
    <row r="803" spans="1:11" x14ac:dyDescent="0.25">
      <c r="A803" s="79"/>
      <c r="B803" s="101"/>
      <c r="C803" s="93"/>
      <c r="D803" s="93"/>
      <c r="E803" s="102"/>
      <c r="F803" s="103"/>
      <c r="G803" s="93"/>
      <c r="H803" s="103"/>
      <c r="I803" s="104"/>
      <c r="J803" s="104"/>
      <c r="K803" s="105"/>
    </row>
    <row r="804" spans="1:11" x14ac:dyDescent="0.25">
      <c r="A804" s="79"/>
      <c r="B804" s="101"/>
      <c r="C804" s="93"/>
      <c r="D804" s="93"/>
      <c r="E804" s="102"/>
      <c r="F804" s="103"/>
      <c r="G804" s="93"/>
      <c r="H804" s="103"/>
      <c r="I804" s="104"/>
      <c r="J804" s="104"/>
      <c r="K804" s="105"/>
    </row>
    <row r="805" spans="1:11" x14ac:dyDescent="0.25">
      <c r="A805" s="79"/>
      <c r="B805" s="101"/>
      <c r="C805" s="93"/>
      <c r="D805" s="93"/>
      <c r="E805" s="102"/>
      <c r="F805" s="103"/>
      <c r="G805" s="93"/>
      <c r="H805" s="103"/>
      <c r="I805" s="104"/>
      <c r="J805" s="104"/>
      <c r="K805" s="105"/>
    </row>
    <row r="806" spans="1:11" x14ac:dyDescent="0.25">
      <c r="A806" s="79"/>
      <c r="B806" s="101"/>
      <c r="C806" s="93"/>
      <c r="D806" s="93"/>
      <c r="E806" s="102"/>
      <c r="F806" s="103"/>
      <c r="G806" s="93"/>
      <c r="H806" s="103"/>
      <c r="I806" s="104"/>
      <c r="J806" s="104"/>
      <c r="K806" s="105"/>
    </row>
    <row r="807" spans="1:11" x14ac:dyDescent="0.25">
      <c r="A807" s="79"/>
      <c r="B807" s="101"/>
      <c r="C807" s="93"/>
      <c r="D807" s="93"/>
      <c r="E807" s="102"/>
      <c r="F807" s="103"/>
      <c r="G807" s="93"/>
      <c r="H807" s="103"/>
      <c r="I807" s="104"/>
      <c r="J807" s="104"/>
      <c r="K807" s="105"/>
    </row>
    <row r="808" spans="1:11" x14ac:dyDescent="0.25">
      <c r="A808" s="79"/>
      <c r="B808" s="101"/>
      <c r="C808" s="93"/>
      <c r="D808" s="93"/>
      <c r="E808" s="102"/>
      <c r="F808" s="103"/>
      <c r="G808" s="93"/>
      <c r="H808" s="103"/>
      <c r="I808" s="104"/>
      <c r="J808" s="104"/>
      <c r="K808" s="105"/>
    </row>
    <row r="809" spans="1:11" x14ac:dyDescent="0.25">
      <c r="A809" s="79"/>
      <c r="B809" s="101"/>
      <c r="C809" s="93"/>
      <c r="D809" s="93"/>
      <c r="E809" s="102"/>
      <c r="F809" s="103"/>
      <c r="G809" s="93"/>
      <c r="H809" s="103"/>
      <c r="I809" s="104"/>
      <c r="J809" s="104"/>
      <c r="K809" s="105"/>
    </row>
    <row r="810" spans="1:11" x14ac:dyDescent="0.25">
      <c r="A810" s="79"/>
      <c r="B810" s="101"/>
      <c r="C810" s="93"/>
      <c r="D810" s="93"/>
      <c r="E810" s="102"/>
      <c r="F810" s="103"/>
      <c r="G810" s="93"/>
      <c r="H810" s="103"/>
      <c r="I810" s="104"/>
      <c r="J810" s="104"/>
      <c r="K810" s="105"/>
    </row>
    <row r="811" spans="1:11" x14ac:dyDescent="0.25">
      <c r="A811" s="79"/>
      <c r="B811" s="101"/>
      <c r="C811" s="93"/>
      <c r="D811" s="93"/>
      <c r="E811" s="102"/>
      <c r="F811" s="103"/>
      <c r="G811" s="93"/>
      <c r="H811" s="103"/>
      <c r="I811" s="104"/>
      <c r="J811" s="104"/>
      <c r="K811" s="105"/>
    </row>
    <row r="812" spans="1:11" x14ac:dyDescent="0.25">
      <c r="A812" s="79"/>
      <c r="B812" s="101"/>
      <c r="C812" s="93"/>
      <c r="D812" s="93"/>
      <c r="E812" s="102"/>
      <c r="F812" s="103"/>
      <c r="G812" s="93"/>
      <c r="H812" s="103"/>
      <c r="I812" s="104"/>
      <c r="J812" s="104"/>
      <c r="K812" s="105"/>
    </row>
    <row r="813" spans="1:11" x14ac:dyDescent="0.25">
      <c r="A813" s="79"/>
      <c r="B813" s="101"/>
      <c r="C813" s="93"/>
      <c r="D813" s="93"/>
      <c r="E813" s="102"/>
      <c r="F813" s="103"/>
      <c r="G813" s="93"/>
      <c r="H813" s="103"/>
      <c r="I813" s="104"/>
      <c r="J813" s="104"/>
      <c r="K813" s="105"/>
    </row>
    <row r="814" spans="1:11" x14ac:dyDescent="0.25">
      <c r="A814" s="79"/>
      <c r="B814" s="101"/>
      <c r="C814" s="93"/>
      <c r="D814" s="93"/>
      <c r="E814" s="102"/>
      <c r="F814" s="103"/>
      <c r="G814" s="93"/>
      <c r="H814" s="103"/>
      <c r="I814" s="104"/>
      <c r="J814" s="104"/>
      <c r="K814" s="105"/>
    </row>
    <row r="815" spans="1:11" x14ac:dyDescent="0.25">
      <c r="A815" s="79"/>
      <c r="B815" s="101"/>
      <c r="C815" s="93"/>
      <c r="D815" s="93"/>
      <c r="E815" s="102"/>
      <c r="F815" s="103"/>
      <c r="G815" s="93"/>
      <c r="H815" s="103"/>
      <c r="I815" s="104"/>
      <c r="J815" s="104"/>
      <c r="K815" s="105"/>
    </row>
    <row r="816" spans="1:11" x14ac:dyDescent="0.25">
      <c r="A816" s="79"/>
      <c r="B816" s="101"/>
      <c r="C816" s="93"/>
      <c r="D816" s="93"/>
      <c r="E816" s="102"/>
      <c r="F816" s="103"/>
      <c r="G816" s="93"/>
      <c r="H816" s="103"/>
      <c r="I816" s="104"/>
      <c r="J816" s="104"/>
      <c r="K816" s="105"/>
    </row>
    <row r="817" spans="1:11" x14ac:dyDescent="0.25">
      <c r="A817" s="79"/>
      <c r="B817" s="101"/>
      <c r="C817" s="93"/>
      <c r="D817" s="93"/>
      <c r="E817" s="102"/>
      <c r="F817" s="103"/>
      <c r="G817" s="93"/>
      <c r="H817" s="103"/>
      <c r="I817" s="104"/>
      <c r="J817" s="104"/>
      <c r="K817" s="105"/>
    </row>
    <row r="818" spans="1:11" x14ac:dyDescent="0.25">
      <c r="A818" s="79"/>
      <c r="B818" s="101"/>
      <c r="C818" s="93"/>
      <c r="D818" s="93"/>
      <c r="E818" s="102"/>
      <c r="F818" s="103"/>
      <c r="G818" s="93"/>
      <c r="H818" s="103"/>
      <c r="I818" s="104"/>
      <c r="J818" s="104"/>
      <c r="K818" s="105"/>
    </row>
    <row r="819" spans="1:11" x14ac:dyDescent="0.25">
      <c r="A819" s="79"/>
      <c r="B819" s="101"/>
      <c r="C819" s="93"/>
      <c r="D819" s="93"/>
      <c r="E819" s="102"/>
      <c r="F819" s="103"/>
      <c r="G819" s="93"/>
      <c r="H819" s="103"/>
      <c r="I819" s="104"/>
      <c r="J819" s="104"/>
      <c r="K819" s="105"/>
    </row>
    <row r="820" spans="1:11" x14ac:dyDescent="0.25">
      <c r="A820" s="79"/>
      <c r="B820" s="101"/>
      <c r="C820" s="93"/>
      <c r="D820" s="93"/>
      <c r="E820" s="102"/>
      <c r="F820" s="103"/>
      <c r="G820" s="93"/>
      <c r="H820" s="103"/>
      <c r="I820" s="104"/>
      <c r="J820" s="104"/>
      <c r="K820" s="105"/>
    </row>
    <row r="821" spans="1:11" x14ac:dyDescent="0.25">
      <c r="A821" s="79"/>
      <c r="B821" s="101"/>
      <c r="C821" s="93"/>
      <c r="D821" s="93"/>
      <c r="E821" s="102"/>
      <c r="F821" s="103"/>
      <c r="G821" s="93"/>
      <c r="H821" s="103"/>
      <c r="I821" s="104"/>
      <c r="J821" s="104"/>
      <c r="K821" s="105"/>
    </row>
    <row r="822" spans="1:11" x14ac:dyDescent="0.25">
      <c r="A822" s="79"/>
      <c r="B822" s="101"/>
      <c r="C822" s="93"/>
      <c r="D822" s="93"/>
      <c r="E822" s="102"/>
      <c r="F822" s="103"/>
      <c r="G822" s="93"/>
      <c r="H822" s="103"/>
      <c r="I822" s="104"/>
      <c r="J822" s="104"/>
      <c r="K822" s="105"/>
    </row>
    <row r="823" spans="1:11" x14ac:dyDescent="0.25">
      <c r="A823" s="79"/>
      <c r="B823" s="101"/>
      <c r="C823" s="93"/>
      <c r="D823" s="93"/>
      <c r="E823" s="102"/>
      <c r="F823" s="103"/>
      <c r="G823" s="93"/>
      <c r="H823" s="103"/>
      <c r="I823" s="104"/>
      <c r="J823" s="104"/>
      <c r="K823" s="105"/>
    </row>
    <row r="824" spans="1:11" x14ac:dyDescent="0.25">
      <c r="A824" s="79"/>
      <c r="B824" s="101"/>
      <c r="C824" s="93"/>
      <c r="D824" s="93"/>
      <c r="E824" s="102"/>
      <c r="F824" s="103"/>
      <c r="G824" s="93"/>
      <c r="H824" s="103"/>
      <c r="I824" s="104"/>
      <c r="J824" s="104"/>
      <c r="K824" s="105"/>
    </row>
    <row r="825" spans="1:11" x14ac:dyDescent="0.25">
      <c r="A825" s="79"/>
      <c r="B825" s="101"/>
      <c r="C825" s="93"/>
      <c r="D825" s="93"/>
      <c r="E825" s="102"/>
      <c r="F825" s="103"/>
      <c r="G825" s="93"/>
      <c r="H825" s="103"/>
      <c r="I825" s="104"/>
      <c r="J825" s="104"/>
      <c r="K825" s="105"/>
    </row>
    <row r="826" spans="1:11" x14ac:dyDescent="0.25">
      <c r="A826" s="79"/>
      <c r="B826" s="101"/>
      <c r="C826" s="93"/>
      <c r="D826" s="93"/>
      <c r="E826" s="102"/>
      <c r="F826" s="103"/>
      <c r="G826" s="93"/>
      <c r="H826" s="103"/>
      <c r="I826" s="104"/>
      <c r="J826" s="104"/>
      <c r="K826" s="105"/>
    </row>
    <row r="827" spans="1:11" x14ac:dyDescent="0.25">
      <c r="A827" s="79"/>
      <c r="B827" s="101"/>
      <c r="C827" s="93"/>
      <c r="D827" s="93"/>
      <c r="E827" s="102"/>
      <c r="F827" s="103"/>
      <c r="G827" s="93"/>
      <c r="H827" s="103"/>
      <c r="I827" s="104"/>
      <c r="J827" s="104"/>
      <c r="K827" s="105"/>
    </row>
    <row r="828" spans="1:11" x14ac:dyDescent="0.25">
      <c r="A828" s="79"/>
      <c r="B828" s="101"/>
      <c r="C828" s="93"/>
      <c r="D828" s="93"/>
      <c r="E828" s="102"/>
      <c r="F828" s="103"/>
      <c r="G828" s="93"/>
      <c r="H828" s="103"/>
      <c r="I828" s="104"/>
      <c r="J828" s="104"/>
      <c r="K828" s="105"/>
    </row>
    <row r="829" spans="1:11" x14ac:dyDescent="0.25">
      <c r="A829" s="79"/>
      <c r="B829" s="101"/>
      <c r="C829" s="93"/>
      <c r="D829" s="93"/>
      <c r="E829" s="102"/>
      <c r="F829" s="103"/>
      <c r="G829" s="93"/>
      <c r="H829" s="103"/>
      <c r="I829" s="104"/>
      <c r="J829" s="104"/>
      <c r="K829" s="105"/>
    </row>
    <row r="830" spans="1:11" x14ac:dyDescent="0.25">
      <c r="A830" s="79"/>
      <c r="B830" s="101"/>
      <c r="C830" s="93"/>
      <c r="D830" s="93"/>
      <c r="E830" s="102"/>
      <c r="F830" s="103"/>
      <c r="G830" s="93"/>
      <c r="H830" s="103"/>
      <c r="I830" s="104"/>
      <c r="J830" s="104"/>
      <c r="K830" s="105"/>
    </row>
    <row r="831" spans="1:11" x14ac:dyDescent="0.25">
      <c r="A831" s="79"/>
      <c r="B831" s="101"/>
      <c r="C831" s="93"/>
      <c r="D831" s="93"/>
      <c r="E831" s="102"/>
      <c r="F831" s="103"/>
      <c r="G831" s="93"/>
      <c r="H831" s="103"/>
      <c r="I831" s="104"/>
      <c r="J831" s="104"/>
      <c r="K831" s="105"/>
    </row>
    <row r="832" spans="1:11" x14ac:dyDescent="0.25">
      <c r="A832" s="79"/>
      <c r="B832" s="101"/>
      <c r="C832" s="93"/>
      <c r="D832" s="93"/>
      <c r="E832" s="102"/>
      <c r="F832" s="103"/>
      <c r="G832" s="93"/>
      <c r="H832" s="103"/>
      <c r="I832" s="104"/>
      <c r="J832" s="104"/>
      <c r="K832" s="105"/>
    </row>
    <row r="833" spans="1:11" x14ac:dyDescent="0.25">
      <c r="A833" s="79"/>
      <c r="B833" s="101"/>
      <c r="C833" s="93"/>
      <c r="D833" s="93"/>
      <c r="E833" s="102"/>
      <c r="F833" s="103"/>
      <c r="G833" s="93"/>
      <c r="H833" s="103"/>
      <c r="I833" s="104"/>
      <c r="J833" s="104"/>
      <c r="K833" s="105"/>
    </row>
    <row r="834" spans="1:11" x14ac:dyDescent="0.25">
      <c r="A834" s="79"/>
      <c r="B834" s="101"/>
      <c r="C834" s="93"/>
      <c r="D834" s="93"/>
      <c r="E834" s="102"/>
      <c r="F834" s="103"/>
      <c r="G834" s="93"/>
      <c r="H834" s="103"/>
      <c r="I834" s="104"/>
      <c r="J834" s="104"/>
      <c r="K834" s="105"/>
    </row>
    <row r="835" spans="1:11" x14ac:dyDescent="0.25">
      <c r="A835" s="79"/>
      <c r="B835" s="101"/>
      <c r="C835" s="93"/>
      <c r="D835" s="93"/>
      <c r="E835" s="102"/>
      <c r="F835" s="103"/>
      <c r="G835" s="93"/>
      <c r="H835" s="103"/>
      <c r="I835" s="104"/>
      <c r="J835" s="104"/>
      <c r="K835" s="105"/>
    </row>
    <row r="836" spans="1:11" x14ac:dyDescent="0.25">
      <c r="A836" s="79"/>
      <c r="B836" s="101"/>
      <c r="C836" s="93"/>
      <c r="D836" s="93"/>
      <c r="E836" s="102"/>
      <c r="F836" s="103"/>
      <c r="G836" s="93"/>
      <c r="H836" s="103"/>
      <c r="I836" s="104"/>
      <c r="J836" s="104"/>
      <c r="K836" s="105"/>
    </row>
    <row r="837" spans="1:11" x14ac:dyDescent="0.25">
      <c r="A837" s="79"/>
      <c r="B837" s="101"/>
      <c r="C837" s="93"/>
      <c r="D837" s="93"/>
      <c r="E837" s="102"/>
      <c r="F837" s="103"/>
      <c r="G837" s="93"/>
      <c r="H837" s="103"/>
      <c r="I837" s="104"/>
      <c r="J837" s="104"/>
      <c r="K837" s="105"/>
    </row>
    <row r="838" spans="1:11" x14ac:dyDescent="0.25">
      <c r="A838" s="79"/>
      <c r="B838" s="101"/>
      <c r="C838" s="93"/>
      <c r="D838" s="93"/>
      <c r="E838" s="102"/>
      <c r="F838" s="103"/>
      <c r="G838" s="93"/>
      <c r="H838" s="103"/>
      <c r="I838" s="104"/>
      <c r="J838" s="104"/>
      <c r="K838" s="105"/>
    </row>
    <row r="839" spans="1:11" x14ac:dyDescent="0.25">
      <c r="A839" s="79"/>
      <c r="B839" s="101"/>
      <c r="C839" s="93"/>
      <c r="D839" s="93"/>
      <c r="E839" s="102"/>
      <c r="F839" s="103"/>
      <c r="G839" s="93"/>
      <c r="H839" s="103"/>
      <c r="I839" s="104"/>
      <c r="J839" s="104"/>
      <c r="K839" s="105"/>
    </row>
    <row r="840" spans="1:11" x14ac:dyDescent="0.25">
      <c r="A840" s="79"/>
      <c r="B840" s="101"/>
      <c r="C840" s="93"/>
      <c r="D840" s="93"/>
      <c r="E840" s="102"/>
      <c r="F840" s="103"/>
      <c r="G840" s="93"/>
      <c r="H840" s="103"/>
      <c r="I840" s="104"/>
      <c r="J840" s="104"/>
      <c r="K840" s="105"/>
    </row>
    <row r="841" spans="1:11" x14ac:dyDescent="0.25">
      <c r="A841" s="79"/>
      <c r="B841" s="101"/>
      <c r="C841" s="93"/>
      <c r="D841" s="93"/>
      <c r="E841" s="102"/>
      <c r="F841" s="103"/>
      <c r="G841" s="93"/>
      <c r="H841" s="103"/>
      <c r="I841" s="104"/>
      <c r="J841" s="104"/>
      <c r="K841" s="105"/>
    </row>
    <row r="842" spans="1:11" x14ac:dyDescent="0.25">
      <c r="A842" s="79"/>
      <c r="B842" s="101"/>
      <c r="C842" s="93"/>
      <c r="D842" s="93"/>
      <c r="E842" s="102"/>
      <c r="F842" s="103"/>
      <c r="G842" s="93"/>
      <c r="H842" s="103"/>
      <c r="I842" s="104"/>
      <c r="J842" s="104"/>
      <c r="K842" s="105"/>
    </row>
    <row r="843" spans="1:11" x14ac:dyDescent="0.25">
      <c r="A843" s="79"/>
      <c r="B843" s="101"/>
      <c r="C843" s="93"/>
      <c r="D843" s="93"/>
      <c r="E843" s="102"/>
      <c r="F843" s="103"/>
      <c r="G843" s="93"/>
      <c r="H843" s="103"/>
      <c r="I843" s="104"/>
      <c r="J843" s="104"/>
      <c r="K843" s="105"/>
    </row>
    <row r="844" spans="1:11" x14ac:dyDescent="0.25">
      <c r="A844" s="79"/>
      <c r="B844" s="101"/>
      <c r="C844" s="93"/>
      <c r="D844" s="93"/>
      <c r="E844" s="102"/>
      <c r="F844" s="103"/>
      <c r="G844" s="93"/>
      <c r="H844" s="103"/>
      <c r="I844" s="104"/>
      <c r="J844" s="104"/>
      <c r="K844" s="105"/>
    </row>
    <row r="845" spans="1:11" x14ac:dyDescent="0.25">
      <c r="A845" s="79"/>
      <c r="B845" s="101"/>
      <c r="C845" s="93"/>
      <c r="D845" s="93"/>
      <c r="E845" s="102"/>
      <c r="F845" s="103"/>
      <c r="G845" s="93"/>
      <c r="H845" s="103"/>
      <c r="I845" s="104"/>
      <c r="J845" s="104"/>
      <c r="K845" s="105"/>
    </row>
    <row r="846" spans="1:11" x14ac:dyDescent="0.25">
      <c r="A846" s="79"/>
      <c r="B846" s="101"/>
      <c r="C846" s="93"/>
      <c r="D846" s="93"/>
      <c r="E846" s="102"/>
      <c r="F846" s="103"/>
      <c r="G846" s="93"/>
      <c r="H846" s="103"/>
      <c r="I846" s="104"/>
      <c r="J846" s="104"/>
      <c r="K846" s="105"/>
    </row>
    <row r="847" spans="1:11" x14ac:dyDescent="0.25">
      <c r="A847" s="79"/>
      <c r="B847" s="101"/>
      <c r="C847" s="93"/>
      <c r="D847" s="93"/>
      <c r="E847" s="102"/>
      <c r="F847" s="103"/>
      <c r="G847" s="93"/>
      <c r="H847" s="103"/>
      <c r="I847" s="104"/>
      <c r="J847" s="104"/>
      <c r="K847" s="105"/>
    </row>
    <row r="848" spans="1:11" x14ac:dyDescent="0.25">
      <c r="A848" s="79"/>
      <c r="B848" s="101"/>
      <c r="C848" s="93"/>
      <c r="D848" s="93"/>
      <c r="E848" s="102"/>
      <c r="F848" s="103"/>
      <c r="G848" s="93"/>
      <c r="H848" s="103"/>
      <c r="I848" s="104"/>
      <c r="J848" s="104"/>
      <c r="K848" s="105"/>
    </row>
    <row r="849" spans="1:11" x14ac:dyDescent="0.25">
      <c r="A849" s="79"/>
      <c r="B849" s="101"/>
      <c r="C849" s="93"/>
      <c r="D849" s="93"/>
      <c r="E849" s="102"/>
      <c r="F849" s="103"/>
      <c r="G849" s="93"/>
      <c r="H849" s="103"/>
      <c r="I849" s="104"/>
      <c r="J849" s="104"/>
      <c r="K849" s="105"/>
    </row>
    <row r="850" spans="1:11" x14ac:dyDescent="0.25">
      <c r="A850" s="79"/>
      <c r="B850" s="101"/>
      <c r="C850" s="93"/>
      <c r="D850" s="93"/>
      <c r="E850" s="102"/>
      <c r="F850" s="103"/>
      <c r="G850" s="93"/>
      <c r="H850" s="103"/>
      <c r="I850" s="104"/>
      <c r="J850" s="104"/>
      <c r="K850" s="105"/>
    </row>
    <row r="851" spans="1:11" x14ac:dyDescent="0.25">
      <c r="A851" s="79"/>
      <c r="B851" s="101"/>
      <c r="C851" s="93"/>
      <c r="D851" s="93"/>
      <c r="E851" s="102"/>
      <c r="F851" s="103"/>
      <c r="G851" s="93"/>
      <c r="H851" s="103"/>
      <c r="I851" s="104"/>
      <c r="J851" s="104"/>
      <c r="K851" s="105"/>
    </row>
    <row r="852" spans="1:11" x14ac:dyDescent="0.25">
      <c r="A852" s="79"/>
      <c r="B852" s="101"/>
      <c r="C852" s="93"/>
      <c r="D852" s="93"/>
      <c r="E852" s="102"/>
      <c r="F852" s="103"/>
      <c r="G852" s="93"/>
      <c r="H852" s="103"/>
      <c r="I852" s="104"/>
      <c r="J852" s="104"/>
      <c r="K852" s="105"/>
    </row>
    <row r="853" spans="1:11" x14ac:dyDescent="0.25">
      <c r="A853" s="79"/>
      <c r="B853" s="101"/>
      <c r="C853" s="93"/>
      <c r="D853" s="93"/>
      <c r="E853" s="102"/>
      <c r="F853" s="103"/>
      <c r="G853" s="93"/>
      <c r="H853" s="103"/>
      <c r="I853" s="104"/>
      <c r="J853" s="104"/>
      <c r="K853" s="105"/>
    </row>
    <row r="854" spans="1:11" x14ac:dyDescent="0.25">
      <c r="A854" s="79"/>
      <c r="B854" s="101"/>
      <c r="C854" s="93"/>
      <c r="D854" s="93"/>
      <c r="E854" s="102"/>
      <c r="F854" s="103"/>
      <c r="G854" s="93"/>
      <c r="H854" s="103"/>
      <c r="I854" s="104"/>
      <c r="J854" s="104"/>
      <c r="K854" s="105"/>
    </row>
    <row r="855" spans="1:11" x14ac:dyDescent="0.25">
      <c r="A855" s="79"/>
      <c r="B855" s="101"/>
      <c r="C855" s="93"/>
      <c r="D855" s="93"/>
      <c r="E855" s="102"/>
      <c r="F855" s="103"/>
      <c r="G855" s="93"/>
      <c r="H855" s="103"/>
      <c r="I855" s="104"/>
      <c r="J855" s="104"/>
      <c r="K855" s="105"/>
    </row>
    <row r="856" spans="1:11" x14ac:dyDescent="0.25">
      <c r="A856" s="79"/>
      <c r="B856" s="101"/>
      <c r="C856" s="93"/>
      <c r="D856" s="93"/>
      <c r="E856" s="102"/>
      <c r="F856" s="103"/>
      <c r="G856" s="93"/>
      <c r="H856" s="103"/>
      <c r="I856" s="104"/>
      <c r="J856" s="104"/>
      <c r="K856" s="105"/>
    </row>
    <row r="857" spans="1:11" x14ac:dyDescent="0.25">
      <c r="A857" s="79"/>
      <c r="B857" s="101"/>
      <c r="C857" s="93"/>
      <c r="D857" s="93"/>
      <c r="E857" s="102"/>
      <c r="F857" s="103"/>
      <c r="G857" s="93"/>
      <c r="H857" s="103"/>
      <c r="I857" s="104"/>
      <c r="J857" s="104"/>
      <c r="K857" s="105"/>
    </row>
    <row r="858" spans="1:11" x14ac:dyDescent="0.25">
      <c r="A858" s="79"/>
      <c r="B858" s="101"/>
      <c r="C858" s="93"/>
      <c r="D858" s="93"/>
      <c r="E858" s="102"/>
      <c r="F858" s="103"/>
      <c r="G858" s="93"/>
      <c r="H858" s="103"/>
      <c r="I858" s="104"/>
      <c r="J858" s="104"/>
      <c r="K858" s="105"/>
    </row>
    <row r="859" spans="1:11" x14ac:dyDescent="0.25">
      <c r="A859" s="79"/>
      <c r="B859" s="101"/>
      <c r="C859" s="93"/>
      <c r="D859" s="93"/>
      <c r="E859" s="102"/>
      <c r="F859" s="103"/>
      <c r="G859" s="93"/>
      <c r="H859" s="103"/>
      <c r="I859" s="104"/>
      <c r="J859" s="104"/>
      <c r="K859" s="105"/>
    </row>
    <row r="860" spans="1:11" x14ac:dyDescent="0.25">
      <c r="A860" s="79"/>
      <c r="B860" s="101"/>
      <c r="C860" s="93"/>
      <c r="D860" s="93"/>
      <c r="E860" s="102"/>
      <c r="F860" s="103"/>
      <c r="G860" s="93"/>
      <c r="H860" s="103"/>
      <c r="I860" s="104"/>
      <c r="J860" s="104"/>
      <c r="K860" s="105"/>
    </row>
    <row r="861" spans="1:11" x14ac:dyDescent="0.25">
      <c r="A861" s="79"/>
      <c r="B861" s="101"/>
      <c r="C861" s="93"/>
      <c r="D861" s="93"/>
      <c r="E861" s="102"/>
      <c r="F861" s="103"/>
      <c r="G861" s="93"/>
      <c r="H861" s="103"/>
      <c r="I861" s="104"/>
      <c r="J861" s="104"/>
      <c r="K861" s="105"/>
    </row>
    <row r="862" spans="1:11" x14ac:dyDescent="0.25">
      <c r="A862" s="79"/>
      <c r="B862" s="101"/>
      <c r="C862" s="93"/>
      <c r="D862" s="93"/>
      <c r="E862" s="102"/>
      <c r="F862" s="103"/>
      <c r="G862" s="93"/>
      <c r="H862" s="103"/>
      <c r="I862" s="104"/>
      <c r="J862" s="104"/>
      <c r="K862" s="105"/>
    </row>
    <row r="863" spans="1:11" x14ac:dyDescent="0.25">
      <c r="A863" s="79"/>
      <c r="B863" s="101"/>
      <c r="C863" s="93"/>
      <c r="D863" s="93"/>
      <c r="E863" s="102"/>
      <c r="F863" s="103"/>
      <c r="G863" s="93"/>
      <c r="H863" s="103"/>
      <c r="I863" s="104"/>
      <c r="J863" s="104"/>
      <c r="K863" s="105"/>
    </row>
    <row r="864" spans="1:11" x14ac:dyDescent="0.25">
      <c r="A864" s="79"/>
      <c r="B864" s="101"/>
      <c r="C864" s="93"/>
      <c r="D864" s="93"/>
      <c r="E864" s="102"/>
      <c r="F864" s="103"/>
      <c r="G864" s="93"/>
      <c r="H864" s="103"/>
      <c r="I864" s="104"/>
      <c r="J864" s="104"/>
      <c r="K864" s="105"/>
    </row>
    <row r="865" spans="1:11" x14ac:dyDescent="0.25">
      <c r="A865" s="79"/>
      <c r="B865" s="101"/>
      <c r="C865" s="93"/>
      <c r="D865" s="93"/>
      <c r="E865" s="102"/>
      <c r="F865" s="103"/>
      <c r="G865" s="93"/>
      <c r="H865" s="103"/>
      <c r="I865" s="104"/>
      <c r="J865" s="104"/>
      <c r="K865" s="105"/>
    </row>
    <row r="866" spans="1:11" x14ac:dyDescent="0.25">
      <c r="A866" s="79"/>
      <c r="B866" s="101"/>
      <c r="C866" s="93"/>
      <c r="D866" s="93"/>
      <c r="E866" s="102"/>
      <c r="F866" s="103"/>
      <c r="G866" s="93"/>
      <c r="H866" s="103"/>
      <c r="I866" s="104"/>
      <c r="J866" s="104"/>
      <c r="K866" s="105"/>
    </row>
    <row r="867" spans="1:11" x14ac:dyDescent="0.25">
      <c r="A867" s="79"/>
      <c r="B867" s="101"/>
      <c r="C867" s="93"/>
      <c r="D867" s="93"/>
      <c r="E867" s="102"/>
      <c r="F867" s="103"/>
      <c r="G867" s="93"/>
      <c r="H867" s="103"/>
      <c r="I867" s="104"/>
      <c r="J867" s="104"/>
      <c r="K867" s="105"/>
    </row>
    <row r="868" spans="1:11" x14ac:dyDescent="0.25">
      <c r="A868" s="79"/>
      <c r="B868" s="101"/>
      <c r="C868" s="93"/>
      <c r="D868" s="93"/>
      <c r="E868" s="102"/>
      <c r="F868" s="103"/>
      <c r="G868" s="93"/>
      <c r="H868" s="103"/>
      <c r="I868" s="104"/>
      <c r="J868" s="104"/>
      <c r="K868" s="105"/>
    </row>
    <row r="869" spans="1:11" x14ac:dyDescent="0.25">
      <c r="A869" s="79"/>
      <c r="B869" s="101"/>
      <c r="C869" s="93"/>
      <c r="D869" s="93"/>
      <c r="E869" s="102"/>
      <c r="F869" s="103"/>
      <c r="G869" s="93"/>
      <c r="H869" s="103"/>
      <c r="I869" s="104"/>
      <c r="J869" s="104"/>
      <c r="K869" s="105"/>
    </row>
    <row r="870" spans="1:11" x14ac:dyDescent="0.25">
      <c r="A870" s="79"/>
      <c r="B870" s="101"/>
      <c r="C870" s="93"/>
      <c r="D870" s="93"/>
      <c r="E870" s="102"/>
      <c r="F870" s="103"/>
      <c r="G870" s="93"/>
      <c r="H870" s="103"/>
      <c r="I870" s="104"/>
      <c r="J870" s="104"/>
      <c r="K870" s="105"/>
    </row>
    <row r="871" spans="1:11" x14ac:dyDescent="0.25">
      <c r="A871" s="79"/>
      <c r="B871" s="101"/>
      <c r="C871" s="93"/>
      <c r="D871" s="93"/>
      <c r="E871" s="102"/>
      <c r="F871" s="103"/>
      <c r="G871" s="93"/>
      <c r="H871" s="103"/>
      <c r="I871" s="104"/>
      <c r="J871" s="104"/>
      <c r="K871" s="105"/>
    </row>
    <row r="872" spans="1:11" x14ac:dyDescent="0.25">
      <c r="A872" s="79"/>
      <c r="B872" s="101"/>
      <c r="C872" s="93"/>
      <c r="D872" s="93"/>
      <c r="E872" s="102"/>
      <c r="F872" s="103"/>
      <c r="G872" s="93"/>
      <c r="H872" s="103"/>
      <c r="I872" s="104"/>
      <c r="J872" s="104"/>
      <c r="K872" s="105"/>
    </row>
    <row r="873" spans="1:11" x14ac:dyDescent="0.25">
      <c r="A873" s="79"/>
      <c r="B873" s="101"/>
      <c r="C873" s="93"/>
      <c r="D873" s="93"/>
      <c r="E873" s="102"/>
      <c r="F873" s="103"/>
      <c r="G873" s="93"/>
      <c r="H873" s="103"/>
      <c r="I873" s="104"/>
      <c r="J873" s="104"/>
      <c r="K873" s="105"/>
    </row>
    <row r="874" spans="1:11" x14ac:dyDescent="0.25">
      <c r="A874" s="79"/>
      <c r="B874" s="101"/>
      <c r="C874" s="93"/>
      <c r="D874" s="93"/>
      <c r="E874" s="102"/>
      <c r="F874" s="103"/>
      <c r="G874" s="93"/>
      <c r="H874" s="103"/>
      <c r="I874" s="104"/>
      <c r="J874" s="104"/>
      <c r="K874" s="105"/>
    </row>
    <row r="875" spans="1:11" x14ac:dyDescent="0.25">
      <c r="A875" s="79"/>
      <c r="B875" s="101"/>
      <c r="C875" s="93"/>
      <c r="D875" s="93"/>
      <c r="E875" s="102"/>
      <c r="F875" s="103"/>
      <c r="G875" s="93"/>
      <c r="H875" s="103"/>
      <c r="I875" s="104"/>
      <c r="J875" s="104"/>
      <c r="K875" s="105"/>
    </row>
    <row r="876" spans="1:11" x14ac:dyDescent="0.25">
      <c r="A876" s="79"/>
      <c r="B876" s="101"/>
      <c r="C876" s="93"/>
      <c r="D876" s="93"/>
      <c r="E876" s="102"/>
      <c r="F876" s="103"/>
      <c r="G876" s="93"/>
      <c r="H876" s="103"/>
      <c r="I876" s="104"/>
      <c r="J876" s="104"/>
      <c r="K876" s="105"/>
    </row>
    <row r="877" spans="1:11" x14ac:dyDescent="0.25">
      <c r="A877" s="79"/>
      <c r="B877" s="101"/>
      <c r="C877" s="93"/>
      <c r="D877" s="93"/>
      <c r="E877" s="102"/>
      <c r="F877" s="103"/>
      <c r="G877" s="93"/>
      <c r="H877" s="103"/>
      <c r="I877" s="104"/>
      <c r="J877" s="104"/>
      <c r="K877" s="105"/>
    </row>
    <row r="878" spans="1:11" x14ac:dyDescent="0.25">
      <c r="A878" s="79"/>
      <c r="B878" s="101"/>
      <c r="C878" s="93"/>
      <c r="D878" s="93"/>
      <c r="E878" s="102"/>
      <c r="F878" s="103"/>
      <c r="G878" s="93"/>
      <c r="H878" s="103"/>
      <c r="I878" s="104"/>
      <c r="J878" s="104"/>
      <c r="K878" s="105"/>
    </row>
    <row r="879" spans="1:11" x14ac:dyDescent="0.25">
      <c r="A879" s="79"/>
      <c r="B879" s="101"/>
      <c r="C879" s="93"/>
      <c r="D879" s="93"/>
      <c r="E879" s="102"/>
      <c r="F879" s="103"/>
      <c r="G879" s="93"/>
      <c r="H879" s="103"/>
      <c r="I879" s="104"/>
      <c r="J879" s="104"/>
      <c r="K879" s="105"/>
    </row>
    <row r="880" spans="1:11" x14ac:dyDescent="0.25">
      <c r="A880" s="79"/>
      <c r="B880" s="101"/>
      <c r="C880" s="93"/>
      <c r="D880" s="93"/>
      <c r="E880" s="102"/>
      <c r="F880" s="103"/>
      <c r="G880" s="93"/>
      <c r="H880" s="103"/>
      <c r="I880" s="104"/>
      <c r="J880" s="104"/>
      <c r="K880" s="105"/>
    </row>
    <row r="881" spans="1:11" x14ac:dyDescent="0.25">
      <c r="A881" s="79"/>
      <c r="B881" s="101"/>
      <c r="C881" s="93"/>
      <c r="D881" s="93"/>
      <c r="E881" s="102"/>
      <c r="F881" s="103"/>
      <c r="G881" s="93"/>
      <c r="H881" s="103"/>
      <c r="I881" s="104"/>
      <c r="J881" s="104"/>
      <c r="K881" s="105"/>
    </row>
    <row r="882" spans="1:11" x14ac:dyDescent="0.25">
      <c r="A882" s="79"/>
      <c r="B882" s="101"/>
      <c r="C882" s="93"/>
      <c r="D882" s="93"/>
      <c r="E882" s="102"/>
      <c r="F882" s="103"/>
      <c r="G882" s="93"/>
      <c r="H882" s="103"/>
      <c r="I882" s="104"/>
      <c r="J882" s="104"/>
      <c r="K882" s="105"/>
    </row>
    <row r="883" spans="1:11" x14ac:dyDescent="0.25">
      <c r="A883" s="79"/>
      <c r="B883" s="101"/>
      <c r="C883" s="93"/>
      <c r="D883" s="93"/>
      <c r="E883" s="102"/>
      <c r="F883" s="103"/>
      <c r="G883" s="93"/>
      <c r="H883" s="103"/>
      <c r="I883" s="104"/>
      <c r="J883" s="104"/>
      <c r="K883" s="105"/>
    </row>
    <row r="884" spans="1:11" x14ac:dyDescent="0.25">
      <c r="A884" s="1"/>
    </row>
    <row r="885" spans="1:11" x14ac:dyDescent="0.25">
      <c r="A885" s="1"/>
    </row>
    <row r="886" spans="1:11" x14ac:dyDescent="0.25">
      <c r="A886" s="1"/>
    </row>
    <row r="887" spans="1:11" x14ac:dyDescent="0.25">
      <c r="A887" s="1"/>
    </row>
    <row r="888" spans="1:11" x14ac:dyDescent="0.25">
      <c r="A888" s="1"/>
    </row>
    <row r="889" spans="1:11" x14ac:dyDescent="0.25">
      <c r="A889" s="1"/>
    </row>
    <row r="890" spans="1:11" x14ac:dyDescent="0.25">
      <c r="A890" s="1"/>
    </row>
    <row r="891" spans="1:11" x14ac:dyDescent="0.25">
      <c r="A891" s="1"/>
    </row>
    <row r="892" spans="1:11" x14ac:dyDescent="0.25">
      <c r="A892" s="1"/>
    </row>
    <row r="893" spans="1:11" x14ac:dyDescent="0.25">
      <c r="A893" s="1"/>
    </row>
    <row r="894" spans="1:11" x14ac:dyDescent="0.25">
      <c r="A894" s="1"/>
    </row>
    <row r="895" spans="1:11" x14ac:dyDescent="0.25">
      <c r="A895" s="1"/>
    </row>
  </sheetData>
  <mergeCells count="3">
    <mergeCell ref="M363:S363"/>
    <mergeCell ref="M14:P14"/>
    <mergeCell ref="M28:Q28"/>
  </mergeCells>
  <dataValidations count="6">
    <dataValidation type="list" allowBlank="1" showInputMessage="1" showErrorMessage="1" sqref="H3:H29" xr:uid="{00000000-0002-0000-0100-000000000000}">
      <formula1>"Fin cycle , Manque de matière , Chargement , Déchargement , Chargement , Panne Machine  , Autre "</formula1>
    </dataValidation>
    <dataValidation type="list" allowBlank="1" showInputMessage="1" showErrorMessage="1" sqref="H2" xr:uid="{00000000-0002-0000-0100-000001000000}">
      <formula1>"Production , Manque de matière  ,Organisation  , Panne Machine  , Autre "</formula1>
    </dataValidation>
    <dataValidation type="date" allowBlank="1" showInputMessage="1" showErrorMessage="1" sqref="A2" xr:uid="{00000000-0002-0000-0100-000004000000}">
      <formula1>45658</formula1>
      <formula2>46021</formula2>
    </dataValidation>
    <dataValidation type="list" allowBlank="1" showInputMessage="1" showErrorMessage="1" sqref="B2" xr:uid="{00000000-0002-0000-0100-000005000000}">
      <formula1>"Aline ,Alla ,Amina ,Anfaita,Christelle,Elodie,Fatima,Halima,Joséphine,Laurent,Loubna,Marie Laure,Patrice,Sabrina,Vivian,Zaina"</formula1>
    </dataValidation>
    <dataValidation type="list" allowBlank="1" showInputMessage="1" showErrorMessage="1" sqref="J2" xr:uid="{00000000-0002-0000-0100-000006000000}">
      <formula1>"Bon , A Refaire , Défaut "</formula1>
    </dataValidation>
    <dataValidation type="list" allowBlank="1" showInputMessage="1" showErrorMessage="1" sqref="F2:F883" xr:uid="{00000000-0002-0000-0100-000003000000}">
      <formula1>"20 , 21, 22 , 23 , 24 , 25, 26 , 27 , 28, 29 , 30 , 31 , 32 , 33 , 34 , 35 , 36, 37, 38 , 39 , 40, 41 , 42 , 43"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57"/>
  <sheetViews>
    <sheetView zoomScale="112" zoomScaleNormal="112" workbookViewId="0">
      <selection sqref="A1:K1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16.28515625" customWidth="1"/>
    <col min="4" max="4" width="15.85546875" customWidth="1"/>
    <col min="5" max="5" width="16.85546875" customWidth="1"/>
    <col min="6" max="6" width="21.5703125" customWidth="1"/>
    <col min="7" max="7" width="22.7109375" customWidth="1"/>
    <col min="8" max="8" width="21" customWidth="1"/>
    <col min="9" max="9" width="20" customWidth="1"/>
    <col min="10" max="10" width="30.7109375" customWidth="1"/>
    <col min="11" max="11" width="31.85546875" customWidth="1"/>
    <col min="12" max="12" width="31.7109375" customWidth="1"/>
    <col min="13" max="13" width="36.42578125" customWidth="1"/>
    <col min="14" max="14" width="32.140625" customWidth="1"/>
    <col min="15" max="15" width="26.5703125" customWidth="1"/>
    <col min="16" max="16" width="28.85546875" customWidth="1"/>
    <col min="17" max="17" width="19" customWidth="1"/>
    <col min="18" max="18" width="19.140625" customWidth="1"/>
  </cols>
  <sheetData>
    <row r="1" spans="1:17" ht="23.25" customHeight="1" x14ac:dyDescent="0.25">
      <c r="A1" s="135" t="s">
        <v>0</v>
      </c>
      <c r="B1" s="135" t="s">
        <v>1</v>
      </c>
      <c r="C1" s="135" t="s">
        <v>2</v>
      </c>
      <c r="D1" s="135" t="s">
        <v>3</v>
      </c>
      <c r="E1" s="135" t="s">
        <v>10</v>
      </c>
      <c r="F1" s="135" t="s">
        <v>7</v>
      </c>
      <c r="G1" s="135" t="s">
        <v>24</v>
      </c>
      <c r="H1" s="135" t="s">
        <v>8</v>
      </c>
      <c r="I1" s="135" t="s">
        <v>9</v>
      </c>
      <c r="J1" s="135" t="s">
        <v>6</v>
      </c>
      <c r="K1" s="135" t="s">
        <v>75</v>
      </c>
    </row>
    <row r="2" spans="1:17" x14ac:dyDescent="0.25">
      <c r="A2" s="32"/>
      <c r="B2" s="33"/>
      <c r="C2" s="34"/>
      <c r="D2" s="35"/>
      <c r="E2" s="46"/>
      <c r="F2" s="33"/>
      <c r="G2" s="35" t="str">
        <f>IFERROR(VLOOKUP(F2,'[1]Données '!D$3:G$26,4,FALSE),"")</f>
        <v/>
      </c>
      <c r="H2" s="33"/>
      <c r="I2" s="33"/>
      <c r="J2" s="33"/>
      <c r="K2" s="92"/>
    </row>
    <row r="3" spans="1:17" x14ac:dyDescent="0.25">
      <c r="A3" s="32"/>
      <c r="B3" s="33"/>
      <c r="C3" s="35"/>
      <c r="D3" s="35"/>
      <c r="E3" s="46"/>
      <c r="F3" s="33"/>
      <c r="G3" s="35" t="str">
        <f>IFERROR(VLOOKUP(F3,'[1]Données '!D$3:G$26,4,FALSE),"")</f>
        <v/>
      </c>
      <c r="H3" s="33"/>
      <c r="I3" s="33"/>
      <c r="J3" s="33"/>
      <c r="K3" s="92"/>
      <c r="L3" s="23"/>
      <c r="M3" s="26"/>
      <c r="N3" s="20"/>
    </row>
    <row r="4" spans="1:17" x14ac:dyDescent="0.25">
      <c r="A4" s="32"/>
      <c r="B4" s="33"/>
      <c r="C4" s="35"/>
      <c r="D4" s="35"/>
      <c r="E4" s="46"/>
      <c r="F4" s="33"/>
      <c r="G4" s="35" t="str">
        <f>IFERROR(VLOOKUP(F4,'[1]Données '!D$3:G$26,4,FALSE),"")</f>
        <v/>
      </c>
      <c r="H4" s="33"/>
      <c r="I4" s="37"/>
      <c r="J4" s="37"/>
      <c r="K4" s="92"/>
      <c r="L4" s="20"/>
      <c r="M4" s="20"/>
      <c r="N4" s="20"/>
    </row>
    <row r="5" spans="1:17" x14ac:dyDescent="0.25">
      <c r="A5" s="32"/>
      <c r="B5" s="33"/>
      <c r="C5" s="35"/>
      <c r="D5" s="35"/>
      <c r="E5" s="46"/>
      <c r="F5" s="33"/>
      <c r="G5" s="35" t="str">
        <f>IFERROR(VLOOKUP(F5,'[1]Données '!D$3:G$26,4,FALSE),"")</f>
        <v/>
      </c>
      <c r="H5" s="33"/>
      <c r="I5" s="37"/>
      <c r="J5" s="37"/>
      <c r="K5" s="92"/>
      <c r="L5" s="20"/>
      <c r="M5" s="20"/>
      <c r="N5" s="20"/>
    </row>
    <row r="6" spans="1:17" x14ac:dyDescent="0.25">
      <c r="A6" s="32"/>
      <c r="B6" s="33"/>
      <c r="C6" s="35"/>
      <c r="D6" s="35"/>
      <c r="E6" s="46"/>
      <c r="F6" s="33"/>
      <c r="G6" s="35" t="str">
        <f>IFERROR(VLOOKUP(F6,'[1]Données '!D$3:G$26,4,FALSE),"")</f>
        <v/>
      </c>
      <c r="H6" s="33"/>
      <c r="I6" s="37"/>
      <c r="J6" s="37"/>
      <c r="K6" s="92"/>
      <c r="L6" s="20"/>
      <c r="M6" s="20"/>
      <c r="N6" s="20"/>
    </row>
    <row r="7" spans="1:17" x14ac:dyDescent="0.25">
      <c r="A7" s="32"/>
      <c r="B7" s="33"/>
      <c r="C7" s="35"/>
      <c r="D7" s="35"/>
      <c r="E7" s="46"/>
      <c r="F7" s="33"/>
      <c r="G7" s="35" t="str">
        <f>IFERROR(VLOOKUP(F7,'[1]Données '!D$3:G$26,4,FALSE),"")</f>
        <v/>
      </c>
      <c r="H7" s="33"/>
      <c r="I7" s="37"/>
      <c r="J7" s="37"/>
      <c r="K7" s="92"/>
      <c r="L7" s="20"/>
      <c r="M7" s="20"/>
      <c r="N7" s="20"/>
    </row>
    <row r="8" spans="1:17" x14ac:dyDescent="0.25">
      <c r="A8" s="32"/>
      <c r="B8" s="33"/>
      <c r="C8" s="35"/>
      <c r="D8" s="35"/>
      <c r="E8" s="46"/>
      <c r="F8" s="33"/>
      <c r="G8" s="35" t="str">
        <f>IFERROR(VLOOKUP(F8,'[1]Données '!D$3:G$26,4,FALSE),"")</f>
        <v/>
      </c>
      <c r="H8" s="33"/>
      <c r="I8" s="37"/>
      <c r="J8" s="37"/>
      <c r="K8" s="92"/>
      <c r="L8" s="20"/>
      <c r="M8" s="20"/>
      <c r="N8" s="20"/>
    </row>
    <row r="9" spans="1:17" x14ac:dyDescent="0.25">
      <c r="A9" s="32"/>
      <c r="B9" s="33"/>
      <c r="C9" s="35"/>
      <c r="D9" s="35"/>
      <c r="E9" s="46"/>
      <c r="F9" s="33"/>
      <c r="G9" s="35" t="str">
        <f>IFERROR(VLOOKUP(F9,'[1]Données '!D$3:G$26,4,FALSE),"")</f>
        <v/>
      </c>
      <c r="H9" s="33"/>
      <c r="I9" s="37"/>
      <c r="J9" s="37"/>
      <c r="K9" s="92"/>
      <c r="L9" s="20"/>
      <c r="M9" s="20"/>
      <c r="N9" s="20"/>
    </row>
    <row r="10" spans="1:17" x14ac:dyDescent="0.25">
      <c r="A10" s="32"/>
      <c r="B10" s="33"/>
      <c r="C10" s="35"/>
      <c r="D10" s="35"/>
      <c r="E10" s="46"/>
      <c r="F10" s="33"/>
      <c r="G10" s="35" t="str">
        <f>IFERROR(VLOOKUP(F10,'[1]Données '!D$3:G$26,4,FALSE),"")</f>
        <v/>
      </c>
      <c r="H10" s="33"/>
      <c r="I10" s="37"/>
      <c r="J10" s="37"/>
      <c r="K10" s="92"/>
      <c r="L10" s="20"/>
      <c r="M10" s="20"/>
      <c r="N10" s="20"/>
    </row>
    <row r="11" spans="1:17" x14ac:dyDescent="0.25">
      <c r="A11" s="32"/>
      <c r="B11" s="33"/>
      <c r="C11" s="35"/>
      <c r="D11" s="35"/>
      <c r="E11" s="46"/>
      <c r="F11" s="33"/>
      <c r="G11" s="35" t="str">
        <f>IFERROR(VLOOKUP(F11,'[1]Données '!D$3:G$26,4,FALSE),"")</f>
        <v/>
      </c>
      <c r="H11" s="33"/>
      <c r="I11" s="37"/>
      <c r="J11" s="37"/>
      <c r="K11" s="92"/>
      <c r="L11" s="20"/>
      <c r="M11" s="20"/>
    </row>
    <row r="12" spans="1:17" x14ac:dyDescent="0.25">
      <c r="A12" s="32"/>
      <c r="B12" s="33"/>
      <c r="C12" s="35"/>
      <c r="D12" s="35"/>
      <c r="E12" s="46"/>
      <c r="F12" s="33"/>
      <c r="G12" s="35" t="str">
        <f>IFERROR(VLOOKUP(F12,'[1]Données '!D$3:G$26,4,FALSE),"")</f>
        <v/>
      </c>
      <c r="H12" s="33"/>
      <c r="I12" s="37"/>
      <c r="J12" s="37"/>
      <c r="K12" s="92"/>
    </row>
    <row r="13" spans="1:17" x14ac:dyDescent="0.25">
      <c r="A13" s="32"/>
      <c r="B13" s="33"/>
      <c r="C13" s="35"/>
      <c r="D13" s="35"/>
      <c r="E13" s="46"/>
      <c r="F13" s="33"/>
      <c r="G13" s="35" t="str">
        <f>IFERROR(VLOOKUP(F13,'[1]Données '!D$3:G$26,4,FALSE),"")</f>
        <v/>
      </c>
      <c r="H13" s="33"/>
      <c r="I13" s="37"/>
      <c r="J13" s="37"/>
      <c r="K13" s="92"/>
    </row>
    <row r="14" spans="1:17" x14ac:dyDescent="0.25">
      <c r="A14" s="32"/>
      <c r="B14" s="33"/>
      <c r="C14" s="35"/>
      <c r="D14" s="35"/>
      <c r="E14" s="46"/>
      <c r="F14" s="33"/>
      <c r="G14" s="35" t="str">
        <f>IFERROR(VLOOKUP(F14,'[1]Données '!D$3:G$26,4,FALSE),"")</f>
        <v/>
      </c>
      <c r="H14" s="33"/>
      <c r="I14" s="37"/>
      <c r="J14" s="37"/>
      <c r="K14" s="92"/>
      <c r="L14" s="143"/>
      <c r="M14" s="143"/>
      <c r="N14" s="143"/>
      <c r="O14" s="143"/>
    </row>
    <row r="15" spans="1:17" ht="15.75" customHeight="1" x14ac:dyDescent="0.25">
      <c r="A15" s="32"/>
      <c r="B15" s="33"/>
      <c r="C15" s="35"/>
      <c r="D15" s="35"/>
      <c r="E15" s="46"/>
      <c r="F15" s="33"/>
      <c r="G15" s="35" t="str">
        <f>IFERROR(VLOOKUP(F15,'[1]Données '!D$3:G$26,4,FALSE),"")</f>
        <v/>
      </c>
      <c r="H15" s="33"/>
      <c r="I15" s="33"/>
      <c r="J15" s="33"/>
      <c r="K15" s="92"/>
      <c r="L15" s="23"/>
      <c r="M15" s="26"/>
      <c r="N15" s="26"/>
      <c r="O15" s="23"/>
      <c r="P15" s="17"/>
      <c r="Q15" s="17"/>
    </row>
    <row r="16" spans="1:17" x14ac:dyDescent="0.25">
      <c r="A16" s="32"/>
      <c r="B16" s="33"/>
      <c r="C16" s="35"/>
      <c r="D16" s="35"/>
      <c r="E16" s="46"/>
      <c r="F16" s="33"/>
      <c r="G16" s="35" t="str">
        <f>IFERROR(VLOOKUP(F16,'[1]Données '!D$3:G$26,4,FALSE),"")</f>
        <v/>
      </c>
      <c r="H16" s="33"/>
      <c r="I16" s="33"/>
      <c r="J16" s="33"/>
      <c r="K16" s="92"/>
    </row>
    <row r="17" spans="1:16" x14ac:dyDescent="0.25">
      <c r="A17" s="32"/>
      <c r="B17" s="33"/>
      <c r="C17" s="35"/>
      <c r="D17" s="35"/>
      <c r="E17" s="46"/>
      <c r="F17" s="33"/>
      <c r="G17" s="35" t="str">
        <f>IFERROR(VLOOKUP(F17,'[1]Données '!D$3:G$26,4,FALSE),"")</f>
        <v/>
      </c>
      <c r="H17" s="33"/>
      <c r="I17" s="37"/>
      <c r="J17" s="37"/>
      <c r="K17" s="92"/>
    </row>
    <row r="18" spans="1:16" x14ac:dyDescent="0.25">
      <c r="A18" s="32"/>
      <c r="B18" s="33"/>
      <c r="C18" s="35"/>
      <c r="D18" s="35"/>
      <c r="E18" s="46"/>
      <c r="F18" s="33"/>
      <c r="G18" s="35" t="str">
        <f>IFERROR(VLOOKUP(F18,'[1]Données '!D$3:G$26,4,FALSE),"")</f>
        <v/>
      </c>
      <c r="H18" s="33"/>
      <c r="I18" s="37"/>
      <c r="J18" s="37"/>
      <c r="K18" s="92"/>
    </row>
    <row r="19" spans="1:16" x14ac:dyDescent="0.25">
      <c r="A19" s="32"/>
      <c r="B19" s="33"/>
      <c r="C19" s="35"/>
      <c r="D19" s="35"/>
      <c r="E19" s="46"/>
      <c r="F19" s="33"/>
      <c r="G19" s="35" t="str">
        <f>IFERROR(VLOOKUP(F19,'[1]Données '!D$3:G$26,4,FALSE),"")</f>
        <v/>
      </c>
      <c r="H19" s="33"/>
      <c r="I19" s="37"/>
      <c r="J19" s="37"/>
      <c r="K19" s="92"/>
    </row>
    <row r="20" spans="1:16" x14ac:dyDescent="0.25">
      <c r="A20" s="32"/>
      <c r="B20" s="33"/>
      <c r="C20" s="35"/>
      <c r="D20" s="35"/>
      <c r="E20" s="46"/>
      <c r="F20" s="33"/>
      <c r="G20" s="35" t="str">
        <f>IFERROR(VLOOKUP(F20,'[1]Données '!D$3:G$26,4,FALSE),"")</f>
        <v/>
      </c>
      <c r="H20" s="33"/>
      <c r="I20" s="37"/>
      <c r="J20" s="37"/>
      <c r="K20" s="92"/>
    </row>
    <row r="21" spans="1:16" x14ac:dyDescent="0.25">
      <c r="A21" s="32"/>
      <c r="B21" s="33"/>
      <c r="C21" s="35"/>
      <c r="D21" s="35"/>
      <c r="E21" s="46"/>
      <c r="F21" s="33"/>
      <c r="G21" s="35" t="str">
        <f>IFERROR(VLOOKUP(F21,'[1]Données '!D$3:G$26,4,FALSE),"")</f>
        <v/>
      </c>
      <c r="H21" s="33"/>
      <c r="I21" s="37"/>
      <c r="J21" s="37"/>
      <c r="K21" s="92"/>
    </row>
    <row r="22" spans="1:16" x14ac:dyDescent="0.25">
      <c r="A22" s="32"/>
      <c r="B22" s="33"/>
      <c r="C22" s="35"/>
      <c r="D22" s="35"/>
      <c r="E22" s="46"/>
      <c r="F22" s="33"/>
      <c r="G22" s="35" t="str">
        <f>IFERROR(VLOOKUP(F22,'[1]Données '!D$3:G$26,4,FALSE),"")</f>
        <v/>
      </c>
      <c r="H22" s="33"/>
      <c r="I22" s="37"/>
      <c r="J22" s="37"/>
      <c r="K22" s="92"/>
    </row>
    <row r="23" spans="1:16" x14ac:dyDescent="0.25">
      <c r="A23" s="32"/>
      <c r="B23" s="33"/>
      <c r="C23" s="35"/>
      <c r="D23" s="35"/>
      <c r="E23" s="46"/>
      <c r="F23" s="33"/>
      <c r="G23" s="35" t="str">
        <f>IFERROR(VLOOKUP(F23,'[1]Données '!D$3:G$26,4,FALSE),"")</f>
        <v/>
      </c>
      <c r="H23" s="33"/>
      <c r="I23" s="37"/>
      <c r="J23" s="37"/>
      <c r="K23" s="92"/>
    </row>
    <row r="24" spans="1:16" x14ac:dyDescent="0.25">
      <c r="A24" s="32"/>
      <c r="B24" s="33"/>
      <c r="C24" s="35"/>
      <c r="D24" s="35"/>
      <c r="E24" s="46"/>
      <c r="F24" s="33"/>
      <c r="G24" s="35" t="str">
        <f>IFERROR(VLOOKUP(F24,'[1]Données '!D$3:G$26,4,FALSE),"")</f>
        <v/>
      </c>
      <c r="H24" s="33"/>
      <c r="I24" s="37"/>
      <c r="J24" s="37"/>
      <c r="K24" s="92"/>
    </row>
    <row r="25" spans="1:16" x14ac:dyDescent="0.25">
      <c r="A25" s="32"/>
      <c r="B25" s="33"/>
      <c r="C25" s="35"/>
      <c r="D25" s="33"/>
      <c r="E25" s="46"/>
      <c r="F25" s="33"/>
      <c r="G25" s="35" t="str">
        <f>IFERROR(VLOOKUP(F25,'[1]Données '!D$3:G$26,4,FALSE),"")</f>
        <v/>
      </c>
      <c r="H25" s="33"/>
      <c r="I25" s="37"/>
      <c r="J25" s="37"/>
      <c r="K25" s="92"/>
    </row>
    <row r="26" spans="1:16" x14ac:dyDescent="0.25">
      <c r="A26" s="32"/>
      <c r="B26" s="33"/>
      <c r="C26" s="35"/>
      <c r="D26" s="35"/>
      <c r="E26" s="46"/>
      <c r="F26" s="33"/>
      <c r="G26" s="35" t="str">
        <f>IFERROR(VLOOKUP(F26,'[1]Données '!D$3:G$26,4,FALSE),"")</f>
        <v/>
      </c>
      <c r="H26" s="33"/>
      <c r="I26" s="37"/>
      <c r="J26" s="37"/>
      <c r="K26" s="92"/>
    </row>
    <row r="27" spans="1:16" x14ac:dyDescent="0.25">
      <c r="A27" s="32"/>
      <c r="B27" s="33"/>
      <c r="C27" s="35"/>
      <c r="D27" s="35"/>
      <c r="E27" s="46"/>
      <c r="F27" s="33"/>
      <c r="G27" s="35" t="str">
        <f>IFERROR(VLOOKUP(F27,'[1]Données '!D$3:G$26,4,FALSE),"")</f>
        <v/>
      </c>
      <c r="H27" s="33"/>
      <c r="I27" s="37"/>
      <c r="J27" s="37"/>
      <c r="K27" s="92"/>
    </row>
    <row r="28" spans="1:16" x14ac:dyDescent="0.25">
      <c r="A28" s="32"/>
      <c r="B28" s="33"/>
      <c r="C28" s="35"/>
      <c r="D28" s="35"/>
      <c r="E28" s="46"/>
      <c r="F28" s="33"/>
      <c r="G28" s="35" t="str">
        <f>IFERROR(VLOOKUP(F28,'[1]Données '!D$3:G$26,4,FALSE),"")</f>
        <v/>
      </c>
      <c r="H28" s="33"/>
      <c r="I28" s="33"/>
      <c r="J28" s="33"/>
      <c r="K28" s="92"/>
      <c r="L28" s="143"/>
      <c r="M28" s="143"/>
      <c r="N28" s="143"/>
      <c r="O28" s="143"/>
      <c r="P28" s="143"/>
    </row>
    <row r="29" spans="1:16" x14ac:dyDescent="0.25">
      <c r="A29" s="39"/>
      <c r="B29" s="40"/>
      <c r="C29" s="41"/>
      <c r="D29" s="41"/>
      <c r="E29" s="76"/>
      <c r="F29" s="33"/>
      <c r="G29" s="41" t="str">
        <f>IFERROR(VLOOKUP(F29,'[1]Données '!D$3:G$26,4,FALSE),"")</f>
        <v/>
      </c>
      <c r="H29" s="40"/>
      <c r="I29" s="40"/>
      <c r="J29" s="33"/>
      <c r="K29" s="92"/>
      <c r="L29" s="20"/>
      <c r="M29" s="20"/>
      <c r="N29" s="20"/>
      <c r="O29" s="20"/>
      <c r="P29" s="20"/>
    </row>
    <row r="30" spans="1:16" x14ac:dyDescent="0.25">
      <c r="A30" s="58"/>
      <c r="B30" s="40"/>
      <c r="C30" s="60"/>
      <c r="D30" s="60"/>
      <c r="E30" s="73"/>
      <c r="F30" s="33"/>
      <c r="G30" s="60" t="str">
        <f>IFERROR(VLOOKUP(F30,'[1]Données '!D$3:G$26,4,FALSE),"")</f>
        <v/>
      </c>
      <c r="H30" s="59"/>
      <c r="I30" s="61"/>
      <c r="J30" s="68"/>
      <c r="K30" s="92"/>
      <c r="L30" s="20"/>
      <c r="M30" s="20"/>
      <c r="N30" s="20"/>
    </row>
    <row r="31" spans="1:16" x14ac:dyDescent="0.25">
      <c r="A31" s="58"/>
      <c r="B31" s="40"/>
      <c r="C31" s="60"/>
      <c r="D31" s="60"/>
      <c r="E31" s="73"/>
      <c r="F31" s="33"/>
      <c r="G31" s="60" t="str">
        <f>IFERROR(VLOOKUP(F31,'[1]Données '!D$3:G$26,4,FALSE),"")</f>
        <v/>
      </c>
      <c r="H31" s="59"/>
      <c r="I31" s="61"/>
      <c r="J31" s="68"/>
      <c r="K31" s="92"/>
      <c r="L31" s="20"/>
      <c r="M31" s="20"/>
      <c r="N31" s="20"/>
    </row>
    <row r="32" spans="1:16" x14ac:dyDescent="0.25">
      <c r="A32" s="58"/>
      <c r="B32" s="40"/>
      <c r="C32" s="60"/>
      <c r="D32" s="60"/>
      <c r="E32" s="73"/>
      <c r="F32" s="33"/>
      <c r="G32" s="60" t="str">
        <f>IFERROR(VLOOKUP(F32,'[1]Données '!D$3:G$26,4,FALSE),"")</f>
        <v/>
      </c>
      <c r="H32" s="59"/>
      <c r="I32" s="61"/>
      <c r="J32" s="68"/>
      <c r="K32" s="92"/>
      <c r="L32" s="20"/>
      <c r="M32" s="20"/>
      <c r="N32" s="20"/>
    </row>
    <row r="33" spans="1:16" x14ac:dyDescent="0.25">
      <c r="A33" s="58"/>
      <c r="B33" s="40"/>
      <c r="C33" s="60"/>
      <c r="D33" s="60"/>
      <c r="E33" s="73"/>
      <c r="F33" s="33"/>
      <c r="G33" s="60" t="str">
        <f>IFERROR(VLOOKUP(F33,'[1]Données '!D$3:G$26,4,FALSE),"")</f>
        <v/>
      </c>
      <c r="H33" s="59"/>
      <c r="I33" s="61"/>
      <c r="J33" s="68"/>
      <c r="K33" s="92"/>
      <c r="L33" s="20"/>
      <c r="M33" s="20"/>
      <c r="N33" s="20"/>
    </row>
    <row r="34" spans="1:16" x14ac:dyDescent="0.25">
      <c r="A34" s="58"/>
      <c r="B34" s="33"/>
      <c r="C34" s="35"/>
      <c r="D34" s="67"/>
      <c r="E34" s="74"/>
      <c r="F34" s="33"/>
      <c r="G34" s="67" t="str">
        <f>IFERROR(VLOOKUP(F34,'[1]Données '!D$3:G$26,4,FALSE),"")</f>
        <v/>
      </c>
      <c r="H34" s="66"/>
      <c r="I34" s="68"/>
      <c r="J34" s="68"/>
      <c r="K34" s="92"/>
      <c r="L34" s="20"/>
      <c r="M34" s="20"/>
      <c r="N34" s="20"/>
    </row>
    <row r="35" spans="1:16" x14ac:dyDescent="0.25">
      <c r="A35" s="58"/>
      <c r="B35" s="33"/>
      <c r="C35" s="67"/>
      <c r="D35" s="67"/>
      <c r="E35" s="74"/>
      <c r="F35" s="33"/>
      <c r="G35" s="67" t="str">
        <f>IFERROR(VLOOKUP(F35,'[1]Données '!D$3:G$26,4,FALSE),"")</f>
        <v/>
      </c>
      <c r="H35" s="66"/>
      <c r="I35" s="68"/>
      <c r="J35" s="68"/>
      <c r="K35" s="92"/>
      <c r="L35" s="20"/>
      <c r="M35" s="20"/>
      <c r="N35" s="20"/>
    </row>
    <row r="36" spans="1:16" x14ac:dyDescent="0.25">
      <c r="A36" s="58"/>
      <c r="B36" s="33"/>
      <c r="C36" s="67"/>
      <c r="D36" s="67"/>
      <c r="E36" s="74"/>
      <c r="F36" s="33"/>
      <c r="G36" s="67" t="str">
        <f>IFERROR(VLOOKUP(F36,'[1]Données '!D$3:G$26,4,FALSE),"")</f>
        <v/>
      </c>
      <c r="H36" s="66"/>
      <c r="I36" s="68"/>
      <c r="J36" s="68"/>
      <c r="K36" s="92"/>
      <c r="L36" s="20"/>
      <c r="M36" s="20"/>
      <c r="N36" s="20"/>
    </row>
    <row r="37" spans="1:16" x14ac:dyDescent="0.25">
      <c r="A37" s="58"/>
      <c r="B37" s="33"/>
      <c r="C37" s="67"/>
      <c r="D37" s="67"/>
      <c r="E37" s="74"/>
      <c r="F37" s="33"/>
      <c r="G37" s="67" t="str">
        <f>IFERROR(VLOOKUP(F37,'[1]Données '!D$3:G$26,4,FALSE),"")</f>
        <v/>
      </c>
      <c r="H37" s="66"/>
      <c r="I37" s="68"/>
      <c r="J37" s="68"/>
      <c r="K37" s="92"/>
      <c r="L37" s="20"/>
      <c r="M37" s="20"/>
      <c r="N37" s="20"/>
    </row>
    <row r="38" spans="1:16" x14ac:dyDescent="0.25">
      <c r="A38" s="58"/>
      <c r="B38" s="33"/>
      <c r="C38" s="67"/>
      <c r="D38" s="67"/>
      <c r="E38" s="74"/>
      <c r="F38" s="33"/>
      <c r="G38" s="67" t="str">
        <f>IFERROR(VLOOKUP(F38,'[1]Données '!D$3:G$26,4,FALSE),"")</f>
        <v/>
      </c>
      <c r="H38" s="66"/>
      <c r="I38" s="68"/>
      <c r="J38" s="68"/>
      <c r="K38" s="92"/>
      <c r="L38" s="20"/>
      <c r="M38" s="20"/>
      <c r="N38" s="20"/>
    </row>
    <row r="39" spans="1:16" x14ac:dyDescent="0.25">
      <c r="A39" s="58"/>
      <c r="B39" s="33"/>
      <c r="C39" s="67"/>
      <c r="D39" s="67"/>
      <c r="E39" s="74"/>
      <c r="F39" s="33"/>
      <c r="G39" s="67" t="str">
        <f>IFERROR(VLOOKUP(F39,'[1]Données '!D$3:G$26,4,FALSE),"")</f>
        <v/>
      </c>
      <c r="H39" s="66"/>
      <c r="I39" s="68"/>
      <c r="J39" s="68"/>
      <c r="K39" s="92"/>
    </row>
    <row r="40" spans="1:16" x14ac:dyDescent="0.25">
      <c r="A40" s="70"/>
      <c r="B40" s="40"/>
      <c r="C40" s="72"/>
      <c r="D40" s="59"/>
      <c r="E40" s="73"/>
      <c r="F40" s="33"/>
      <c r="G40" s="67" t="str">
        <f>IFERROR(VLOOKUP(F40,'[1]Données '!D$3:G$26,4,FALSE),"")</f>
        <v/>
      </c>
      <c r="H40" s="59"/>
      <c r="I40" s="59"/>
      <c r="J40" s="66"/>
      <c r="K40" s="92"/>
    </row>
    <row r="41" spans="1:16" x14ac:dyDescent="0.25">
      <c r="A41" s="71"/>
      <c r="B41" s="33"/>
      <c r="C41" s="67"/>
      <c r="D41" s="67"/>
      <c r="E41" s="74"/>
      <c r="F41" s="33"/>
      <c r="G41" s="67" t="str">
        <f>IFERROR(VLOOKUP(F41,'[1]Données '!D$3:G$26,4,FALSE),"")</f>
        <v/>
      </c>
      <c r="H41" s="66"/>
      <c r="I41" s="68"/>
      <c r="J41" s="68"/>
      <c r="K41" s="92"/>
      <c r="L41" s="20"/>
      <c r="M41" s="20"/>
      <c r="N41" s="20"/>
      <c r="O41" s="20"/>
      <c r="P41" s="20"/>
    </row>
    <row r="42" spans="1:16" x14ac:dyDescent="0.25">
      <c r="A42" s="71"/>
      <c r="B42" s="33"/>
      <c r="C42" s="67"/>
      <c r="D42" s="67"/>
      <c r="E42" s="74"/>
      <c r="F42" s="33"/>
      <c r="G42" s="67" t="str">
        <f>IFERROR(VLOOKUP(F42,'[1]Données '!D$3:G$26,4,FALSE),"")</f>
        <v/>
      </c>
      <c r="H42" s="66"/>
      <c r="I42" s="68"/>
      <c r="J42" s="68"/>
      <c r="K42" s="92"/>
      <c r="L42" s="20"/>
      <c r="M42" s="20"/>
      <c r="N42" s="20"/>
      <c r="O42" s="20"/>
      <c r="P42" s="20"/>
    </row>
    <row r="43" spans="1:16" x14ac:dyDescent="0.25">
      <c r="A43" s="71"/>
      <c r="B43" s="33"/>
      <c r="C43" s="67"/>
      <c r="D43" s="67"/>
      <c r="E43" s="74"/>
      <c r="F43" s="33"/>
      <c r="G43" s="67" t="str">
        <f>IFERROR(VLOOKUP(F43,'[1]Données '!D$3:G$26,4,FALSE),"")</f>
        <v/>
      </c>
      <c r="H43" s="66"/>
      <c r="I43" s="68"/>
      <c r="J43" s="68"/>
      <c r="K43" s="92"/>
      <c r="L43" s="20"/>
      <c r="M43" s="20"/>
      <c r="N43" s="20"/>
      <c r="O43" s="20"/>
      <c r="P43" s="20"/>
    </row>
    <row r="44" spans="1:16" x14ac:dyDescent="0.25">
      <c r="A44" s="71"/>
      <c r="B44" s="33"/>
      <c r="C44" s="67"/>
      <c r="D44" s="67"/>
      <c r="E44" s="74"/>
      <c r="F44" s="33"/>
      <c r="G44" s="67" t="str">
        <f>IFERROR(VLOOKUP(F44,'[1]Données '!D$3:G$26,4,FALSE),"")</f>
        <v/>
      </c>
      <c r="H44" s="66"/>
      <c r="I44" s="68"/>
      <c r="J44" s="68"/>
      <c r="K44" s="92"/>
      <c r="L44" s="20"/>
      <c r="M44" s="20"/>
      <c r="N44" s="20"/>
      <c r="O44" s="20"/>
      <c r="P44" s="20"/>
    </row>
    <row r="45" spans="1:16" x14ac:dyDescent="0.25">
      <c r="A45" s="71"/>
      <c r="B45" s="33"/>
      <c r="C45" s="67"/>
      <c r="D45" s="67"/>
      <c r="E45" s="74"/>
      <c r="F45" s="33"/>
      <c r="G45" s="67" t="str">
        <f>IFERROR(VLOOKUP(F45,'[1]Données '!D$3:G$26,4,FALSE),"")</f>
        <v/>
      </c>
      <c r="H45" s="66"/>
      <c r="I45" s="68"/>
      <c r="J45" s="68"/>
      <c r="K45" s="92"/>
      <c r="L45" s="20"/>
      <c r="M45" s="20"/>
      <c r="N45" s="20"/>
      <c r="O45" s="20"/>
      <c r="P45" s="20"/>
    </row>
    <row r="46" spans="1:16" x14ac:dyDescent="0.25">
      <c r="A46" s="71"/>
      <c r="B46" s="33"/>
      <c r="C46" s="67"/>
      <c r="D46" s="67"/>
      <c r="E46" s="74"/>
      <c r="F46" s="33"/>
      <c r="G46" s="67" t="str">
        <f>IFERROR(VLOOKUP(F46,'[1]Données '!D$3:G$26,4,FALSE),"")</f>
        <v/>
      </c>
      <c r="H46" s="66"/>
      <c r="I46" s="68"/>
      <c r="J46" s="68"/>
      <c r="K46" s="92"/>
      <c r="L46" s="20"/>
      <c r="M46" s="20"/>
      <c r="N46" s="20"/>
      <c r="O46" s="20"/>
      <c r="P46" s="20"/>
    </row>
    <row r="47" spans="1:16" x14ac:dyDescent="0.25">
      <c r="A47" s="71"/>
      <c r="B47" s="33"/>
      <c r="C47" s="67"/>
      <c r="D47" s="67"/>
      <c r="E47" s="74"/>
      <c r="F47" s="33"/>
      <c r="G47" s="67" t="str">
        <f>IFERROR(VLOOKUP(F47,'[1]Données '!D$3:G$26,4,FALSE),"")</f>
        <v/>
      </c>
      <c r="H47" s="66"/>
      <c r="I47" s="68"/>
      <c r="J47" s="68"/>
      <c r="K47" s="92"/>
      <c r="L47" s="20"/>
      <c r="M47" s="20"/>
      <c r="N47" s="20"/>
      <c r="O47" s="20"/>
      <c r="P47" s="20"/>
    </row>
    <row r="48" spans="1:16" x14ac:dyDescent="0.25">
      <c r="A48" s="58"/>
      <c r="B48" s="40"/>
      <c r="C48" s="60"/>
      <c r="D48" s="60"/>
      <c r="E48" s="73"/>
      <c r="F48" s="33"/>
      <c r="G48" s="60" t="str">
        <f>IFERROR(VLOOKUP(F48,'[1]Données '!D$3:G$26,4,FALSE),"")</f>
        <v/>
      </c>
      <c r="H48" s="59"/>
      <c r="I48" s="61"/>
      <c r="J48" s="68"/>
      <c r="K48" s="92"/>
      <c r="L48" s="20"/>
      <c r="M48" s="20"/>
      <c r="N48" s="20"/>
      <c r="O48" s="20"/>
      <c r="P48" s="20"/>
    </row>
    <row r="49" spans="1:16" x14ac:dyDescent="0.25">
      <c r="A49" s="71"/>
      <c r="B49" s="33"/>
      <c r="C49" s="67"/>
      <c r="D49" s="67"/>
      <c r="E49" s="74"/>
      <c r="F49" s="33"/>
      <c r="G49" s="67" t="str">
        <f>IFERROR(VLOOKUP(F49,'[1]Données '!D$3:G$26,4,FALSE),"")</f>
        <v/>
      </c>
      <c r="H49" s="66"/>
      <c r="I49" s="68"/>
      <c r="J49" s="68"/>
      <c r="K49" s="92"/>
      <c r="L49" s="20"/>
      <c r="M49" s="20"/>
      <c r="N49" s="20"/>
      <c r="O49" s="20"/>
      <c r="P49" s="20"/>
    </row>
    <row r="50" spans="1:16" x14ac:dyDescent="0.25">
      <c r="A50" s="71"/>
      <c r="B50" s="33"/>
      <c r="C50" s="67"/>
      <c r="D50" s="67"/>
      <c r="E50" s="74"/>
      <c r="F50" s="33"/>
      <c r="G50" s="67" t="str">
        <f>IFERROR(VLOOKUP(F50,'[1]Données '!D$3:G$26,4,FALSE),"")</f>
        <v/>
      </c>
      <c r="H50" s="66"/>
      <c r="I50" s="68"/>
      <c r="J50" s="68"/>
      <c r="K50" s="92"/>
      <c r="L50" s="20"/>
      <c r="M50" s="20"/>
      <c r="N50" s="20"/>
      <c r="O50" s="20"/>
      <c r="P50" s="20"/>
    </row>
    <row r="51" spans="1:16" x14ac:dyDescent="0.25">
      <c r="A51" s="71"/>
      <c r="B51" s="33"/>
      <c r="C51" s="67"/>
      <c r="D51" s="67"/>
      <c r="E51" s="74"/>
      <c r="F51" s="33"/>
      <c r="G51" s="67" t="str">
        <f>IFERROR(VLOOKUP(F51,'[1]Données '!D$3:G$26,4,FALSE),"")</f>
        <v/>
      </c>
      <c r="H51" s="66"/>
      <c r="I51" s="68"/>
      <c r="J51" s="68"/>
      <c r="K51" s="92"/>
      <c r="L51" s="20"/>
      <c r="M51" s="20"/>
      <c r="N51" s="20"/>
      <c r="O51" s="20"/>
      <c r="P51" s="20"/>
    </row>
    <row r="52" spans="1:16" x14ac:dyDescent="0.25">
      <c r="A52" s="71"/>
      <c r="B52" s="33"/>
      <c r="C52" s="67"/>
      <c r="D52" s="67"/>
      <c r="E52" s="74"/>
      <c r="F52" s="33"/>
      <c r="G52" s="67" t="str">
        <f>IFERROR(VLOOKUP(F52,'[1]Données '!D$3:G$26,4,FALSE),"")</f>
        <v/>
      </c>
      <c r="H52" s="66"/>
      <c r="I52" s="68"/>
      <c r="J52" s="68"/>
      <c r="K52" s="92"/>
      <c r="L52" s="20"/>
      <c r="M52" s="20"/>
      <c r="N52" s="20"/>
      <c r="O52" s="20"/>
      <c r="P52" s="20"/>
    </row>
    <row r="53" spans="1:16" x14ac:dyDescent="0.25">
      <c r="A53" s="71"/>
      <c r="B53" s="33"/>
      <c r="C53" s="67"/>
      <c r="D53" s="67"/>
      <c r="E53" s="74"/>
      <c r="F53" s="33"/>
      <c r="G53" s="67" t="str">
        <f>IFERROR(VLOOKUP(F53,'[1]Données '!D$3:G$26,4,FALSE),"")</f>
        <v/>
      </c>
      <c r="H53" s="66"/>
      <c r="I53" s="68"/>
      <c r="J53" s="68"/>
      <c r="K53" s="92"/>
      <c r="L53" s="20"/>
      <c r="M53" s="20"/>
      <c r="N53" s="20"/>
      <c r="O53" s="20"/>
      <c r="P53" s="20"/>
    </row>
    <row r="54" spans="1:16" x14ac:dyDescent="0.25">
      <c r="A54" s="71"/>
      <c r="B54" s="33"/>
      <c r="C54" s="67"/>
      <c r="D54" s="67"/>
      <c r="E54" s="74"/>
      <c r="F54" s="33"/>
      <c r="G54" s="67" t="str">
        <f>IFERROR(VLOOKUP(F54,'[1]Données '!D$3:G$26,4,FALSE),"")</f>
        <v/>
      </c>
      <c r="H54" s="66"/>
      <c r="I54" s="68"/>
      <c r="J54" s="68"/>
      <c r="K54" s="92"/>
    </row>
    <row r="55" spans="1:16" x14ac:dyDescent="0.25">
      <c r="A55" s="71"/>
      <c r="B55" s="33"/>
      <c r="C55" s="67"/>
      <c r="D55" s="67"/>
      <c r="E55" s="74"/>
      <c r="F55" s="33"/>
      <c r="G55" s="67" t="str">
        <f>IFERROR(VLOOKUP(F55,'[1]Données '!D$3:G$26,4,FALSE),"")</f>
        <v/>
      </c>
      <c r="H55" s="66"/>
      <c r="I55" s="68"/>
      <c r="J55" s="68"/>
      <c r="K55" s="92"/>
    </row>
    <row r="56" spans="1:16" x14ac:dyDescent="0.25">
      <c r="A56" s="71"/>
      <c r="B56" s="33"/>
      <c r="C56" s="67"/>
      <c r="D56" s="67"/>
      <c r="E56" s="74"/>
      <c r="F56" s="33"/>
      <c r="G56" s="67" t="str">
        <f>IFERROR(VLOOKUP(F56,'[1]Données '!D$3:G$26,4,FALSE),"")</f>
        <v/>
      </c>
      <c r="H56" s="66"/>
      <c r="I56" s="68"/>
      <c r="J56" s="68"/>
      <c r="K56" s="92"/>
    </row>
    <row r="57" spans="1:16" x14ac:dyDescent="0.25">
      <c r="A57" s="71"/>
      <c r="B57" s="33"/>
      <c r="C57" s="67"/>
      <c r="D57" s="67"/>
      <c r="E57" s="74"/>
      <c r="F57" s="33"/>
      <c r="G57" s="67" t="str">
        <f>IFERROR(VLOOKUP(F57,'[1]Données '!D$3:G$26,4,FALSE),"")</f>
        <v/>
      </c>
      <c r="H57" s="66"/>
      <c r="I57" s="68"/>
      <c r="J57" s="68"/>
      <c r="K57" s="92"/>
    </row>
    <row r="58" spans="1:16" x14ac:dyDescent="0.25">
      <c r="A58" s="71"/>
      <c r="B58" s="33"/>
      <c r="C58" s="67"/>
      <c r="D58" s="67"/>
      <c r="E58" s="74"/>
      <c r="F58" s="33"/>
      <c r="G58" s="67" t="str">
        <f>IFERROR(VLOOKUP(F58,'[1]Données '!D$3:G$26,4,FALSE),"")</f>
        <v/>
      </c>
      <c r="H58" s="66"/>
      <c r="I58" s="68"/>
      <c r="J58" s="68"/>
      <c r="K58" s="92"/>
    </row>
    <row r="59" spans="1:16" x14ac:dyDescent="0.25">
      <c r="A59" s="71"/>
      <c r="B59" s="33"/>
      <c r="C59" s="67"/>
      <c r="D59" s="67"/>
      <c r="E59" s="74"/>
      <c r="F59" s="33"/>
      <c r="G59" s="67" t="str">
        <f>IFERROR(VLOOKUP(F59,'[1]Données '!D$3:G$26,4,FALSE),"")</f>
        <v/>
      </c>
      <c r="H59" s="66"/>
      <c r="I59" s="68"/>
      <c r="J59" s="68"/>
      <c r="K59" s="92"/>
    </row>
    <row r="60" spans="1:16" x14ac:dyDescent="0.25">
      <c r="A60" s="71"/>
      <c r="B60" s="33"/>
      <c r="C60" s="67"/>
      <c r="D60" s="67"/>
      <c r="E60" s="74"/>
      <c r="F60" s="33"/>
      <c r="G60" s="67" t="str">
        <f>IFERROR(VLOOKUP(F60,'[1]Données '!D$3:G$26,4,FALSE),"")</f>
        <v/>
      </c>
      <c r="H60" s="66"/>
      <c r="I60" s="68"/>
      <c r="J60" s="68"/>
      <c r="K60" s="92"/>
    </row>
    <row r="61" spans="1:16" x14ac:dyDescent="0.25">
      <c r="A61" s="71"/>
      <c r="B61" s="33"/>
      <c r="C61" s="35"/>
      <c r="D61" s="67"/>
      <c r="E61" s="74"/>
      <c r="F61" s="33"/>
      <c r="G61" s="67" t="str">
        <f>IFERROR(VLOOKUP(F61,'[1]Données '!D$3:G$26,4,FALSE),"")</f>
        <v/>
      </c>
      <c r="H61" s="66"/>
      <c r="I61" s="68"/>
      <c r="J61" s="68"/>
      <c r="K61" s="92"/>
    </row>
    <row r="62" spans="1:16" x14ac:dyDescent="0.25">
      <c r="A62" s="71"/>
      <c r="B62" s="33"/>
      <c r="C62" s="67"/>
      <c r="D62" s="67"/>
      <c r="E62" s="74"/>
      <c r="F62" s="33"/>
      <c r="G62" s="67" t="str">
        <f>IFERROR(VLOOKUP(F62,'[1]Données '!D$3:G$26,4,FALSE),"")</f>
        <v/>
      </c>
      <c r="H62" s="66"/>
      <c r="I62" s="68"/>
      <c r="J62" s="68"/>
      <c r="K62" s="92"/>
    </row>
    <row r="63" spans="1:16" x14ac:dyDescent="0.25">
      <c r="A63" s="71"/>
      <c r="B63" s="33"/>
      <c r="C63" s="67"/>
      <c r="D63" s="67"/>
      <c r="E63" s="74"/>
      <c r="F63" s="33"/>
      <c r="G63" s="67" t="str">
        <f>IFERROR(VLOOKUP(F63,'[1]Données '!D$3:G$26,4,FALSE),"")</f>
        <v/>
      </c>
      <c r="H63" s="66"/>
      <c r="I63" s="68"/>
      <c r="J63" s="68"/>
      <c r="K63" s="92"/>
    </row>
    <row r="64" spans="1:16" x14ac:dyDescent="0.25">
      <c r="A64" s="71"/>
      <c r="B64" s="33"/>
      <c r="C64" s="67"/>
      <c r="D64" s="67"/>
      <c r="E64" s="74"/>
      <c r="F64" s="33"/>
      <c r="G64" s="67" t="str">
        <f>IFERROR(VLOOKUP(F64,'[1]Données '!D$3:G$26,4,FALSE),"")</f>
        <v/>
      </c>
      <c r="H64" s="66"/>
      <c r="I64" s="68"/>
      <c r="J64" s="68"/>
      <c r="K64" s="92"/>
    </row>
    <row r="65" spans="1:11" x14ac:dyDescent="0.25">
      <c r="A65" s="71"/>
      <c r="B65" s="33"/>
      <c r="C65" s="67"/>
      <c r="D65" s="67"/>
      <c r="E65" s="74"/>
      <c r="F65" s="33"/>
      <c r="G65" s="67" t="str">
        <f>IFERROR(VLOOKUP(F65,'[1]Données '!D$3:G$26,4,FALSE),"")</f>
        <v/>
      </c>
      <c r="H65" s="66"/>
      <c r="I65" s="68"/>
      <c r="J65" s="68"/>
      <c r="K65" s="92"/>
    </row>
    <row r="66" spans="1:11" x14ac:dyDescent="0.25">
      <c r="A66" s="71"/>
      <c r="B66" s="33"/>
      <c r="C66" s="67"/>
      <c r="D66" s="67"/>
      <c r="E66" s="74"/>
      <c r="F66" s="33"/>
      <c r="G66" s="67" t="str">
        <f>IFERROR(VLOOKUP(F66,'[1]Données '!D$3:G$26,4,FALSE),"")</f>
        <v/>
      </c>
      <c r="H66" s="66"/>
      <c r="I66" s="68"/>
      <c r="J66" s="68"/>
      <c r="K66" s="92"/>
    </row>
    <row r="67" spans="1:11" x14ac:dyDescent="0.25">
      <c r="A67" s="71"/>
      <c r="B67" s="33"/>
      <c r="C67" s="67"/>
      <c r="D67" s="67"/>
      <c r="E67" s="74"/>
      <c r="F67" s="33"/>
      <c r="G67" s="67" t="str">
        <f>IFERROR(VLOOKUP(F67,'[1]Données '!D$3:G$26,4,FALSE),"")</f>
        <v/>
      </c>
      <c r="H67" s="66"/>
      <c r="I67" s="68"/>
      <c r="J67" s="68"/>
      <c r="K67" s="92"/>
    </row>
    <row r="68" spans="1:11" x14ac:dyDescent="0.25">
      <c r="A68" s="71"/>
      <c r="B68" s="33"/>
      <c r="C68" s="67"/>
      <c r="D68" s="67"/>
      <c r="E68" s="74"/>
      <c r="F68" s="33"/>
      <c r="G68" s="67" t="str">
        <f>IFERROR(VLOOKUP(F68,'[1]Données '!D$3:G$26,4,FALSE),"")</f>
        <v/>
      </c>
      <c r="H68" s="66"/>
      <c r="I68" s="68"/>
      <c r="J68" s="68"/>
      <c r="K68" s="92"/>
    </row>
    <row r="69" spans="1:11" x14ac:dyDescent="0.25">
      <c r="A69" s="71"/>
      <c r="B69" s="33"/>
      <c r="C69" s="67"/>
      <c r="D69" s="67"/>
      <c r="E69" s="74"/>
      <c r="F69" s="33"/>
      <c r="G69" s="67" t="str">
        <f>IFERROR(VLOOKUP(F69,'[1]Données '!D$3:G$26,4,FALSE),"")</f>
        <v/>
      </c>
      <c r="H69" s="66"/>
      <c r="I69" s="68"/>
      <c r="J69" s="68"/>
      <c r="K69" s="92"/>
    </row>
    <row r="70" spans="1:11" x14ac:dyDescent="0.25">
      <c r="A70" s="58"/>
      <c r="B70" s="40"/>
      <c r="C70" s="60"/>
      <c r="D70" s="60"/>
      <c r="E70" s="73"/>
      <c r="F70" s="33"/>
      <c r="G70" s="60" t="str">
        <f>IFERROR(VLOOKUP(F70,'[1]Données '!D$3:G$26,4,FALSE),"")</f>
        <v/>
      </c>
      <c r="H70" s="59"/>
      <c r="I70" s="61"/>
      <c r="J70" s="68"/>
      <c r="K70" s="92"/>
    </row>
    <row r="71" spans="1:11" x14ac:dyDescent="0.25">
      <c r="A71" s="58"/>
      <c r="B71" s="40"/>
      <c r="C71" s="60"/>
      <c r="D71" s="60"/>
      <c r="E71" s="73"/>
      <c r="F71" s="33"/>
      <c r="G71" s="60" t="str">
        <f>IFERROR(VLOOKUP(F71,'[1]Données '!D$3:G$26,4,FALSE),"")</f>
        <v/>
      </c>
      <c r="H71" s="59"/>
      <c r="I71" s="61"/>
      <c r="J71" s="68"/>
      <c r="K71" s="92"/>
    </row>
    <row r="72" spans="1:11" x14ac:dyDescent="0.25">
      <c r="A72" s="58"/>
      <c r="B72" s="40"/>
      <c r="C72" s="60"/>
      <c r="D72" s="60"/>
      <c r="E72" s="73"/>
      <c r="F72" s="33"/>
      <c r="G72" s="60" t="str">
        <f>IFERROR(VLOOKUP(F72,'[1]Données '!D$3:G$26,4,FALSE),"")</f>
        <v/>
      </c>
      <c r="H72" s="59"/>
      <c r="I72" s="61"/>
      <c r="J72" s="68"/>
      <c r="K72" s="92"/>
    </row>
    <row r="73" spans="1:11" x14ac:dyDescent="0.25">
      <c r="A73" s="58"/>
      <c r="B73" s="40"/>
      <c r="C73" s="60"/>
      <c r="D73" s="60"/>
      <c r="E73" s="73"/>
      <c r="F73" s="33"/>
      <c r="G73" s="60" t="str">
        <f>IFERROR(VLOOKUP(F73,'[1]Données '!D$3:G$26,4,FALSE),"")</f>
        <v/>
      </c>
      <c r="H73" s="59"/>
      <c r="I73" s="61"/>
      <c r="J73" s="68"/>
      <c r="K73" s="92"/>
    </row>
    <row r="74" spans="1:11" x14ac:dyDescent="0.25">
      <c r="A74" s="58"/>
      <c r="B74" s="40"/>
      <c r="C74" s="60"/>
      <c r="D74" s="60"/>
      <c r="E74" s="73"/>
      <c r="F74" s="33"/>
      <c r="G74" s="60" t="str">
        <f>IFERROR(VLOOKUP(F74,'[1]Données '!D$3:G$26,4,FALSE),"")</f>
        <v/>
      </c>
      <c r="H74" s="59"/>
      <c r="I74" s="61"/>
      <c r="J74" s="68"/>
      <c r="K74" s="92"/>
    </row>
    <row r="75" spans="1:11" x14ac:dyDescent="0.25">
      <c r="A75" s="58"/>
      <c r="B75" s="40"/>
      <c r="C75" s="60"/>
      <c r="D75" s="60"/>
      <c r="E75" s="73"/>
      <c r="F75" s="33"/>
      <c r="G75" s="60" t="str">
        <f>IFERROR(VLOOKUP(F75,'[1]Données '!D$3:G$26,4,FALSE),"")</f>
        <v/>
      </c>
      <c r="H75" s="59"/>
      <c r="I75" s="61"/>
      <c r="J75" s="68"/>
      <c r="K75" s="92"/>
    </row>
    <row r="76" spans="1:11" x14ac:dyDescent="0.25">
      <c r="A76" s="58"/>
      <c r="B76" s="40"/>
      <c r="C76" s="60"/>
      <c r="D76" s="60"/>
      <c r="E76" s="73"/>
      <c r="F76" s="33"/>
      <c r="G76" s="60" t="str">
        <f>IFERROR(VLOOKUP(F76,'[1]Données '!D$3:G$26,4,FALSE),"")</f>
        <v/>
      </c>
      <c r="H76" s="59"/>
      <c r="I76" s="61"/>
      <c r="J76" s="68"/>
      <c r="K76" s="92"/>
    </row>
    <row r="77" spans="1:11" x14ac:dyDescent="0.25">
      <c r="A77" s="58"/>
      <c r="B77" s="40"/>
      <c r="C77" s="60"/>
      <c r="D77" s="60"/>
      <c r="E77" s="73"/>
      <c r="F77" s="33"/>
      <c r="G77" s="60" t="str">
        <f>IFERROR(VLOOKUP(F77,'[1]Données '!D$3:G$26,4,FALSE),"")</f>
        <v/>
      </c>
      <c r="H77" s="59"/>
      <c r="I77" s="61"/>
      <c r="J77" s="68"/>
      <c r="K77" s="92"/>
    </row>
    <row r="78" spans="1:11" x14ac:dyDescent="0.25">
      <c r="A78" s="58"/>
      <c r="B78" s="40"/>
      <c r="C78" s="60"/>
      <c r="D78" s="60"/>
      <c r="E78" s="73"/>
      <c r="F78" s="33"/>
      <c r="G78" s="60" t="str">
        <f>IFERROR(VLOOKUP(F78,'[1]Données '!D$3:G$26,4,FALSE),"")</f>
        <v/>
      </c>
      <c r="H78" s="59"/>
      <c r="I78" s="61"/>
      <c r="J78" s="68"/>
      <c r="K78" s="92"/>
    </row>
    <row r="79" spans="1:11" x14ac:dyDescent="0.25">
      <c r="A79" s="58"/>
      <c r="B79" s="40"/>
      <c r="C79" s="60"/>
      <c r="D79" s="60"/>
      <c r="E79" s="73"/>
      <c r="F79" s="33"/>
      <c r="G79" s="60" t="str">
        <f>IFERROR(VLOOKUP(F79,'[1]Données '!D$3:G$26,4,FALSE),"")</f>
        <v/>
      </c>
      <c r="H79" s="59"/>
      <c r="I79" s="61"/>
      <c r="J79" s="68"/>
      <c r="K79" s="92"/>
    </row>
    <row r="80" spans="1:11" x14ac:dyDescent="0.25">
      <c r="A80" s="58"/>
      <c r="B80" s="40"/>
      <c r="C80" s="60"/>
      <c r="D80" s="60"/>
      <c r="E80" s="73"/>
      <c r="F80" s="33"/>
      <c r="G80" s="60" t="str">
        <f>IFERROR(VLOOKUP(F80,'[1]Données '!D$3:G$26,4,FALSE),"")</f>
        <v/>
      </c>
      <c r="H80" s="59"/>
      <c r="I80" s="61"/>
      <c r="J80" s="68"/>
      <c r="K80" s="92"/>
    </row>
    <row r="81" spans="1:11" x14ac:dyDescent="0.25">
      <c r="A81" s="58"/>
      <c r="B81" s="40"/>
      <c r="C81" s="60"/>
      <c r="D81" s="60"/>
      <c r="E81" s="73"/>
      <c r="F81" s="33"/>
      <c r="G81" s="60" t="str">
        <f>IFERROR(VLOOKUP(F81,'[1]Données '!D$3:G$26,4,FALSE),"")</f>
        <v/>
      </c>
      <c r="H81" s="59"/>
      <c r="I81" s="61"/>
      <c r="J81" s="68"/>
      <c r="K81" s="92"/>
    </row>
    <row r="82" spans="1:11" x14ac:dyDescent="0.25">
      <c r="A82" s="39"/>
      <c r="B82" s="40"/>
      <c r="C82" s="41"/>
      <c r="D82" s="41"/>
      <c r="E82" s="76"/>
      <c r="F82" s="33"/>
      <c r="G82" s="41" t="str">
        <f>IFERROR(VLOOKUP(F82,'[1]Données '!D$3:G$26,4,FALSE),"")</f>
        <v/>
      </c>
      <c r="H82" s="40"/>
      <c r="I82" s="81"/>
      <c r="J82" s="37"/>
      <c r="K82" s="92"/>
    </row>
    <row r="83" spans="1:11" x14ac:dyDescent="0.25">
      <c r="A83" s="39"/>
      <c r="B83" s="40"/>
      <c r="C83" s="41"/>
      <c r="D83" s="41"/>
      <c r="E83" s="76"/>
      <c r="F83" s="33"/>
      <c r="G83" s="41" t="str">
        <f>IFERROR(VLOOKUP(F83,'[1]Données '!D$3:G$26,4,FALSE),"")</f>
        <v/>
      </c>
      <c r="H83" s="40"/>
      <c r="I83" s="81"/>
      <c r="J83" s="37"/>
      <c r="K83" s="92"/>
    </row>
    <row r="84" spans="1:11" x14ac:dyDescent="0.25">
      <c r="A84" s="39"/>
      <c r="B84" s="40"/>
      <c r="C84" s="41"/>
      <c r="D84" s="41"/>
      <c r="E84" s="76"/>
      <c r="F84" s="33"/>
      <c r="G84" s="41" t="str">
        <f>IFERROR(VLOOKUP(F84,'[1]Données '!D$3:G$26,4,FALSE),"")</f>
        <v/>
      </c>
      <c r="H84" s="40"/>
      <c r="I84" s="81"/>
      <c r="J84" s="37"/>
      <c r="K84" s="92"/>
    </row>
    <row r="85" spans="1:11" x14ac:dyDescent="0.25">
      <c r="A85" s="39"/>
      <c r="B85" s="40"/>
      <c r="C85" s="41"/>
      <c r="D85" s="41"/>
      <c r="E85" s="76"/>
      <c r="F85" s="33"/>
      <c r="G85" s="41" t="str">
        <f>IFERROR(VLOOKUP(F85,'[1]Données '!D$3:G$26,4,FALSE),"")</f>
        <v/>
      </c>
      <c r="H85" s="40"/>
      <c r="I85" s="81"/>
      <c r="J85" s="37"/>
      <c r="K85" s="92"/>
    </row>
    <row r="86" spans="1:11" x14ac:dyDescent="0.25">
      <c r="A86" s="39"/>
      <c r="B86" s="40"/>
      <c r="C86" s="41"/>
      <c r="D86" s="41"/>
      <c r="E86" s="76"/>
      <c r="F86" s="33"/>
      <c r="G86" s="41" t="str">
        <f>IFERROR(VLOOKUP(F86,'[1]Données '!D$3:G$26,4,FALSE),"")</f>
        <v/>
      </c>
      <c r="H86" s="40"/>
      <c r="I86" s="81"/>
      <c r="J86" s="37"/>
      <c r="K86" s="92"/>
    </row>
    <row r="87" spans="1:11" x14ac:dyDescent="0.25">
      <c r="A87" s="39"/>
      <c r="B87" s="40"/>
      <c r="C87" s="41"/>
      <c r="D87" s="41"/>
      <c r="E87" s="76"/>
      <c r="F87" s="33"/>
      <c r="G87" s="41" t="str">
        <f>IFERROR(VLOOKUP(F87,'[1]Données '!D$3:G$26,4,FALSE),"")</f>
        <v/>
      </c>
      <c r="H87" s="40"/>
      <c r="I87" s="81"/>
      <c r="J87" s="37"/>
      <c r="K87" s="92"/>
    </row>
    <row r="88" spans="1:11" x14ac:dyDescent="0.25">
      <c r="A88" s="39"/>
      <c r="B88" s="40"/>
      <c r="C88" s="41"/>
      <c r="D88" s="41"/>
      <c r="E88" s="76"/>
      <c r="F88" s="33"/>
      <c r="G88" s="41" t="str">
        <f>IFERROR(VLOOKUP(F88,'[1]Données '!D$3:G$26,4,FALSE),"")</f>
        <v/>
      </c>
      <c r="H88" s="40"/>
      <c r="I88" s="81"/>
      <c r="J88" s="37"/>
      <c r="K88" s="92"/>
    </row>
    <row r="89" spans="1:11" x14ac:dyDescent="0.25">
      <c r="A89" s="39"/>
      <c r="B89" s="40"/>
      <c r="C89" s="41"/>
      <c r="D89" s="41"/>
      <c r="E89" s="76"/>
      <c r="F89" s="33"/>
      <c r="G89" s="41" t="str">
        <f>IFERROR(VLOOKUP(F89,'[1]Données '!D$3:G$26,4,FALSE),"")</f>
        <v/>
      </c>
      <c r="H89" s="40"/>
      <c r="I89" s="81"/>
      <c r="J89" s="37"/>
      <c r="K89" s="92"/>
    </row>
    <row r="90" spans="1:11" x14ac:dyDescent="0.25">
      <c r="A90" s="39"/>
      <c r="B90" s="40"/>
      <c r="C90" s="41"/>
      <c r="D90" s="41"/>
      <c r="E90" s="76"/>
      <c r="F90" s="33"/>
      <c r="G90" s="41" t="str">
        <f>IFERROR(VLOOKUP(F90,'[1]Données '!D$3:G$26,4,FALSE),"")</f>
        <v/>
      </c>
      <c r="H90" s="40"/>
      <c r="I90" s="81"/>
      <c r="J90" s="37"/>
      <c r="K90" s="92"/>
    </row>
    <row r="91" spans="1:11" x14ac:dyDescent="0.25">
      <c r="A91" s="39"/>
      <c r="B91" s="40"/>
      <c r="C91" s="41"/>
      <c r="D91" s="41"/>
      <c r="E91" s="76"/>
      <c r="F91" s="33"/>
      <c r="G91" s="41" t="str">
        <f>IFERROR(VLOOKUP(F91,'[1]Données '!D$3:G$26,4,FALSE),"")</f>
        <v/>
      </c>
      <c r="H91" s="40"/>
      <c r="I91" s="81"/>
      <c r="J91" s="37"/>
      <c r="K91" s="92"/>
    </row>
    <row r="92" spans="1:11" x14ac:dyDescent="0.25">
      <c r="A92" s="39"/>
      <c r="B92" s="40"/>
      <c r="C92" s="41"/>
      <c r="D92" s="41"/>
      <c r="E92" s="76"/>
      <c r="F92" s="33"/>
      <c r="G92" s="41" t="str">
        <f>IFERROR(VLOOKUP(F92,'[1]Données '!D$3:G$26,4,FALSE),"")</f>
        <v/>
      </c>
      <c r="H92" s="40"/>
      <c r="I92" s="81"/>
      <c r="J92" s="37"/>
      <c r="K92" s="92"/>
    </row>
    <row r="93" spans="1:11" x14ac:dyDescent="0.25">
      <c r="A93" s="39"/>
      <c r="B93" s="40"/>
      <c r="C93" s="41"/>
      <c r="D93" s="41"/>
      <c r="E93" s="76"/>
      <c r="F93" s="33"/>
      <c r="G93" s="41" t="str">
        <f>IFERROR(VLOOKUP(F93,'[1]Données '!D$3:G$26,4,FALSE),"")</f>
        <v/>
      </c>
      <c r="H93" s="40"/>
      <c r="I93" s="81"/>
      <c r="J93" s="37"/>
      <c r="K93" s="92"/>
    </row>
    <row r="94" spans="1:11" x14ac:dyDescent="0.25">
      <c r="A94" s="39"/>
      <c r="B94" s="40"/>
      <c r="C94" s="41"/>
      <c r="D94" s="41"/>
      <c r="E94" s="76"/>
      <c r="F94" s="33"/>
      <c r="G94" s="41" t="str">
        <f>IFERROR(VLOOKUP(F94,'[1]Données '!D$3:G$26,4,FALSE),"")</f>
        <v/>
      </c>
      <c r="H94" s="40"/>
      <c r="I94" s="81"/>
      <c r="J94" s="37"/>
      <c r="K94" s="92"/>
    </row>
    <row r="95" spans="1:11" x14ac:dyDescent="0.25">
      <c r="A95" s="39"/>
      <c r="B95" s="40"/>
      <c r="C95" s="41"/>
      <c r="D95" s="41"/>
      <c r="E95" s="76"/>
      <c r="F95" s="33"/>
      <c r="G95" s="41" t="str">
        <f>IFERROR(VLOOKUP(F95,'[1]Données '!D$3:G$26,4,FALSE),"")</f>
        <v/>
      </c>
      <c r="H95" s="40"/>
      <c r="I95" s="81"/>
      <c r="J95" s="37"/>
      <c r="K95" s="92"/>
    </row>
    <row r="96" spans="1:11" x14ac:dyDescent="0.25">
      <c r="A96" s="39"/>
      <c r="B96" s="40"/>
      <c r="C96" s="41"/>
      <c r="D96" s="41"/>
      <c r="E96" s="76"/>
      <c r="F96" s="33"/>
      <c r="G96" s="41" t="str">
        <f>IFERROR(VLOOKUP(F96,'[1]Données '!D$3:G$26,4,FALSE),"")</f>
        <v/>
      </c>
      <c r="H96" s="40"/>
      <c r="I96" s="81"/>
      <c r="J96" s="37"/>
      <c r="K96" s="92"/>
    </row>
    <row r="97" spans="1:11" x14ac:dyDescent="0.25">
      <c r="A97" s="32"/>
      <c r="B97" s="33"/>
      <c r="C97" s="35"/>
      <c r="D97" s="35"/>
      <c r="E97" s="46"/>
      <c r="F97" s="33"/>
      <c r="G97" s="35" t="str">
        <f>IFERROR(VLOOKUP(F97,'[1]Données '!D$3:G$26,4,FALSE),"")</f>
        <v/>
      </c>
      <c r="H97" s="33"/>
      <c r="I97" s="37"/>
      <c r="J97" s="37"/>
      <c r="K97" s="92"/>
    </row>
    <row r="98" spans="1:11" x14ac:dyDescent="0.25">
      <c r="A98" s="32"/>
      <c r="B98" s="33"/>
      <c r="C98" s="35"/>
      <c r="D98" s="35"/>
      <c r="E98" s="46"/>
      <c r="F98" s="33"/>
      <c r="G98" s="35" t="str">
        <f>IFERROR(VLOOKUP(F98,'[1]Données '!D$3:G$26,4,FALSE),"")</f>
        <v/>
      </c>
      <c r="H98" s="33"/>
      <c r="I98" s="37"/>
      <c r="J98" s="37"/>
      <c r="K98" s="92"/>
    </row>
    <row r="99" spans="1:11" x14ac:dyDescent="0.25">
      <c r="A99" s="32"/>
      <c r="B99" s="33"/>
      <c r="C99" s="35"/>
      <c r="D99" s="35"/>
      <c r="E99" s="46"/>
      <c r="F99" s="33"/>
      <c r="G99" s="35" t="str">
        <f>IFERROR(VLOOKUP(F99,'[1]Données '!D$3:G$26,4,FALSE),"")</f>
        <v/>
      </c>
      <c r="H99" s="33"/>
      <c r="I99" s="37"/>
      <c r="J99" s="37"/>
      <c r="K99" s="92"/>
    </row>
    <row r="100" spans="1:11" x14ac:dyDescent="0.25">
      <c r="A100" s="32"/>
      <c r="B100" s="33"/>
      <c r="C100" s="35"/>
      <c r="D100" s="35"/>
      <c r="E100" s="46"/>
      <c r="F100" s="33"/>
      <c r="G100" s="35" t="str">
        <f>IFERROR(VLOOKUP(F100,'[1]Données '!D$3:G$26,4,FALSE),"")</f>
        <v/>
      </c>
      <c r="H100" s="33"/>
      <c r="I100" s="37"/>
      <c r="J100" s="37"/>
      <c r="K100" s="92"/>
    </row>
    <row r="101" spans="1:11" x14ac:dyDescent="0.25">
      <c r="A101" s="32"/>
      <c r="B101" s="33"/>
      <c r="C101" s="35"/>
      <c r="D101" s="35"/>
      <c r="E101" s="46"/>
      <c r="F101" s="33"/>
      <c r="G101" s="35" t="str">
        <f>IFERROR(VLOOKUP(F101,'[1]Données '!D$3:G$26,4,FALSE),"")</f>
        <v/>
      </c>
      <c r="H101" s="33"/>
      <c r="I101" s="37"/>
      <c r="J101" s="37"/>
      <c r="K101" s="92"/>
    </row>
    <row r="102" spans="1:11" x14ac:dyDescent="0.25">
      <c r="A102" s="32"/>
      <c r="B102" s="33"/>
      <c r="C102" s="35"/>
      <c r="D102" s="35"/>
      <c r="E102" s="46"/>
      <c r="F102" s="33"/>
      <c r="G102" s="35" t="str">
        <f>IFERROR(VLOOKUP(F102,'[1]Données '!D$3:G$26,4,FALSE),"")</f>
        <v/>
      </c>
      <c r="H102" s="33"/>
      <c r="I102" s="37"/>
      <c r="J102" s="37"/>
      <c r="K102" s="92"/>
    </row>
    <row r="103" spans="1:11" x14ac:dyDescent="0.25">
      <c r="A103" s="32"/>
      <c r="B103" s="33"/>
      <c r="C103" s="35"/>
      <c r="D103" s="35"/>
      <c r="E103" s="46"/>
      <c r="F103" s="33"/>
      <c r="G103" s="35" t="str">
        <f>IFERROR(VLOOKUP(F103,'[1]Données '!D$3:G$26,4,FALSE),"")</f>
        <v/>
      </c>
      <c r="H103" s="33"/>
      <c r="I103" s="37"/>
      <c r="J103" s="37"/>
      <c r="K103" s="92"/>
    </row>
    <row r="104" spans="1:11" x14ac:dyDescent="0.25">
      <c r="A104" s="32"/>
      <c r="B104" s="33"/>
      <c r="C104" s="35"/>
      <c r="D104" s="35"/>
      <c r="E104" s="46"/>
      <c r="F104" s="33"/>
      <c r="G104" s="35" t="str">
        <f>IFERROR(VLOOKUP(F104,'[1]Données '!D$3:G$26,4,FALSE),"")</f>
        <v/>
      </c>
      <c r="H104" s="33"/>
      <c r="I104" s="37"/>
      <c r="J104" s="37"/>
      <c r="K104" s="92"/>
    </row>
    <row r="105" spans="1:11" x14ac:dyDescent="0.25">
      <c r="A105" s="32"/>
      <c r="B105" s="33"/>
      <c r="C105" s="35"/>
      <c r="D105" s="35"/>
      <c r="E105" s="46"/>
      <c r="F105" s="33"/>
      <c r="G105" s="35" t="str">
        <f>IFERROR(VLOOKUP(F105,'[1]Données '!D$3:G$26,4,FALSE),"")</f>
        <v/>
      </c>
      <c r="H105" s="33"/>
      <c r="I105" s="37"/>
      <c r="J105" s="37"/>
      <c r="K105" s="92"/>
    </row>
    <row r="106" spans="1:11" x14ac:dyDescent="0.25">
      <c r="A106" s="32"/>
      <c r="B106" s="33"/>
      <c r="C106" s="35"/>
      <c r="D106" s="35"/>
      <c r="E106" s="46"/>
      <c r="F106" s="33"/>
      <c r="G106" s="35" t="str">
        <f>IFERROR(VLOOKUP(F106,'[1]Données '!D$3:G$26,4,FALSE),"")</f>
        <v/>
      </c>
      <c r="H106" s="33"/>
      <c r="I106" s="37"/>
      <c r="J106" s="37"/>
      <c r="K106" s="92"/>
    </row>
    <row r="107" spans="1:11" x14ac:dyDescent="0.25">
      <c r="A107" s="32"/>
      <c r="B107" s="33"/>
      <c r="C107" s="35"/>
      <c r="D107" s="35"/>
      <c r="E107" s="46"/>
      <c r="F107" s="33"/>
      <c r="G107" s="35" t="str">
        <f>IFERROR(VLOOKUP(F107,'[1]Données '!D$3:G$26,4,FALSE),"")</f>
        <v/>
      </c>
      <c r="H107" s="33"/>
      <c r="I107" s="37"/>
      <c r="J107" s="37"/>
      <c r="K107" s="92"/>
    </row>
    <row r="108" spans="1:11" x14ac:dyDescent="0.25">
      <c r="A108" s="32"/>
      <c r="B108" s="33"/>
      <c r="C108" s="35"/>
      <c r="D108" s="35"/>
      <c r="E108" s="46"/>
      <c r="F108" s="33"/>
      <c r="G108" s="35" t="str">
        <f>IFERROR(VLOOKUP(F108,'[1]Données '!D$3:G$26,4,FALSE),"")</f>
        <v/>
      </c>
      <c r="H108" s="33"/>
      <c r="I108" s="37"/>
      <c r="J108" s="37"/>
      <c r="K108" s="92"/>
    </row>
    <row r="109" spans="1:11" x14ac:dyDescent="0.25">
      <c r="A109" s="32"/>
      <c r="B109" s="33"/>
      <c r="C109" s="35"/>
      <c r="D109" s="35"/>
      <c r="E109" s="46"/>
      <c r="F109" s="33"/>
      <c r="G109" s="35" t="str">
        <f>IFERROR(VLOOKUP(F109,'[1]Données '!D$3:G$26,4,FALSE),"")</f>
        <v/>
      </c>
      <c r="H109" s="33"/>
      <c r="I109" s="37"/>
      <c r="J109" s="37"/>
      <c r="K109" s="92"/>
    </row>
    <row r="110" spans="1:11" x14ac:dyDescent="0.25">
      <c r="A110" s="32"/>
      <c r="B110" s="33"/>
      <c r="C110" s="35"/>
      <c r="D110" s="35"/>
      <c r="E110" s="46"/>
      <c r="F110" s="33"/>
      <c r="G110" s="35" t="str">
        <f>IFERROR(VLOOKUP(F110,'[1]Données '!D$3:G$26,4,FALSE),"")</f>
        <v/>
      </c>
      <c r="H110" s="33"/>
      <c r="I110" s="37"/>
      <c r="J110" s="37"/>
      <c r="K110" s="92"/>
    </row>
    <row r="111" spans="1:11" x14ac:dyDescent="0.25">
      <c r="A111" s="32"/>
      <c r="B111" s="33"/>
      <c r="C111" s="35"/>
      <c r="D111" s="35"/>
      <c r="E111" s="46"/>
      <c r="F111" s="33"/>
      <c r="G111" s="35" t="str">
        <f>IFERROR(VLOOKUP(F111,'[1]Données '!D$3:G$26,4,FALSE),"")</f>
        <v/>
      </c>
      <c r="H111" s="33"/>
      <c r="I111" s="37"/>
      <c r="J111" s="37"/>
      <c r="K111" s="92"/>
    </row>
    <row r="112" spans="1:11" x14ac:dyDescent="0.25">
      <c r="A112" s="32"/>
      <c r="B112" s="33"/>
      <c r="C112" s="35"/>
      <c r="D112" s="35"/>
      <c r="E112" s="46"/>
      <c r="F112" s="33"/>
      <c r="G112" s="35" t="str">
        <f>IFERROR(VLOOKUP(F112,'[1]Données '!D$3:G$26,4,FALSE),"")</f>
        <v/>
      </c>
      <c r="H112" s="33"/>
      <c r="I112" s="37"/>
      <c r="J112" s="37"/>
      <c r="K112" s="92"/>
    </row>
    <row r="113" spans="1:11" x14ac:dyDescent="0.25">
      <c r="A113" s="32"/>
      <c r="B113" s="33"/>
      <c r="C113" s="35"/>
      <c r="D113" s="35"/>
      <c r="E113" s="46"/>
      <c r="F113" s="33"/>
      <c r="G113" s="35" t="str">
        <f>IFERROR(VLOOKUP(F113,'[1]Données '!D$3:G$26,4,FALSE),"")</f>
        <v/>
      </c>
      <c r="H113" s="33"/>
      <c r="I113" s="37"/>
      <c r="J113" s="37"/>
      <c r="K113" s="92"/>
    </row>
    <row r="114" spans="1:11" x14ac:dyDescent="0.25">
      <c r="A114" s="32"/>
      <c r="B114" s="33"/>
      <c r="C114" s="35"/>
      <c r="D114" s="35"/>
      <c r="E114" s="46"/>
      <c r="F114" s="33"/>
      <c r="G114" s="35" t="str">
        <f>IFERROR(VLOOKUP(F114,'[1]Données '!D$3:G$26,4,FALSE),"")</f>
        <v/>
      </c>
      <c r="H114" s="33"/>
      <c r="I114" s="37"/>
      <c r="J114" s="37"/>
      <c r="K114" s="92"/>
    </row>
    <row r="115" spans="1:11" x14ac:dyDescent="0.25">
      <c r="A115" s="32"/>
      <c r="B115" s="33"/>
      <c r="C115" s="35"/>
      <c r="D115" s="35"/>
      <c r="E115" s="46"/>
      <c r="F115" s="33"/>
      <c r="G115" s="35" t="str">
        <f>IFERROR(VLOOKUP(F115,'[1]Données '!D$3:G$26,4,FALSE),"")</f>
        <v/>
      </c>
      <c r="H115" s="33"/>
      <c r="I115" s="37"/>
      <c r="J115" s="37"/>
      <c r="K115" s="92"/>
    </row>
    <row r="116" spans="1:11" x14ac:dyDescent="0.25">
      <c r="A116" s="32"/>
      <c r="B116" s="33"/>
      <c r="C116" s="35"/>
      <c r="D116" s="35"/>
      <c r="E116" s="46"/>
      <c r="F116" s="33"/>
      <c r="G116" s="35" t="str">
        <f>IFERROR(VLOOKUP(F116,'[1]Données '!D$3:G$26,4,FALSE),"")</f>
        <v/>
      </c>
      <c r="H116" s="33"/>
      <c r="I116" s="37"/>
      <c r="J116" s="37"/>
      <c r="K116" s="92"/>
    </row>
    <row r="117" spans="1:11" x14ac:dyDescent="0.25">
      <c r="A117" s="32"/>
      <c r="B117" s="33"/>
      <c r="C117" s="35"/>
      <c r="D117" s="35"/>
      <c r="E117" s="46"/>
      <c r="F117" s="33"/>
      <c r="G117" s="35" t="str">
        <f>IFERROR(VLOOKUP(F117,'[1]Données '!D$3:G$26,4,FALSE),"")</f>
        <v/>
      </c>
      <c r="H117" s="33"/>
      <c r="I117" s="37"/>
      <c r="J117" s="37"/>
      <c r="K117" s="92"/>
    </row>
    <row r="118" spans="1:11" x14ac:dyDescent="0.25">
      <c r="A118" s="32"/>
      <c r="B118" s="33"/>
      <c r="C118" s="35"/>
      <c r="D118" s="35"/>
      <c r="E118" s="46"/>
      <c r="F118" s="33"/>
      <c r="G118" s="35" t="str">
        <f>IFERROR(VLOOKUP(F118,'[1]Données '!D$3:G$26,4,FALSE),"")</f>
        <v/>
      </c>
      <c r="H118" s="33"/>
      <c r="I118" s="37"/>
      <c r="J118" s="37"/>
      <c r="K118" s="92"/>
    </row>
    <row r="119" spans="1:11" x14ac:dyDescent="0.25">
      <c r="A119" s="32"/>
      <c r="B119" s="33"/>
      <c r="C119" s="35"/>
      <c r="D119" s="35"/>
      <c r="E119" s="46"/>
      <c r="F119" s="33"/>
      <c r="G119" s="35" t="str">
        <f>IFERROR(VLOOKUP(F119,'[1]Données '!D$3:G$26,4,FALSE),"")</f>
        <v/>
      </c>
      <c r="H119" s="33"/>
      <c r="I119" s="37"/>
      <c r="J119" s="37"/>
      <c r="K119" s="92"/>
    </row>
    <row r="120" spans="1:11" x14ac:dyDescent="0.25">
      <c r="A120" s="32"/>
      <c r="B120" s="33"/>
      <c r="C120" s="35"/>
      <c r="D120" s="35"/>
      <c r="E120" s="46"/>
      <c r="F120" s="33"/>
      <c r="G120" s="35" t="str">
        <f>IFERROR(VLOOKUP(F120,'[1]Données '!D$3:G$26,4,FALSE),"")</f>
        <v/>
      </c>
      <c r="H120" s="33"/>
      <c r="I120" s="37"/>
      <c r="J120" s="37"/>
      <c r="K120" s="92"/>
    </row>
    <row r="121" spans="1:11" x14ac:dyDescent="0.25">
      <c r="A121" s="32"/>
      <c r="B121" s="33"/>
      <c r="C121" s="35"/>
      <c r="D121" s="35"/>
      <c r="E121" s="46"/>
      <c r="F121" s="33"/>
      <c r="G121" s="35" t="str">
        <f>IFERROR(VLOOKUP(F121,'[1]Données '!D$3:G$26,4,FALSE),"")</f>
        <v/>
      </c>
      <c r="H121" s="33"/>
      <c r="I121" s="37"/>
      <c r="J121" s="37"/>
      <c r="K121" s="92"/>
    </row>
    <row r="122" spans="1:11" x14ac:dyDescent="0.25">
      <c r="A122" s="32"/>
      <c r="B122" s="33"/>
      <c r="C122" s="35"/>
      <c r="D122" s="35"/>
      <c r="E122" s="46"/>
      <c r="F122" s="33"/>
      <c r="G122" s="35" t="str">
        <f>IFERROR(VLOOKUP(F122,'[1]Données '!D$3:G$26,4,FALSE),"")</f>
        <v/>
      </c>
      <c r="H122" s="33"/>
      <c r="I122" s="37"/>
      <c r="J122" s="37"/>
      <c r="K122" s="92"/>
    </row>
    <row r="123" spans="1:11" x14ac:dyDescent="0.25">
      <c r="A123" s="32"/>
      <c r="B123" s="33"/>
      <c r="C123" s="35"/>
      <c r="D123" s="35"/>
      <c r="E123" s="46"/>
      <c r="F123" s="33"/>
      <c r="G123" s="35" t="str">
        <f>IFERROR(VLOOKUP(F123,'[1]Données '!D$3:G$26,4,FALSE),"")</f>
        <v/>
      </c>
      <c r="H123" s="33"/>
      <c r="I123" s="37"/>
      <c r="J123" s="37"/>
      <c r="K123" s="92"/>
    </row>
    <row r="124" spans="1:11" x14ac:dyDescent="0.25">
      <c r="A124" s="32"/>
      <c r="B124" s="33"/>
      <c r="C124" s="35"/>
      <c r="D124" s="35"/>
      <c r="E124" s="46"/>
      <c r="F124" s="33"/>
      <c r="G124" s="35" t="str">
        <f>IFERROR(VLOOKUP(F124,'[1]Données '!D$3:G$26,4,FALSE),"")</f>
        <v/>
      </c>
      <c r="H124" s="33"/>
      <c r="I124" s="37"/>
      <c r="J124" s="37"/>
      <c r="K124" s="92"/>
    </row>
    <row r="125" spans="1:11" x14ac:dyDescent="0.25">
      <c r="A125" s="32"/>
      <c r="B125" s="33"/>
      <c r="C125" s="35"/>
      <c r="D125" s="35"/>
      <c r="E125" s="46"/>
      <c r="F125" s="33"/>
      <c r="G125" s="35" t="str">
        <f>IFERROR(VLOOKUP(F125,'[1]Données '!D$3:G$26,4,FALSE),"")</f>
        <v/>
      </c>
      <c r="H125" s="33"/>
      <c r="I125" s="37"/>
      <c r="J125" s="37"/>
      <c r="K125" s="92"/>
    </row>
    <row r="126" spans="1:11" x14ac:dyDescent="0.25">
      <c r="A126" s="32"/>
      <c r="B126" s="33"/>
      <c r="C126" s="35"/>
      <c r="D126" s="35"/>
      <c r="E126" s="46"/>
      <c r="F126" s="33"/>
      <c r="G126" s="35" t="str">
        <f>IFERROR(VLOOKUP(F126,'[1]Données '!D$3:G$26,4,FALSE),"")</f>
        <v/>
      </c>
      <c r="H126" s="33"/>
      <c r="I126" s="37"/>
      <c r="J126" s="37"/>
      <c r="K126" s="92"/>
    </row>
    <row r="127" spans="1:11" x14ac:dyDescent="0.25">
      <c r="A127" s="32"/>
      <c r="B127" s="33"/>
      <c r="C127" s="35"/>
      <c r="D127" s="35"/>
      <c r="E127" s="46"/>
      <c r="F127" s="33"/>
      <c r="G127" s="35" t="str">
        <f>IFERROR(VLOOKUP(F127,'[1]Données '!D$3:G$26,4,FALSE),"")</f>
        <v/>
      </c>
      <c r="H127" s="33"/>
      <c r="I127" s="37"/>
      <c r="J127" s="37"/>
      <c r="K127" s="92"/>
    </row>
    <row r="128" spans="1:11" x14ac:dyDescent="0.25">
      <c r="A128" s="32"/>
      <c r="B128" s="33"/>
      <c r="C128" s="35"/>
      <c r="D128" s="35"/>
      <c r="E128" s="46"/>
      <c r="F128" s="33"/>
      <c r="G128" s="35" t="str">
        <f>IFERROR(VLOOKUP(F128,'[1]Données '!D$3:G$26,4,FALSE),"")</f>
        <v/>
      </c>
      <c r="H128" s="33"/>
      <c r="I128" s="37"/>
      <c r="J128" s="37"/>
      <c r="K128" s="92"/>
    </row>
    <row r="129" spans="1:11" x14ac:dyDescent="0.25">
      <c r="A129" s="32"/>
      <c r="B129" s="33"/>
      <c r="C129" s="35"/>
      <c r="D129" s="35"/>
      <c r="E129" s="46"/>
      <c r="F129" s="33"/>
      <c r="G129" s="35" t="str">
        <f>IFERROR(VLOOKUP(F129,'[1]Données '!D$3:G$26,4,FALSE),"")</f>
        <v/>
      </c>
      <c r="H129" s="33"/>
      <c r="I129" s="37"/>
      <c r="J129" s="37"/>
      <c r="K129" s="92"/>
    </row>
    <row r="130" spans="1:11" x14ac:dyDescent="0.25">
      <c r="A130" s="32"/>
      <c r="B130" s="33"/>
      <c r="C130" s="35"/>
      <c r="D130" s="35"/>
      <c r="E130" s="46"/>
      <c r="F130" s="33"/>
      <c r="G130" s="35" t="str">
        <f>IFERROR(VLOOKUP(F130,'[1]Données '!D$3:G$26,4,FALSE),"")</f>
        <v/>
      </c>
      <c r="H130" s="33"/>
      <c r="I130" s="37"/>
      <c r="J130" s="37"/>
      <c r="K130" s="92"/>
    </row>
    <row r="131" spans="1:11" x14ac:dyDescent="0.25">
      <c r="A131" s="32"/>
      <c r="B131" s="33"/>
      <c r="C131" s="35"/>
      <c r="D131" s="35"/>
      <c r="E131" s="46"/>
      <c r="F131" s="33"/>
      <c r="G131" s="35" t="str">
        <f>IFERROR(VLOOKUP(F131,'[1]Données '!D$3:G$26,4,FALSE),"")</f>
        <v/>
      </c>
      <c r="H131" s="33"/>
      <c r="I131" s="37"/>
      <c r="J131" s="37"/>
      <c r="K131" s="92"/>
    </row>
    <row r="132" spans="1:11" x14ac:dyDescent="0.25">
      <c r="A132" s="32"/>
      <c r="B132" s="33"/>
      <c r="C132" s="35"/>
      <c r="D132" s="35"/>
      <c r="E132" s="46"/>
      <c r="F132" s="33"/>
      <c r="G132" s="35" t="str">
        <f>IFERROR(VLOOKUP(F132,'[1]Données '!D$3:G$26,4,FALSE),"")</f>
        <v/>
      </c>
      <c r="H132" s="33"/>
      <c r="I132" s="37"/>
      <c r="J132" s="37"/>
      <c r="K132" s="92"/>
    </row>
    <row r="133" spans="1:11" x14ac:dyDescent="0.25">
      <c r="A133" s="32"/>
      <c r="B133" s="33"/>
      <c r="C133" s="35"/>
      <c r="D133" s="35"/>
      <c r="E133" s="46"/>
      <c r="F133" s="33"/>
      <c r="G133" s="35" t="str">
        <f>IFERROR(VLOOKUP(F133,'[1]Données '!D$3:G$26,4,FALSE),"")</f>
        <v/>
      </c>
      <c r="H133" s="33"/>
      <c r="I133" s="37"/>
      <c r="J133" s="37"/>
      <c r="K133" s="92"/>
    </row>
    <row r="134" spans="1:11" x14ac:dyDescent="0.25">
      <c r="A134" s="32"/>
      <c r="B134" s="33"/>
      <c r="C134" s="35"/>
      <c r="D134" s="35"/>
      <c r="E134" s="46"/>
      <c r="F134" s="33"/>
      <c r="G134" s="35" t="str">
        <f>IFERROR(VLOOKUP(F134,'[1]Données '!D$3:G$26,4,FALSE),"")</f>
        <v/>
      </c>
      <c r="H134" s="33"/>
      <c r="I134" s="37"/>
      <c r="J134" s="37"/>
      <c r="K134" s="92"/>
    </row>
    <row r="135" spans="1:11" x14ac:dyDescent="0.25">
      <c r="A135" s="32"/>
      <c r="B135" s="33"/>
      <c r="C135" s="35"/>
      <c r="D135" s="35"/>
      <c r="E135" s="46"/>
      <c r="F135" s="33"/>
      <c r="G135" s="35" t="str">
        <f>IFERROR(VLOOKUP(F135,'[1]Données '!D$3:G$26,4,FALSE),"")</f>
        <v/>
      </c>
      <c r="H135" s="33"/>
      <c r="I135" s="37"/>
      <c r="J135" s="37"/>
      <c r="K135" s="92"/>
    </row>
    <row r="136" spans="1:11" x14ac:dyDescent="0.25">
      <c r="A136" s="32"/>
      <c r="B136" s="33"/>
      <c r="C136" s="35"/>
      <c r="D136" s="35"/>
      <c r="E136" s="46"/>
      <c r="F136" s="33"/>
      <c r="G136" s="35" t="str">
        <f>IFERROR(VLOOKUP(F136,'[1]Données '!D$3:G$26,4,FALSE),"")</f>
        <v/>
      </c>
      <c r="H136" s="33"/>
      <c r="I136" s="37"/>
      <c r="J136" s="37"/>
      <c r="K136" s="92"/>
    </row>
    <row r="137" spans="1:11" x14ac:dyDescent="0.25">
      <c r="A137" s="32"/>
      <c r="B137" s="33"/>
      <c r="C137" s="35"/>
      <c r="D137" s="35"/>
      <c r="E137" s="46"/>
      <c r="F137" s="33"/>
      <c r="G137" s="35" t="str">
        <f>IFERROR(VLOOKUP(F137,'[1]Données '!D$3:G$26,4,FALSE),"")</f>
        <v/>
      </c>
      <c r="H137" s="33"/>
      <c r="I137" s="37"/>
      <c r="J137" s="37"/>
      <c r="K137" s="92"/>
    </row>
    <row r="138" spans="1:11" x14ac:dyDescent="0.25">
      <c r="A138" s="32"/>
      <c r="B138" s="33"/>
      <c r="C138" s="35"/>
      <c r="D138" s="35"/>
      <c r="E138" s="46"/>
      <c r="F138" s="33"/>
      <c r="G138" s="35" t="str">
        <f>IFERROR(VLOOKUP(F138,'[1]Données '!D$3:G$26,4,FALSE),"")</f>
        <v/>
      </c>
      <c r="H138" s="33"/>
      <c r="I138" s="37"/>
      <c r="J138" s="37"/>
      <c r="K138" s="92"/>
    </row>
    <row r="139" spans="1:11" x14ac:dyDescent="0.25">
      <c r="A139" s="32"/>
      <c r="B139" s="33"/>
      <c r="C139" s="35"/>
      <c r="D139" s="35"/>
      <c r="E139" s="46"/>
      <c r="F139" s="33"/>
      <c r="G139" s="35" t="str">
        <f>IFERROR(VLOOKUP(F139,'[1]Données '!D$3:G$26,4,FALSE),"")</f>
        <v/>
      </c>
      <c r="H139" s="33"/>
      <c r="I139" s="37"/>
      <c r="J139" s="37"/>
      <c r="K139" s="92"/>
    </row>
    <row r="140" spans="1:11" x14ac:dyDescent="0.25">
      <c r="A140" s="32"/>
      <c r="B140" s="33"/>
      <c r="C140" s="35"/>
      <c r="D140" s="35"/>
      <c r="E140" s="46"/>
      <c r="F140" s="33"/>
      <c r="G140" s="35" t="str">
        <f>IFERROR(VLOOKUP(F140,'[1]Données '!D$3:G$26,4,FALSE),"")</f>
        <v/>
      </c>
      <c r="H140" s="33"/>
      <c r="I140" s="37"/>
      <c r="J140" s="37"/>
      <c r="K140" s="92"/>
    </row>
    <row r="141" spans="1:11" x14ac:dyDescent="0.25">
      <c r="A141" s="32"/>
      <c r="B141" s="33"/>
      <c r="C141" s="35"/>
      <c r="D141" s="35"/>
      <c r="E141" s="46"/>
      <c r="F141" s="33"/>
      <c r="G141" s="35" t="str">
        <f>IFERROR(VLOOKUP(F141,'[1]Données '!D$3:G$26,4,FALSE),"")</f>
        <v/>
      </c>
      <c r="H141" s="33"/>
      <c r="I141" s="37"/>
      <c r="J141" s="37"/>
      <c r="K141" s="92"/>
    </row>
    <row r="142" spans="1:11" x14ac:dyDescent="0.25">
      <c r="A142" s="32"/>
      <c r="B142" s="33"/>
      <c r="C142" s="35"/>
      <c r="D142" s="35"/>
      <c r="E142" s="46"/>
      <c r="F142" s="33"/>
      <c r="G142" s="35" t="str">
        <f>IFERROR(VLOOKUP(F142,'[1]Données '!D$3:G$26,4,FALSE),"")</f>
        <v/>
      </c>
      <c r="H142" s="33"/>
      <c r="I142" s="37"/>
      <c r="J142" s="37"/>
      <c r="K142" s="92"/>
    </row>
    <row r="143" spans="1:11" x14ac:dyDescent="0.25">
      <c r="A143" s="32"/>
      <c r="B143" s="33"/>
      <c r="C143" s="35"/>
      <c r="D143" s="35"/>
      <c r="E143" s="46"/>
      <c r="F143" s="33"/>
      <c r="G143" s="35" t="str">
        <f>IFERROR(VLOOKUP(F143,'[1]Données '!D$3:G$26,4,FALSE),"")</f>
        <v/>
      </c>
      <c r="H143" s="33"/>
      <c r="I143" s="37"/>
      <c r="J143" s="37"/>
      <c r="K143" s="92"/>
    </row>
    <row r="144" spans="1:11" x14ac:dyDescent="0.25">
      <c r="A144" s="32"/>
      <c r="B144" s="33"/>
      <c r="C144" s="35"/>
      <c r="D144" s="35"/>
      <c r="E144" s="46"/>
      <c r="F144" s="33"/>
      <c r="G144" s="35" t="str">
        <f>IFERROR(VLOOKUP(F144,'[1]Données '!D$3:G$26,4,FALSE),"")</f>
        <v/>
      </c>
      <c r="H144" s="33"/>
      <c r="I144" s="37"/>
      <c r="J144" s="37"/>
      <c r="K144" s="92"/>
    </row>
    <row r="145" spans="1:11" x14ac:dyDescent="0.25">
      <c r="A145" s="32"/>
      <c r="B145" s="33"/>
      <c r="C145" s="35"/>
      <c r="D145" s="35"/>
      <c r="E145" s="46"/>
      <c r="F145" s="33"/>
      <c r="G145" s="35" t="str">
        <f>IFERROR(VLOOKUP(F145,'[1]Données '!D$3:G$26,4,FALSE),"")</f>
        <v/>
      </c>
      <c r="H145" s="33"/>
      <c r="I145" s="37"/>
      <c r="J145" s="37"/>
      <c r="K145" s="92"/>
    </row>
    <row r="146" spans="1:11" x14ac:dyDescent="0.25">
      <c r="A146" s="32"/>
      <c r="B146" s="33"/>
      <c r="C146" s="35"/>
      <c r="D146" s="35"/>
      <c r="E146" s="46"/>
      <c r="F146" s="33"/>
      <c r="G146" s="35" t="str">
        <f>IFERROR(VLOOKUP(F146,'[1]Données '!D$3:G$26,4,FALSE),"")</f>
        <v/>
      </c>
      <c r="H146" s="33"/>
      <c r="I146" s="37"/>
      <c r="J146" s="37"/>
      <c r="K146" s="92"/>
    </row>
    <row r="147" spans="1:11" x14ac:dyDescent="0.25">
      <c r="A147" s="32"/>
      <c r="B147" s="33"/>
      <c r="C147" s="35"/>
      <c r="D147" s="35"/>
      <c r="E147" s="46"/>
      <c r="F147" s="33"/>
      <c r="G147" s="35" t="str">
        <f>IFERROR(VLOOKUP(F147,'[1]Données '!D$3:G$26,4,FALSE),"")</f>
        <v/>
      </c>
      <c r="H147" s="33"/>
      <c r="I147" s="37"/>
      <c r="J147" s="37"/>
      <c r="K147" s="92"/>
    </row>
    <row r="148" spans="1:11" x14ac:dyDescent="0.25">
      <c r="A148" s="32"/>
      <c r="B148" s="33"/>
      <c r="C148" s="35"/>
      <c r="D148" s="35"/>
      <c r="E148" s="46"/>
      <c r="F148" s="33"/>
      <c r="G148" s="35" t="str">
        <f>IFERROR(VLOOKUP(F148,'[1]Données '!D$3:G$26,4,FALSE),"")</f>
        <v/>
      </c>
      <c r="H148" s="33"/>
      <c r="I148" s="37"/>
      <c r="J148" s="37"/>
      <c r="K148" s="92"/>
    </row>
    <row r="149" spans="1:11" x14ac:dyDescent="0.25">
      <c r="A149" s="32"/>
      <c r="B149" s="33"/>
      <c r="C149" s="35"/>
      <c r="D149" s="35"/>
      <c r="E149" s="46"/>
      <c r="F149" s="33"/>
      <c r="G149" s="35" t="str">
        <f>IFERROR(VLOOKUP(F149,'[1]Données '!D$3:G$26,4,FALSE),"")</f>
        <v/>
      </c>
      <c r="H149" s="33"/>
      <c r="I149" s="37"/>
      <c r="J149" s="37"/>
      <c r="K149" s="92"/>
    </row>
    <row r="150" spans="1:11" x14ac:dyDescent="0.25">
      <c r="A150" s="32"/>
      <c r="B150" s="33"/>
      <c r="C150" s="35"/>
      <c r="D150" s="35"/>
      <c r="E150" s="46"/>
      <c r="F150" s="33"/>
      <c r="G150" s="35" t="str">
        <f>IFERROR(VLOOKUP(F150,'[1]Données '!D$3:G$26,4,FALSE),"")</f>
        <v/>
      </c>
      <c r="H150" s="33"/>
      <c r="I150" s="37"/>
      <c r="J150" s="37"/>
      <c r="K150" s="92"/>
    </row>
    <row r="151" spans="1:11" x14ac:dyDescent="0.25">
      <c r="A151" s="32"/>
      <c r="B151" s="33"/>
      <c r="C151" s="35"/>
      <c r="D151" s="35"/>
      <c r="E151" s="46"/>
      <c r="F151" s="33"/>
      <c r="G151" s="35" t="str">
        <f>IFERROR(VLOOKUP(F151,'[1]Données '!D$3:G$26,4,FALSE),"")</f>
        <v/>
      </c>
      <c r="H151" s="33"/>
      <c r="I151" s="37"/>
      <c r="J151" s="91"/>
      <c r="K151" s="90"/>
    </row>
    <row r="152" spans="1:11" x14ac:dyDescent="0.25">
      <c r="A152" s="32"/>
      <c r="B152" s="33"/>
      <c r="C152" s="35"/>
      <c r="D152" s="35"/>
      <c r="E152" s="46"/>
      <c r="F152" s="33"/>
      <c r="G152" s="35" t="str">
        <f>IFERROR(VLOOKUP(F152,'[1]Données '!D$3:G$26,4,FALSE),"")</f>
        <v/>
      </c>
      <c r="H152" s="33"/>
      <c r="I152" s="37"/>
      <c r="J152" s="38"/>
      <c r="K152" s="90"/>
    </row>
    <row r="153" spans="1:11" x14ac:dyDescent="0.25">
      <c r="A153" s="32"/>
      <c r="B153" s="33"/>
      <c r="C153" s="35"/>
      <c r="D153" s="35"/>
      <c r="E153" s="46"/>
      <c r="F153" s="33"/>
      <c r="G153" s="35" t="str">
        <f>IFERROR(VLOOKUP(F153,'[1]Données '!D$3:G$26,4,FALSE),"")</f>
        <v/>
      </c>
      <c r="H153" s="33"/>
      <c r="I153" s="37"/>
      <c r="J153" s="38"/>
      <c r="K153" s="90"/>
    </row>
    <row r="154" spans="1:11" x14ac:dyDescent="0.25">
      <c r="A154" s="32"/>
      <c r="B154" s="33"/>
      <c r="C154" s="35"/>
      <c r="D154" s="35"/>
      <c r="E154" s="46"/>
      <c r="F154" s="33"/>
      <c r="G154" s="35" t="str">
        <f>IFERROR(VLOOKUP(F154,'[1]Données '!D$3:G$26,4,FALSE),"")</f>
        <v/>
      </c>
      <c r="H154" s="33"/>
      <c r="I154" s="37"/>
      <c r="J154" s="38"/>
      <c r="K154" s="90"/>
    </row>
    <row r="155" spans="1:11" x14ac:dyDescent="0.25">
      <c r="A155" s="32"/>
      <c r="B155" s="33"/>
      <c r="C155" s="35"/>
      <c r="D155" s="35"/>
      <c r="E155" s="46"/>
      <c r="F155" s="33"/>
      <c r="G155" s="35" t="str">
        <f>IFERROR(VLOOKUP(F155,'[1]Données '!D$3:G$26,4,FALSE),"")</f>
        <v/>
      </c>
      <c r="H155" s="33"/>
      <c r="I155" s="37"/>
      <c r="J155" s="38"/>
      <c r="K155" s="90"/>
    </row>
    <row r="156" spans="1:11" x14ac:dyDescent="0.25">
      <c r="A156" s="32"/>
      <c r="B156" s="33"/>
      <c r="C156" s="35"/>
      <c r="D156" s="35"/>
      <c r="E156" s="46"/>
      <c r="F156" s="33"/>
      <c r="G156" s="35" t="str">
        <f>IFERROR(VLOOKUP(F156,'[1]Données '!D$3:G$26,4,FALSE),"")</f>
        <v/>
      </c>
      <c r="H156" s="33"/>
      <c r="I156" s="37"/>
      <c r="J156" s="38"/>
      <c r="K156" s="90"/>
    </row>
    <row r="157" spans="1:11" x14ac:dyDescent="0.25">
      <c r="A157" s="32"/>
      <c r="B157" s="33"/>
      <c r="C157" s="35"/>
      <c r="D157" s="35"/>
      <c r="E157" s="46"/>
      <c r="F157" s="33"/>
      <c r="G157" s="35" t="str">
        <f>IFERROR(VLOOKUP(F157,'[1]Données '!D$3:G$26,4,FALSE),"")</f>
        <v/>
      </c>
      <c r="H157" s="33"/>
      <c r="I157" s="37"/>
      <c r="J157" s="38"/>
      <c r="K157" s="90"/>
    </row>
    <row r="158" spans="1:11" x14ac:dyDescent="0.25">
      <c r="A158" s="32"/>
      <c r="B158" s="33"/>
      <c r="C158" s="35"/>
      <c r="D158" s="35"/>
      <c r="E158" s="46"/>
      <c r="F158" s="33"/>
      <c r="G158" s="35" t="str">
        <f>IFERROR(VLOOKUP(F158,'[1]Données '!D$3:G$26,4,FALSE),"")</f>
        <v/>
      </c>
      <c r="H158" s="33"/>
      <c r="I158" s="37"/>
      <c r="J158" s="38"/>
      <c r="K158" s="90"/>
    </row>
    <row r="159" spans="1:11" x14ac:dyDescent="0.25">
      <c r="A159" s="32"/>
      <c r="B159" s="33"/>
      <c r="C159" s="35"/>
      <c r="D159" s="35"/>
      <c r="E159" s="46"/>
      <c r="F159" s="33"/>
      <c r="G159" s="35" t="str">
        <f>IFERROR(VLOOKUP(F159,'[1]Données '!D$3:G$26,4,FALSE),"")</f>
        <v/>
      </c>
      <c r="H159" s="33"/>
      <c r="I159" s="37"/>
      <c r="J159" s="38"/>
      <c r="K159" s="90"/>
    </row>
    <row r="160" spans="1:11" x14ac:dyDescent="0.25">
      <c r="A160" s="39"/>
      <c r="B160" s="40"/>
      <c r="C160" s="41"/>
      <c r="D160" s="41"/>
      <c r="E160" s="76"/>
      <c r="F160" s="33"/>
      <c r="G160" s="41" t="str">
        <f>IFERROR(VLOOKUP(F160,'[1]Données '!D$3:G$26,4,FALSE),"")</f>
        <v/>
      </c>
      <c r="H160" s="40"/>
      <c r="I160" s="81"/>
      <c r="J160" s="82"/>
      <c r="K160" s="90"/>
    </row>
    <row r="161" spans="1:11" x14ac:dyDescent="0.25">
      <c r="A161" s="32"/>
      <c r="B161" s="33"/>
      <c r="C161" s="35"/>
      <c r="D161" s="35"/>
      <c r="E161" s="46"/>
      <c r="F161" s="33"/>
      <c r="G161" s="35" t="str">
        <f>IFERROR(VLOOKUP(F161,'[1]Données '!D$3:G$26,4,FALSE),"")</f>
        <v/>
      </c>
      <c r="H161" s="33"/>
      <c r="I161" s="37"/>
      <c r="J161" s="38"/>
      <c r="K161" s="90"/>
    </row>
    <row r="162" spans="1:11" x14ac:dyDescent="0.25">
      <c r="A162" s="32"/>
      <c r="B162" s="33"/>
      <c r="C162" s="35"/>
      <c r="D162" s="35"/>
      <c r="E162" s="46"/>
      <c r="F162" s="33"/>
      <c r="G162" s="35" t="str">
        <f>IFERROR(VLOOKUP(F162,'[1]Données '!D$3:G$26,4,FALSE),"")</f>
        <v/>
      </c>
      <c r="H162" s="33"/>
      <c r="I162" s="37"/>
      <c r="J162" s="38"/>
      <c r="K162" s="90"/>
    </row>
    <row r="163" spans="1:11" x14ac:dyDescent="0.25">
      <c r="A163" s="32"/>
      <c r="B163" s="33"/>
      <c r="C163" s="35"/>
      <c r="D163" s="35"/>
      <c r="E163" s="46"/>
      <c r="F163" s="33"/>
      <c r="G163" s="35" t="str">
        <f>IFERROR(VLOOKUP(F163,'[1]Données '!D$3:G$26,4,FALSE),"")</f>
        <v/>
      </c>
      <c r="H163" s="33"/>
      <c r="I163" s="37"/>
      <c r="J163" s="38"/>
      <c r="K163" s="90"/>
    </row>
    <row r="164" spans="1:11" x14ac:dyDescent="0.25">
      <c r="A164" s="32"/>
      <c r="B164" s="33"/>
      <c r="C164" s="35"/>
      <c r="D164" s="35"/>
      <c r="E164" s="46"/>
      <c r="F164" s="33"/>
      <c r="G164" s="35" t="str">
        <f>IFERROR(VLOOKUP(F164,'[1]Données '!D$3:G$26,4,FALSE),"")</f>
        <v/>
      </c>
      <c r="H164" s="33"/>
      <c r="I164" s="37"/>
      <c r="J164" s="38"/>
      <c r="K164" s="90"/>
    </row>
    <row r="165" spans="1:11" x14ac:dyDescent="0.25">
      <c r="A165" s="32"/>
      <c r="B165" s="33"/>
      <c r="C165" s="35"/>
      <c r="D165" s="35"/>
      <c r="E165" s="46"/>
      <c r="F165" s="33"/>
      <c r="G165" s="35" t="str">
        <f>IFERROR(VLOOKUP(F165,'[1]Données '!D$3:G$26,4,FALSE),"")</f>
        <v/>
      </c>
      <c r="H165" s="33"/>
      <c r="I165" s="37"/>
      <c r="J165" s="38"/>
      <c r="K165" s="90"/>
    </row>
    <row r="166" spans="1:11" x14ac:dyDescent="0.25">
      <c r="A166" s="32"/>
      <c r="B166" s="33"/>
      <c r="C166" s="35"/>
      <c r="D166" s="35"/>
      <c r="E166" s="46"/>
      <c r="F166" s="33"/>
      <c r="G166" s="35" t="str">
        <f>IFERROR(VLOOKUP(F166,'[1]Données '!D$3:G$26,4,FALSE),"")</f>
        <v/>
      </c>
      <c r="H166" s="33"/>
      <c r="I166" s="37"/>
      <c r="J166" s="38"/>
      <c r="K166" s="90"/>
    </row>
    <row r="167" spans="1:11" x14ac:dyDescent="0.25">
      <c r="A167" s="32"/>
      <c r="B167" s="33"/>
      <c r="C167" s="35"/>
      <c r="D167" s="35"/>
      <c r="E167" s="46"/>
      <c r="F167" s="33"/>
      <c r="G167" s="35" t="str">
        <f>IFERROR(VLOOKUP(F167,'[1]Données '!D$3:G$26,4,FALSE),"")</f>
        <v/>
      </c>
      <c r="H167" s="33"/>
      <c r="I167" s="37"/>
      <c r="J167" s="38"/>
      <c r="K167" s="90"/>
    </row>
    <row r="168" spans="1:11" x14ac:dyDescent="0.25">
      <c r="A168" s="32"/>
      <c r="B168" s="33"/>
      <c r="C168" s="35"/>
      <c r="D168" s="35"/>
      <c r="E168" s="46"/>
      <c r="F168" s="33"/>
      <c r="G168" s="35" t="str">
        <f>IFERROR(VLOOKUP(F168,'[1]Données '!D$3:G$26,4,FALSE),"")</f>
        <v/>
      </c>
      <c r="H168" s="33"/>
      <c r="I168" s="37"/>
      <c r="J168" s="38"/>
      <c r="K168" s="90"/>
    </row>
    <row r="169" spans="1:11" x14ac:dyDescent="0.25">
      <c r="A169" s="32"/>
      <c r="B169" s="33"/>
      <c r="C169" s="35"/>
      <c r="D169" s="35"/>
      <c r="E169" s="46"/>
      <c r="F169" s="33"/>
      <c r="G169" s="35" t="str">
        <f>IFERROR(VLOOKUP(F169,'[1]Données '!D$3:G$26,4,FALSE),"")</f>
        <v/>
      </c>
      <c r="H169" s="33"/>
      <c r="I169" s="37"/>
      <c r="J169" s="38"/>
      <c r="K169" s="90"/>
    </row>
    <row r="170" spans="1:11" x14ac:dyDescent="0.25">
      <c r="A170" s="32"/>
      <c r="B170" s="33"/>
      <c r="C170" s="35"/>
      <c r="D170" s="35"/>
      <c r="E170" s="46"/>
      <c r="F170" s="33"/>
      <c r="G170" s="35" t="str">
        <f>IFERROR(VLOOKUP(F170,'[1]Données '!D$3:G$26,4,FALSE),"")</f>
        <v/>
      </c>
      <c r="H170" s="33"/>
      <c r="I170" s="37"/>
      <c r="J170" s="38"/>
      <c r="K170" s="90"/>
    </row>
    <row r="171" spans="1:11" x14ac:dyDescent="0.25">
      <c r="A171" s="32"/>
      <c r="B171" s="33"/>
      <c r="C171" s="35"/>
      <c r="D171" s="35"/>
      <c r="E171" s="46"/>
      <c r="F171" s="33"/>
      <c r="G171" s="35" t="str">
        <f>IFERROR(VLOOKUP(F171,'[1]Données '!D$3:G$26,4,FALSE),"")</f>
        <v/>
      </c>
      <c r="H171" s="33"/>
      <c r="I171" s="37"/>
      <c r="J171" s="38"/>
      <c r="K171" s="90"/>
    </row>
    <row r="172" spans="1:11" x14ac:dyDescent="0.25">
      <c r="A172" s="32"/>
      <c r="B172" s="33"/>
      <c r="C172" s="35"/>
      <c r="D172" s="35"/>
      <c r="E172" s="46"/>
      <c r="F172" s="33"/>
      <c r="G172" s="35" t="str">
        <f>IFERROR(VLOOKUP(F172,'[1]Données '!D$3:G$26,4,FALSE),"")</f>
        <v/>
      </c>
      <c r="H172" s="33"/>
      <c r="I172" s="37"/>
      <c r="J172" s="38"/>
      <c r="K172" s="90"/>
    </row>
    <row r="173" spans="1:11" x14ac:dyDescent="0.25">
      <c r="A173" s="32"/>
      <c r="B173" s="33"/>
      <c r="C173" s="35"/>
      <c r="D173" s="35"/>
      <c r="E173" s="46"/>
      <c r="F173" s="33"/>
      <c r="G173" s="35" t="str">
        <f>IFERROR(VLOOKUP(F173,'[1]Données '!D$3:G$26,4,FALSE),"")</f>
        <v/>
      </c>
      <c r="H173" s="33"/>
      <c r="I173" s="37"/>
      <c r="J173" s="38"/>
      <c r="K173" s="90"/>
    </row>
    <row r="174" spans="1:11" x14ac:dyDescent="0.25">
      <c r="A174" s="32"/>
      <c r="B174" s="33"/>
      <c r="C174" s="35"/>
      <c r="D174" s="35"/>
      <c r="E174" s="46"/>
      <c r="F174" s="33"/>
      <c r="G174" s="35" t="str">
        <f>IFERROR(VLOOKUP(F174,'[1]Données '!D$3:G$26,4,FALSE),"")</f>
        <v/>
      </c>
      <c r="H174" s="33"/>
      <c r="I174" s="37"/>
      <c r="J174" s="38"/>
      <c r="K174" s="90"/>
    </row>
    <row r="175" spans="1:11" x14ac:dyDescent="0.25">
      <c r="A175" s="32"/>
      <c r="B175" s="33"/>
      <c r="C175" s="35"/>
      <c r="D175" s="35"/>
      <c r="E175" s="46"/>
      <c r="F175" s="33"/>
      <c r="G175" s="35" t="str">
        <f>IFERROR(VLOOKUP(F175,'[1]Données '!D$3:G$26,4,FALSE),"")</f>
        <v/>
      </c>
      <c r="H175" s="33"/>
      <c r="I175" s="37"/>
      <c r="J175" s="38"/>
      <c r="K175" s="90"/>
    </row>
    <row r="176" spans="1:11" x14ac:dyDescent="0.25">
      <c r="A176" s="32"/>
      <c r="B176" s="33"/>
      <c r="C176" s="35"/>
      <c r="D176" s="35"/>
      <c r="E176" s="46"/>
      <c r="F176" s="33"/>
      <c r="G176" s="35" t="str">
        <f>IFERROR(VLOOKUP(F176,'[1]Données '!D$3:G$26,4,FALSE),"")</f>
        <v/>
      </c>
      <c r="H176" s="33"/>
      <c r="I176" s="37"/>
      <c r="J176" s="38"/>
      <c r="K176" s="90"/>
    </row>
    <row r="177" spans="1:11" x14ac:dyDescent="0.25">
      <c r="A177" s="32"/>
      <c r="B177" s="33"/>
      <c r="C177" s="35"/>
      <c r="D177" s="35"/>
      <c r="E177" s="46"/>
      <c r="F177" s="33"/>
      <c r="G177" s="35" t="str">
        <f>IFERROR(VLOOKUP(F177,'[1]Données '!D$3:G$26,4,FALSE),"")</f>
        <v/>
      </c>
      <c r="H177" s="33"/>
      <c r="I177" s="37"/>
      <c r="J177" s="38"/>
      <c r="K177" s="90"/>
    </row>
    <row r="178" spans="1:11" x14ac:dyDescent="0.25">
      <c r="A178" s="32"/>
      <c r="B178" s="33"/>
      <c r="C178" s="35"/>
      <c r="D178" s="35"/>
      <c r="E178" s="46"/>
      <c r="F178" s="33"/>
      <c r="G178" s="35" t="str">
        <f>IFERROR(VLOOKUP(F178,'[1]Données '!D$3:G$26,4,FALSE),"")</f>
        <v/>
      </c>
      <c r="H178" s="33"/>
      <c r="I178" s="37"/>
      <c r="J178" s="38"/>
      <c r="K178" s="90"/>
    </row>
    <row r="179" spans="1:11" x14ac:dyDescent="0.25">
      <c r="A179" s="32"/>
      <c r="B179" s="33"/>
      <c r="C179" s="35"/>
      <c r="D179" s="35"/>
      <c r="E179" s="46"/>
      <c r="F179" s="33"/>
      <c r="G179" s="35" t="str">
        <f>IFERROR(VLOOKUP(F179,'[1]Données '!D$3:G$26,4,FALSE),"")</f>
        <v/>
      </c>
      <c r="H179" s="33"/>
      <c r="I179" s="37"/>
      <c r="J179" s="38"/>
      <c r="K179" s="90"/>
    </row>
    <row r="180" spans="1:11" x14ac:dyDescent="0.25">
      <c r="A180" s="32"/>
      <c r="B180" s="33"/>
      <c r="C180" s="35"/>
      <c r="D180" s="35"/>
      <c r="E180" s="46"/>
      <c r="F180" s="33"/>
      <c r="G180" s="35" t="str">
        <f>IFERROR(VLOOKUP(F180,'[1]Données '!D$3:G$26,4,FALSE),"")</f>
        <v/>
      </c>
      <c r="H180" s="33"/>
      <c r="I180" s="37"/>
      <c r="J180" s="38"/>
      <c r="K180" s="90"/>
    </row>
    <row r="181" spans="1:11" x14ac:dyDescent="0.25">
      <c r="A181" s="32"/>
      <c r="B181" s="33"/>
      <c r="C181" s="35"/>
      <c r="D181" s="35"/>
      <c r="E181" s="46"/>
      <c r="F181" s="33"/>
      <c r="G181" s="35" t="str">
        <f>IFERROR(VLOOKUP(F181,'[1]Données '!D$3:G$26,4,FALSE),"")</f>
        <v/>
      </c>
      <c r="H181" s="33"/>
      <c r="I181" s="37"/>
      <c r="J181" s="38"/>
      <c r="K181" s="90"/>
    </row>
    <row r="182" spans="1:11" x14ac:dyDescent="0.25">
      <c r="A182" s="32"/>
      <c r="B182" s="33"/>
      <c r="C182" s="35"/>
      <c r="D182" s="35"/>
      <c r="E182" s="46"/>
      <c r="F182" s="33"/>
      <c r="G182" s="35" t="str">
        <f>IFERROR(VLOOKUP(F182,'[1]Données '!D$3:G$26,4,FALSE),"")</f>
        <v/>
      </c>
      <c r="H182" s="33"/>
      <c r="I182" s="37"/>
      <c r="J182" s="38"/>
      <c r="K182" s="90"/>
    </row>
    <row r="183" spans="1:11" x14ac:dyDescent="0.25">
      <c r="A183" s="32"/>
      <c r="B183" s="33"/>
      <c r="C183" s="35"/>
      <c r="D183" s="35"/>
      <c r="E183" s="46"/>
      <c r="F183" s="33"/>
      <c r="G183" s="35" t="str">
        <f>IFERROR(VLOOKUP(F183,'[1]Données '!D$3:G$26,4,FALSE),"")</f>
        <v/>
      </c>
      <c r="H183" s="33"/>
      <c r="I183" s="37"/>
      <c r="J183" s="38"/>
      <c r="K183" s="90"/>
    </row>
    <row r="184" spans="1:11" x14ac:dyDescent="0.25">
      <c r="A184" s="32"/>
      <c r="B184" s="33"/>
      <c r="C184" s="35"/>
      <c r="D184" s="35"/>
      <c r="E184" s="46"/>
      <c r="F184" s="33"/>
      <c r="G184" s="35" t="str">
        <f>IFERROR(VLOOKUP(F184,'[1]Données '!D$3:G$26,4,FALSE),"")</f>
        <v/>
      </c>
      <c r="H184" s="33"/>
      <c r="I184" s="37"/>
      <c r="J184" s="38"/>
      <c r="K184" s="90"/>
    </row>
    <row r="185" spans="1:11" x14ac:dyDescent="0.25">
      <c r="A185" s="32"/>
      <c r="B185" s="33"/>
      <c r="C185" s="35"/>
      <c r="D185" s="35"/>
      <c r="E185" s="46"/>
      <c r="F185" s="33"/>
      <c r="G185" s="35" t="str">
        <f>IFERROR(VLOOKUP(F185,'[1]Données '!D$3:G$26,4,FALSE),"")</f>
        <v/>
      </c>
      <c r="H185" s="33"/>
      <c r="I185" s="37"/>
      <c r="J185" s="38"/>
      <c r="K185" s="90"/>
    </row>
    <row r="186" spans="1:11" x14ac:dyDescent="0.25">
      <c r="A186" s="32"/>
      <c r="B186" s="33"/>
      <c r="C186" s="35"/>
      <c r="D186" s="35"/>
      <c r="E186" s="46"/>
      <c r="F186" s="33"/>
      <c r="G186" s="35" t="str">
        <f>IFERROR(VLOOKUP(F186,'[1]Données '!D$3:G$26,4,FALSE),"")</f>
        <v/>
      </c>
      <c r="H186" s="33"/>
      <c r="I186" s="37"/>
      <c r="J186" s="38"/>
      <c r="K186" s="90"/>
    </row>
    <row r="187" spans="1:11" x14ac:dyDescent="0.25">
      <c r="A187" s="32"/>
      <c r="B187" s="33"/>
      <c r="C187" s="35"/>
      <c r="D187" s="35"/>
      <c r="E187" s="46"/>
      <c r="F187" s="33"/>
      <c r="G187" s="35" t="str">
        <f>IFERROR(VLOOKUP(F187,'[1]Données '!D$3:G$26,4,FALSE),"")</f>
        <v/>
      </c>
      <c r="H187" s="33"/>
      <c r="I187" s="37"/>
      <c r="J187" s="38"/>
      <c r="K187" s="90"/>
    </row>
    <row r="188" spans="1:11" x14ac:dyDescent="0.25">
      <c r="A188" s="32"/>
      <c r="B188" s="33"/>
      <c r="C188" s="35"/>
      <c r="D188" s="35"/>
      <c r="E188" s="46"/>
      <c r="F188" s="33"/>
      <c r="G188" s="35" t="str">
        <f>IFERROR(VLOOKUP(F188,'[1]Données '!D$3:G$26,4,FALSE),"")</f>
        <v/>
      </c>
      <c r="H188" s="33"/>
      <c r="I188" s="37"/>
      <c r="J188" s="38"/>
      <c r="K188" s="90"/>
    </row>
    <row r="189" spans="1:11" x14ac:dyDescent="0.25">
      <c r="A189" s="32"/>
      <c r="B189" s="33"/>
      <c r="C189" s="35"/>
      <c r="D189" s="35"/>
      <c r="E189" s="46"/>
      <c r="F189" s="33"/>
      <c r="G189" s="35" t="str">
        <f>IFERROR(VLOOKUP(F189,'[1]Données '!D$3:G$26,4,FALSE),"")</f>
        <v/>
      </c>
      <c r="H189" s="33"/>
      <c r="I189" s="37"/>
      <c r="J189" s="38"/>
      <c r="K189" s="90"/>
    </row>
    <row r="190" spans="1:11" x14ac:dyDescent="0.25">
      <c r="A190" s="32"/>
      <c r="B190" s="33"/>
      <c r="C190" s="35"/>
      <c r="D190" s="35"/>
      <c r="E190" s="46"/>
      <c r="F190" s="33"/>
      <c r="G190" s="35" t="str">
        <f>IFERROR(VLOOKUP(F190,'[1]Données '!D$3:G$26,4,FALSE),"")</f>
        <v/>
      </c>
      <c r="H190" s="33"/>
      <c r="I190" s="37"/>
      <c r="J190" s="38"/>
      <c r="K190" s="90"/>
    </row>
    <row r="191" spans="1:11" x14ac:dyDescent="0.25">
      <c r="A191" s="32"/>
      <c r="B191" s="33"/>
      <c r="C191" s="35"/>
      <c r="D191" s="35"/>
      <c r="E191" s="46"/>
      <c r="F191" s="33"/>
      <c r="G191" s="35" t="str">
        <f>IFERROR(VLOOKUP(F191,'[1]Données '!D$3:G$26,4,FALSE),"")</f>
        <v/>
      </c>
      <c r="H191" s="33"/>
      <c r="I191" s="37"/>
      <c r="J191" s="38"/>
      <c r="K191" s="90"/>
    </row>
    <row r="192" spans="1:11" x14ac:dyDescent="0.25">
      <c r="A192" s="32"/>
      <c r="B192" s="33"/>
      <c r="C192" s="35"/>
      <c r="D192" s="35"/>
      <c r="E192" s="46"/>
      <c r="F192" s="33"/>
      <c r="G192" s="35" t="str">
        <f>IFERROR(VLOOKUP(F192,'[1]Données '!D$3:G$26,4,FALSE),"")</f>
        <v/>
      </c>
      <c r="H192" s="33"/>
      <c r="I192" s="37"/>
      <c r="J192" s="38"/>
      <c r="K192" s="90"/>
    </row>
    <row r="193" spans="1:11" x14ac:dyDescent="0.25">
      <c r="A193" s="32"/>
      <c r="B193" s="33"/>
      <c r="C193" s="35"/>
      <c r="D193" s="35"/>
      <c r="E193" s="46"/>
      <c r="F193" s="33"/>
      <c r="G193" s="35" t="str">
        <f>IFERROR(VLOOKUP(F193,'[1]Données '!D$3:G$26,4,FALSE),"")</f>
        <v/>
      </c>
      <c r="H193" s="33"/>
      <c r="I193" s="37"/>
      <c r="J193" s="38"/>
      <c r="K193" s="90"/>
    </row>
    <row r="194" spans="1:11" x14ac:dyDescent="0.25">
      <c r="A194" s="32"/>
      <c r="B194" s="33"/>
      <c r="C194" s="35"/>
      <c r="D194" s="35"/>
      <c r="E194" s="46"/>
      <c r="F194" s="33"/>
      <c r="G194" s="35" t="str">
        <f>IFERROR(VLOOKUP(F194,'[1]Données '!D$3:G$26,4,FALSE),"")</f>
        <v/>
      </c>
      <c r="H194" s="33"/>
      <c r="I194" s="37"/>
      <c r="J194" s="38"/>
      <c r="K194" s="90"/>
    </row>
    <row r="195" spans="1:11" x14ac:dyDescent="0.25">
      <c r="A195" s="32"/>
      <c r="B195" s="33"/>
      <c r="C195" s="35"/>
      <c r="D195" s="35"/>
      <c r="E195" s="46"/>
      <c r="F195" s="33"/>
      <c r="G195" s="35" t="str">
        <f>IFERROR(VLOOKUP(F195,'[1]Données '!D$3:G$26,4,FALSE),"")</f>
        <v/>
      </c>
      <c r="H195" s="33"/>
      <c r="I195" s="37"/>
      <c r="J195" s="38"/>
      <c r="K195" s="90"/>
    </row>
    <row r="196" spans="1:11" x14ac:dyDescent="0.25">
      <c r="A196" s="32"/>
      <c r="B196" s="33"/>
      <c r="C196" s="35"/>
      <c r="D196" s="35"/>
      <c r="E196" s="46"/>
      <c r="F196" s="33"/>
      <c r="G196" s="35" t="str">
        <f>IFERROR(VLOOKUP(F196,'[1]Données '!D$3:G$26,4,FALSE),"")</f>
        <v/>
      </c>
      <c r="H196" s="33"/>
      <c r="I196" s="37"/>
      <c r="J196" s="38"/>
      <c r="K196" s="90"/>
    </row>
    <row r="197" spans="1:11" x14ac:dyDescent="0.25">
      <c r="A197" s="32"/>
      <c r="B197" s="33"/>
      <c r="C197" s="35"/>
      <c r="D197" s="35"/>
      <c r="E197" s="46"/>
      <c r="F197" s="33"/>
      <c r="G197" s="35" t="str">
        <f>IFERROR(VLOOKUP(F197,'[1]Données '!D$3:G$26,4,FALSE),"")</f>
        <v/>
      </c>
      <c r="H197" s="33"/>
      <c r="I197" s="37"/>
      <c r="J197" s="38"/>
      <c r="K197" s="90"/>
    </row>
    <row r="198" spans="1:11" x14ac:dyDescent="0.25">
      <c r="A198" s="32"/>
      <c r="B198" s="33"/>
      <c r="C198" s="35"/>
      <c r="D198" s="35"/>
      <c r="E198" s="46"/>
      <c r="F198" s="33"/>
      <c r="G198" s="35" t="str">
        <f>IFERROR(VLOOKUP(F198,'[1]Données '!D$3:G$26,4,FALSE),"")</f>
        <v/>
      </c>
      <c r="H198" s="33"/>
      <c r="I198" s="37"/>
      <c r="J198" s="38"/>
      <c r="K198" s="90"/>
    </row>
    <row r="199" spans="1:11" x14ac:dyDescent="0.25">
      <c r="A199" s="32"/>
      <c r="B199" s="33"/>
      <c r="C199" s="35"/>
      <c r="D199" s="35"/>
      <c r="E199" s="46"/>
      <c r="F199" s="33"/>
      <c r="G199" s="35" t="str">
        <f>IFERROR(VLOOKUP(F199,'[1]Données '!D$3:G$26,4,FALSE),"")</f>
        <v/>
      </c>
      <c r="H199" s="33"/>
      <c r="I199" s="37"/>
      <c r="J199" s="38"/>
      <c r="K199" s="90"/>
    </row>
    <row r="200" spans="1:11" x14ac:dyDescent="0.25">
      <c r="A200" s="32"/>
      <c r="B200" s="33"/>
      <c r="C200" s="35"/>
      <c r="D200" s="35"/>
      <c r="E200" s="46"/>
      <c r="F200" s="33"/>
      <c r="G200" s="35" t="str">
        <f>IFERROR(VLOOKUP(F200,'[1]Données '!D$3:G$26,4,FALSE),"")</f>
        <v/>
      </c>
      <c r="H200" s="33"/>
      <c r="I200" s="37"/>
      <c r="J200" s="38"/>
      <c r="K200" s="90"/>
    </row>
    <row r="201" spans="1:11" x14ac:dyDescent="0.25">
      <c r="A201" s="32"/>
      <c r="B201" s="33"/>
      <c r="C201" s="35"/>
      <c r="D201" s="35"/>
      <c r="E201" s="46"/>
      <c r="F201" s="33"/>
      <c r="G201" s="35" t="str">
        <f>IFERROR(VLOOKUP(F201,'[1]Données '!D$3:G$26,4,FALSE),"")</f>
        <v/>
      </c>
      <c r="H201" s="33"/>
      <c r="I201" s="37"/>
      <c r="J201" s="38"/>
      <c r="K201" s="90"/>
    </row>
    <row r="202" spans="1:11" x14ac:dyDescent="0.25">
      <c r="A202" s="32"/>
      <c r="B202" s="33"/>
      <c r="C202" s="35"/>
      <c r="D202" s="35"/>
      <c r="E202" s="46"/>
      <c r="F202" s="33"/>
      <c r="G202" s="35" t="str">
        <f>IFERROR(VLOOKUP(F202,'[1]Données '!D$3:G$26,4,FALSE),"")</f>
        <v/>
      </c>
      <c r="H202" s="33"/>
      <c r="I202" s="37"/>
      <c r="J202" s="38"/>
      <c r="K202" s="90"/>
    </row>
    <row r="203" spans="1:11" x14ac:dyDescent="0.25">
      <c r="A203" s="32"/>
      <c r="B203" s="33"/>
      <c r="C203" s="35"/>
      <c r="D203" s="35"/>
      <c r="E203" s="46"/>
      <c r="F203" s="33"/>
      <c r="G203" s="35" t="str">
        <f>IFERROR(VLOOKUP(F203,'[1]Données '!D$3:G$26,4,FALSE),"")</f>
        <v/>
      </c>
      <c r="H203" s="33"/>
      <c r="I203" s="37"/>
      <c r="J203" s="38"/>
      <c r="K203" s="90"/>
    </row>
    <row r="204" spans="1:11" x14ac:dyDescent="0.25">
      <c r="A204" s="32"/>
      <c r="B204" s="33"/>
      <c r="C204" s="35"/>
      <c r="D204" s="35"/>
      <c r="E204" s="46"/>
      <c r="F204" s="33"/>
      <c r="G204" s="35" t="str">
        <f>IFERROR(VLOOKUP(F204,'[1]Données '!D$3:G$26,4,FALSE),"")</f>
        <v/>
      </c>
      <c r="H204" s="33"/>
      <c r="I204" s="37"/>
      <c r="J204" s="38"/>
      <c r="K204" s="90"/>
    </row>
    <row r="205" spans="1:11" x14ac:dyDescent="0.25">
      <c r="A205" s="32"/>
      <c r="B205" s="33"/>
      <c r="C205" s="35"/>
      <c r="D205" s="35"/>
      <c r="E205" s="46"/>
      <c r="F205" s="33"/>
      <c r="G205" s="35" t="str">
        <f>IFERROR(VLOOKUP(F205,'[1]Données '!D$3:G$26,4,FALSE),"")</f>
        <v/>
      </c>
      <c r="H205" s="33"/>
      <c r="I205" s="37"/>
      <c r="J205" s="38"/>
      <c r="K205" s="90"/>
    </row>
    <row r="206" spans="1:11" x14ac:dyDescent="0.25">
      <c r="A206" s="32"/>
      <c r="B206" s="33"/>
      <c r="C206" s="35"/>
      <c r="D206" s="35"/>
      <c r="E206" s="46"/>
      <c r="F206" s="33"/>
      <c r="G206" s="35" t="str">
        <f>IFERROR(VLOOKUP(F206,'[1]Données '!D$3:G$26,4,FALSE),"")</f>
        <v/>
      </c>
      <c r="H206" s="33"/>
      <c r="I206" s="37"/>
      <c r="J206" s="38"/>
      <c r="K206" s="90"/>
    </row>
    <row r="207" spans="1:11" x14ac:dyDescent="0.25">
      <c r="A207" s="32"/>
      <c r="B207" s="33"/>
      <c r="C207" s="35"/>
      <c r="D207" s="35"/>
      <c r="E207" s="46"/>
      <c r="F207" s="33"/>
      <c r="G207" s="35" t="str">
        <f>IFERROR(VLOOKUP(F207,'[1]Données '!D$3:G$26,4,FALSE),"")</f>
        <v/>
      </c>
      <c r="H207" s="33"/>
      <c r="I207" s="37"/>
      <c r="J207" s="38"/>
      <c r="K207" s="90"/>
    </row>
    <row r="208" spans="1:11" x14ac:dyDescent="0.25">
      <c r="A208" s="32"/>
      <c r="B208" s="33"/>
      <c r="C208" s="35"/>
      <c r="D208" s="35"/>
      <c r="E208" s="46"/>
      <c r="F208" s="33"/>
      <c r="G208" s="35" t="str">
        <f>IFERROR(VLOOKUP(F208,'[1]Données '!D$3:G$26,4,FALSE),"")</f>
        <v/>
      </c>
      <c r="H208" s="33"/>
      <c r="I208" s="37"/>
      <c r="J208" s="38"/>
      <c r="K208" s="90"/>
    </row>
    <row r="209" spans="1:11" x14ac:dyDescent="0.25">
      <c r="A209" s="32"/>
      <c r="B209" s="33"/>
      <c r="C209" s="35"/>
      <c r="D209" s="35"/>
      <c r="E209" s="46"/>
      <c r="F209" s="33"/>
      <c r="G209" s="35" t="str">
        <f>IFERROR(VLOOKUP(F209,'[1]Données '!D$3:G$26,4,FALSE),"")</f>
        <v/>
      </c>
      <c r="H209" s="33"/>
      <c r="I209" s="37"/>
      <c r="J209" s="38"/>
      <c r="K209" s="90"/>
    </row>
    <row r="210" spans="1:11" x14ac:dyDescent="0.25">
      <c r="A210" s="32"/>
      <c r="B210" s="33"/>
      <c r="C210" s="35"/>
      <c r="D210" s="35"/>
      <c r="E210" s="46"/>
      <c r="F210" s="33"/>
      <c r="G210" s="35" t="str">
        <f>IFERROR(VLOOKUP(F210,'[1]Données '!D$3:G$26,4,FALSE),"")</f>
        <v/>
      </c>
      <c r="H210" s="33"/>
      <c r="I210" s="37"/>
      <c r="J210" s="38"/>
      <c r="K210" s="90"/>
    </row>
    <row r="211" spans="1:11" x14ac:dyDescent="0.25">
      <c r="A211" s="32"/>
      <c r="B211" s="33"/>
      <c r="C211" s="35"/>
      <c r="D211" s="35"/>
      <c r="E211" s="46"/>
      <c r="F211" s="33"/>
      <c r="G211" s="35" t="str">
        <f>IFERROR(VLOOKUP(F211,'[1]Données '!D$3:G$26,4,FALSE),"")</f>
        <v/>
      </c>
      <c r="H211" s="33"/>
      <c r="I211" s="37"/>
      <c r="J211" s="38"/>
      <c r="K211" s="90"/>
    </row>
    <row r="212" spans="1:11" x14ac:dyDescent="0.25">
      <c r="A212" s="32"/>
      <c r="B212" s="33"/>
      <c r="C212" s="35"/>
      <c r="D212" s="35"/>
      <c r="E212" s="46"/>
      <c r="F212" s="33"/>
      <c r="G212" s="35" t="str">
        <f>IFERROR(VLOOKUP(F212,'[1]Données '!D$3:G$26,4,FALSE),"")</f>
        <v/>
      </c>
      <c r="H212" s="33"/>
      <c r="I212" s="37"/>
      <c r="J212" s="38"/>
      <c r="K212" s="90"/>
    </row>
    <row r="213" spans="1:11" x14ac:dyDescent="0.25">
      <c r="A213" s="32"/>
      <c r="B213" s="33"/>
      <c r="C213" s="35"/>
      <c r="D213" s="35"/>
      <c r="E213" s="46"/>
      <c r="F213" s="33"/>
      <c r="G213" s="35" t="str">
        <f>IFERROR(VLOOKUP(F213,'[1]Données '!D$3:G$26,4,FALSE),"")</f>
        <v/>
      </c>
      <c r="H213" s="33"/>
      <c r="I213" s="37"/>
      <c r="J213" s="38"/>
      <c r="K213" s="90"/>
    </row>
    <row r="214" spans="1:11" x14ac:dyDescent="0.25">
      <c r="A214" s="32"/>
      <c r="B214" s="33"/>
      <c r="C214" s="35"/>
      <c r="D214" s="35"/>
      <c r="E214" s="46"/>
      <c r="F214" s="33"/>
      <c r="G214" s="35" t="str">
        <f>IFERROR(VLOOKUP(F214,'[1]Données '!D$3:G$26,4,FALSE),"")</f>
        <v/>
      </c>
      <c r="H214" s="33"/>
      <c r="I214" s="37"/>
      <c r="J214" s="38"/>
      <c r="K214" s="90"/>
    </row>
    <row r="215" spans="1:11" x14ac:dyDescent="0.25">
      <c r="A215" s="32"/>
      <c r="B215" s="33"/>
      <c r="C215" s="35"/>
      <c r="D215" s="35"/>
      <c r="E215" s="46"/>
      <c r="F215" s="33"/>
      <c r="G215" s="35" t="str">
        <f>IFERROR(VLOOKUP(F215,'[1]Données '!D$3:G$26,4,FALSE),"")</f>
        <v/>
      </c>
      <c r="H215" s="33"/>
      <c r="I215" s="37"/>
      <c r="J215" s="38"/>
      <c r="K215" s="90"/>
    </row>
    <row r="216" spans="1:11" x14ac:dyDescent="0.25">
      <c r="A216" s="32"/>
      <c r="B216" s="33"/>
      <c r="C216" s="35"/>
      <c r="D216" s="35"/>
      <c r="E216" s="46"/>
      <c r="F216" s="33"/>
      <c r="G216" s="35" t="str">
        <f>IFERROR(VLOOKUP(F216,'[1]Données '!D$3:G$26,4,FALSE),"")</f>
        <v/>
      </c>
      <c r="H216" s="33"/>
      <c r="I216" s="37"/>
      <c r="J216" s="38"/>
      <c r="K216" s="90"/>
    </row>
    <row r="217" spans="1:11" x14ac:dyDescent="0.25">
      <c r="A217" s="32"/>
      <c r="B217" s="33"/>
      <c r="C217" s="35"/>
      <c r="D217" s="35"/>
      <c r="E217" s="46"/>
      <c r="F217" s="33"/>
      <c r="G217" s="35" t="str">
        <f>IFERROR(VLOOKUP(F217,'[1]Données '!D$3:G$26,4,FALSE),"")</f>
        <v/>
      </c>
      <c r="H217" s="33"/>
      <c r="I217" s="37"/>
      <c r="J217" s="38"/>
      <c r="K217" s="90"/>
    </row>
    <row r="218" spans="1:11" x14ac:dyDescent="0.25">
      <c r="A218" s="32"/>
      <c r="B218" s="33"/>
      <c r="C218" s="35"/>
      <c r="D218" s="35"/>
      <c r="E218" s="46"/>
      <c r="F218" s="33"/>
      <c r="G218" s="35" t="str">
        <f>IFERROR(VLOOKUP(F218,'[1]Données '!D$3:G$26,4,FALSE),"")</f>
        <v/>
      </c>
      <c r="H218" s="33"/>
      <c r="I218" s="37"/>
      <c r="J218" s="38"/>
      <c r="K218" s="90"/>
    </row>
    <row r="219" spans="1:11" x14ac:dyDescent="0.25">
      <c r="A219" s="32"/>
      <c r="B219" s="33"/>
      <c r="C219" s="35"/>
      <c r="D219" s="35"/>
      <c r="E219" s="46"/>
      <c r="F219" s="33"/>
      <c r="G219" s="35" t="str">
        <f>IFERROR(VLOOKUP(F219,'[1]Données '!D$3:G$26,4,FALSE),"")</f>
        <v/>
      </c>
      <c r="H219" s="33"/>
      <c r="I219" s="37"/>
      <c r="J219" s="38"/>
      <c r="K219" s="90"/>
    </row>
    <row r="220" spans="1:11" x14ac:dyDescent="0.25">
      <c r="A220" s="32"/>
      <c r="B220" s="33"/>
      <c r="C220" s="35"/>
      <c r="D220" s="35"/>
      <c r="E220" s="46"/>
      <c r="F220" s="33"/>
      <c r="G220" s="35" t="str">
        <f>IFERROR(VLOOKUP(F220,'[1]Données '!D$3:G$26,4,FALSE),"")</f>
        <v/>
      </c>
      <c r="H220" s="33"/>
      <c r="I220" s="37"/>
      <c r="J220" s="38"/>
      <c r="K220" s="90"/>
    </row>
    <row r="221" spans="1:11" x14ac:dyDescent="0.25">
      <c r="A221" s="32"/>
      <c r="B221" s="33"/>
      <c r="C221" s="35"/>
      <c r="D221" s="35"/>
      <c r="E221" s="46"/>
      <c r="F221" s="33"/>
      <c r="G221" s="35" t="str">
        <f>IFERROR(VLOOKUP(F221,'[1]Données '!D$3:G$26,4,FALSE),"")</f>
        <v/>
      </c>
      <c r="H221" s="33"/>
      <c r="I221" s="37"/>
      <c r="J221" s="38"/>
      <c r="K221" s="90"/>
    </row>
    <row r="222" spans="1:11" x14ac:dyDescent="0.25">
      <c r="A222" s="32"/>
      <c r="B222" s="33"/>
      <c r="C222" s="35"/>
      <c r="D222" s="35"/>
      <c r="E222" s="46"/>
      <c r="F222" s="33"/>
      <c r="G222" s="35" t="str">
        <f>IFERROR(VLOOKUP(F222,'[1]Données '!D$3:G$26,4,FALSE),"")</f>
        <v/>
      </c>
      <c r="H222" s="33"/>
      <c r="I222" s="37"/>
      <c r="J222" s="38"/>
      <c r="K222" s="90"/>
    </row>
    <row r="223" spans="1:11" x14ac:dyDescent="0.25">
      <c r="A223" s="32"/>
      <c r="B223" s="33"/>
      <c r="C223" s="35"/>
      <c r="D223" s="35"/>
      <c r="E223" s="46"/>
      <c r="F223" s="33"/>
      <c r="G223" s="35" t="str">
        <f>IFERROR(VLOOKUP(F223,'[1]Données '!D$3:G$26,4,FALSE),"")</f>
        <v/>
      </c>
      <c r="H223" s="33"/>
      <c r="I223" s="37"/>
      <c r="J223" s="38"/>
      <c r="K223" s="90"/>
    </row>
    <row r="224" spans="1:11" x14ac:dyDescent="0.25">
      <c r="A224" s="32"/>
      <c r="B224" s="33"/>
      <c r="C224" s="35"/>
      <c r="D224" s="35"/>
      <c r="E224" s="46"/>
      <c r="F224" s="33"/>
      <c r="G224" s="35" t="str">
        <f>IFERROR(VLOOKUP(F224,'[1]Données '!D$3:G$26,4,FALSE),"")</f>
        <v/>
      </c>
      <c r="H224" s="33"/>
      <c r="I224" s="37"/>
      <c r="J224" s="38"/>
      <c r="K224" s="90"/>
    </row>
    <row r="225" spans="1:11" x14ac:dyDescent="0.25">
      <c r="A225" s="32"/>
      <c r="B225" s="33"/>
      <c r="C225" s="35"/>
      <c r="D225" s="35"/>
      <c r="E225" s="46"/>
      <c r="F225" s="33"/>
      <c r="G225" s="35" t="str">
        <f>IFERROR(VLOOKUP(F225,'[1]Données '!D$3:G$26,4,FALSE),"")</f>
        <v/>
      </c>
      <c r="H225" s="33"/>
      <c r="I225" s="37"/>
      <c r="J225" s="38"/>
      <c r="K225" s="90"/>
    </row>
    <row r="226" spans="1:11" x14ac:dyDescent="0.25">
      <c r="A226" s="32"/>
      <c r="B226" s="33"/>
      <c r="C226" s="35"/>
      <c r="D226" s="35"/>
      <c r="E226" s="46"/>
      <c r="F226" s="33"/>
      <c r="G226" s="35" t="str">
        <f>IFERROR(VLOOKUP(F226,'[1]Données '!D$3:G$26,4,FALSE),"")</f>
        <v/>
      </c>
      <c r="H226" s="33"/>
      <c r="I226" s="37"/>
      <c r="J226" s="38"/>
      <c r="K226" s="90"/>
    </row>
    <row r="227" spans="1:11" x14ac:dyDescent="0.25">
      <c r="A227" s="32"/>
      <c r="B227" s="33"/>
      <c r="C227" s="35"/>
      <c r="D227" s="35"/>
      <c r="E227" s="46"/>
      <c r="F227" s="33"/>
      <c r="G227" s="35" t="str">
        <f>IFERROR(VLOOKUP(F227,'[1]Données '!D$3:G$26,4,FALSE),"")</f>
        <v/>
      </c>
      <c r="H227" s="33"/>
      <c r="I227" s="37"/>
      <c r="J227" s="38"/>
      <c r="K227" s="90"/>
    </row>
    <row r="228" spans="1:11" x14ac:dyDescent="0.25">
      <c r="A228" s="32"/>
      <c r="B228" s="33"/>
      <c r="C228" s="35"/>
      <c r="D228" s="35"/>
      <c r="E228" s="46"/>
      <c r="F228" s="33"/>
      <c r="G228" s="35" t="str">
        <f>IFERROR(VLOOKUP(F228,'[1]Données '!D$3:G$26,4,FALSE),"")</f>
        <v/>
      </c>
      <c r="H228" s="33"/>
      <c r="I228" s="37"/>
      <c r="J228" s="38"/>
      <c r="K228" s="90"/>
    </row>
    <row r="229" spans="1:11" x14ac:dyDescent="0.25">
      <c r="A229" s="32"/>
      <c r="B229" s="33"/>
      <c r="C229" s="35"/>
      <c r="D229" s="35"/>
      <c r="E229" s="46"/>
      <c r="F229" s="33"/>
      <c r="G229" s="35" t="str">
        <f>IFERROR(VLOOKUP(F229,'[1]Données '!D$3:G$26,4,FALSE),"")</f>
        <v/>
      </c>
      <c r="H229" s="33"/>
      <c r="I229" s="37"/>
      <c r="J229" s="38"/>
      <c r="K229" s="90"/>
    </row>
    <row r="230" spans="1:11" x14ac:dyDescent="0.25">
      <c r="A230" s="32"/>
      <c r="B230" s="33"/>
      <c r="C230" s="35"/>
      <c r="D230" s="35"/>
      <c r="E230" s="46"/>
      <c r="F230" s="33"/>
      <c r="G230" s="35" t="str">
        <f>IFERROR(VLOOKUP(F230,'[1]Données '!D$3:G$26,4,FALSE),"")</f>
        <v/>
      </c>
      <c r="H230" s="33"/>
      <c r="I230" s="37"/>
      <c r="J230" s="38"/>
      <c r="K230" s="90"/>
    </row>
    <row r="231" spans="1:11" x14ac:dyDescent="0.25">
      <c r="A231" s="32"/>
      <c r="B231" s="33"/>
      <c r="C231" s="35"/>
      <c r="D231" s="35"/>
      <c r="E231" s="46"/>
      <c r="F231" s="33"/>
      <c r="G231" s="35" t="str">
        <f>IFERROR(VLOOKUP(F231,'[1]Données '!D$3:G$26,4,FALSE),"")</f>
        <v/>
      </c>
      <c r="H231" s="33"/>
      <c r="I231" s="37"/>
      <c r="J231" s="38"/>
      <c r="K231" s="90"/>
    </row>
    <row r="232" spans="1:11" x14ac:dyDescent="0.25">
      <c r="A232" s="32"/>
      <c r="B232" s="33"/>
      <c r="C232" s="35"/>
      <c r="D232" s="35"/>
      <c r="E232" s="46"/>
      <c r="F232" s="33"/>
      <c r="G232" s="35" t="str">
        <f>IFERROR(VLOOKUP(F232,'[1]Données '!D$3:G$26,4,FALSE),"")</f>
        <v/>
      </c>
      <c r="H232" s="33"/>
      <c r="I232" s="37"/>
      <c r="J232" s="38"/>
      <c r="K232" s="90"/>
    </row>
    <row r="233" spans="1:11" x14ac:dyDescent="0.25">
      <c r="A233" s="32"/>
      <c r="B233" s="33"/>
      <c r="C233" s="35"/>
      <c r="D233" s="35"/>
      <c r="E233" s="46"/>
      <c r="F233" s="33"/>
      <c r="G233" s="35" t="str">
        <f>IFERROR(VLOOKUP(F233,'[1]Données '!D$3:G$26,4,FALSE),"")</f>
        <v/>
      </c>
      <c r="H233" s="33"/>
      <c r="I233" s="37"/>
      <c r="J233" s="38"/>
      <c r="K233" s="90"/>
    </row>
    <row r="234" spans="1:11" x14ac:dyDescent="0.25">
      <c r="A234" s="32"/>
      <c r="B234" s="33"/>
      <c r="C234" s="35"/>
      <c r="D234" s="35"/>
      <c r="E234" s="46"/>
      <c r="F234" s="33"/>
      <c r="G234" s="35" t="str">
        <f>IFERROR(VLOOKUP(F234,'[1]Données '!D$3:G$26,4,FALSE),"")</f>
        <v/>
      </c>
      <c r="H234" s="33"/>
      <c r="I234" s="37"/>
      <c r="J234" s="38"/>
      <c r="K234" s="90"/>
    </row>
    <row r="235" spans="1:11" x14ac:dyDescent="0.25">
      <c r="A235" s="32"/>
      <c r="B235" s="33"/>
      <c r="C235" s="35"/>
      <c r="D235" s="35"/>
      <c r="E235" s="46"/>
      <c r="F235" s="33"/>
      <c r="G235" s="35" t="str">
        <f>IFERROR(VLOOKUP(F235,'[1]Données '!D$3:G$26,4,FALSE),"")</f>
        <v/>
      </c>
      <c r="H235" s="33"/>
      <c r="I235" s="37"/>
      <c r="J235" s="38"/>
      <c r="K235" s="90"/>
    </row>
    <row r="236" spans="1:11" x14ac:dyDescent="0.25">
      <c r="A236" s="32"/>
      <c r="B236" s="33"/>
      <c r="C236" s="35"/>
      <c r="D236" s="35"/>
      <c r="E236" s="46"/>
      <c r="F236" s="33"/>
      <c r="G236" s="35" t="str">
        <f>IFERROR(VLOOKUP(F236,'[1]Données '!D$3:G$26,4,FALSE),"")</f>
        <v/>
      </c>
      <c r="H236" s="33"/>
      <c r="I236" s="37"/>
      <c r="J236" s="38"/>
      <c r="K236" s="90"/>
    </row>
    <row r="237" spans="1:11" x14ac:dyDescent="0.25">
      <c r="A237" s="32"/>
      <c r="B237" s="33"/>
      <c r="C237" s="35"/>
      <c r="D237" s="35"/>
      <c r="E237" s="46"/>
      <c r="F237" s="33"/>
      <c r="G237" s="35" t="str">
        <f>IFERROR(VLOOKUP(F237,'[1]Données '!D$3:G$26,4,FALSE),"")</f>
        <v/>
      </c>
      <c r="H237" s="33"/>
      <c r="I237" s="37"/>
      <c r="J237" s="38"/>
      <c r="K237" s="90"/>
    </row>
    <row r="238" spans="1:11" x14ac:dyDescent="0.25">
      <c r="A238" s="32"/>
      <c r="B238" s="33"/>
      <c r="C238" s="35"/>
      <c r="D238" s="35"/>
      <c r="E238" s="46"/>
      <c r="F238" s="33"/>
      <c r="G238" s="35" t="str">
        <f>IFERROR(VLOOKUP(F238,'[1]Données '!D$3:G$26,4,FALSE),"")</f>
        <v/>
      </c>
      <c r="H238" s="33"/>
      <c r="I238" s="37"/>
      <c r="J238" s="38"/>
      <c r="K238" s="90"/>
    </row>
    <row r="239" spans="1:11" x14ac:dyDescent="0.25">
      <c r="A239" s="32"/>
      <c r="B239" s="33"/>
      <c r="C239" s="35"/>
      <c r="D239" s="35"/>
      <c r="E239" s="46"/>
      <c r="F239" s="33"/>
      <c r="G239" s="35" t="str">
        <f>IFERROR(VLOOKUP(F239,'[1]Données '!D$3:G$26,4,FALSE),"")</f>
        <v/>
      </c>
      <c r="H239" s="33"/>
      <c r="I239" s="37"/>
      <c r="J239" s="38"/>
      <c r="K239" s="90"/>
    </row>
    <row r="240" spans="1:11" x14ac:dyDescent="0.25">
      <c r="A240" s="32"/>
      <c r="B240" s="33"/>
      <c r="C240" s="35"/>
      <c r="D240" s="35"/>
      <c r="E240" s="46"/>
      <c r="F240" s="33"/>
      <c r="G240" s="35" t="str">
        <f>IFERROR(VLOOKUP(F240,'[1]Données '!D$3:G$26,4,FALSE),"")</f>
        <v/>
      </c>
      <c r="H240" s="33"/>
      <c r="I240" s="37"/>
      <c r="J240" s="38"/>
      <c r="K240" s="90"/>
    </row>
    <row r="241" spans="1:11" x14ac:dyDescent="0.25">
      <c r="A241" s="32"/>
      <c r="B241" s="33"/>
      <c r="C241" s="35"/>
      <c r="D241" s="35"/>
      <c r="E241" s="46"/>
      <c r="F241" s="33"/>
      <c r="G241" s="35" t="str">
        <f>IFERROR(VLOOKUP(F241,'[1]Données '!D$3:G$26,4,FALSE),"")</f>
        <v/>
      </c>
      <c r="H241" s="33"/>
      <c r="I241" s="37"/>
      <c r="J241" s="38"/>
      <c r="K241" s="90"/>
    </row>
    <row r="242" spans="1:11" x14ac:dyDescent="0.25">
      <c r="A242" s="32"/>
      <c r="B242" s="33"/>
      <c r="C242" s="35"/>
      <c r="D242" s="35"/>
      <c r="E242" s="46"/>
      <c r="F242" s="33"/>
      <c r="G242" s="35" t="str">
        <f>IFERROR(VLOOKUP(F242,'[1]Données '!D$3:G$26,4,FALSE),"")</f>
        <v/>
      </c>
      <c r="H242" s="33"/>
      <c r="I242" s="37"/>
      <c r="J242" s="38"/>
      <c r="K242" s="90"/>
    </row>
    <row r="243" spans="1:11" x14ac:dyDescent="0.25">
      <c r="A243" s="32"/>
      <c r="B243" s="33"/>
      <c r="C243" s="35"/>
      <c r="D243" s="35"/>
      <c r="E243" s="46"/>
      <c r="F243" s="33"/>
      <c r="G243" s="35" t="str">
        <f>IFERROR(VLOOKUP(F243,'[1]Données '!D$3:G$26,4,FALSE),"")</f>
        <v/>
      </c>
      <c r="H243" s="33"/>
      <c r="I243" s="37"/>
      <c r="J243" s="38"/>
      <c r="K243" s="90"/>
    </row>
    <row r="244" spans="1:11" x14ac:dyDescent="0.25">
      <c r="A244" s="32"/>
      <c r="B244" s="33"/>
      <c r="C244" s="35"/>
      <c r="D244" s="35"/>
      <c r="E244" s="46"/>
      <c r="F244" s="33"/>
      <c r="G244" s="35" t="str">
        <f>IFERROR(VLOOKUP(F244,'[1]Données '!D$3:G$26,4,FALSE),"")</f>
        <v/>
      </c>
      <c r="H244" s="33"/>
      <c r="I244" s="37"/>
      <c r="J244" s="38"/>
      <c r="K244" s="90"/>
    </row>
    <row r="245" spans="1:11" x14ac:dyDescent="0.25">
      <c r="A245" s="32"/>
      <c r="B245" s="33"/>
      <c r="C245" s="35"/>
      <c r="D245" s="35"/>
      <c r="E245" s="46"/>
      <c r="F245" s="33"/>
      <c r="G245" s="35" t="str">
        <f>IFERROR(VLOOKUP(F245,'[1]Données '!D$3:G$26,4,FALSE),"")</f>
        <v/>
      </c>
      <c r="H245" s="33"/>
      <c r="I245" s="37"/>
      <c r="J245" s="38"/>
      <c r="K245" s="90"/>
    </row>
    <row r="246" spans="1:11" x14ac:dyDescent="0.25">
      <c r="A246" s="32"/>
      <c r="B246" s="33"/>
      <c r="C246" s="35"/>
      <c r="D246" s="35"/>
      <c r="E246" s="46"/>
      <c r="F246" s="33"/>
      <c r="G246" s="35" t="str">
        <f>IFERROR(VLOOKUP(F246,'[1]Données '!D$3:G$26,4,FALSE),"")</f>
        <v/>
      </c>
      <c r="H246" s="33"/>
      <c r="I246" s="37"/>
      <c r="J246" s="38"/>
      <c r="K246" s="90"/>
    </row>
    <row r="247" spans="1:11" x14ac:dyDescent="0.25">
      <c r="A247" s="32"/>
      <c r="B247" s="33"/>
      <c r="C247" s="35"/>
      <c r="D247" s="35"/>
      <c r="E247" s="46"/>
      <c r="F247" s="33"/>
      <c r="G247" s="35" t="str">
        <f>IFERROR(VLOOKUP(F247,'[1]Données '!D$3:G$26,4,FALSE),"")</f>
        <v/>
      </c>
      <c r="H247" s="33"/>
      <c r="I247" s="37"/>
      <c r="J247" s="38"/>
      <c r="K247" s="90"/>
    </row>
    <row r="248" spans="1:11" x14ac:dyDescent="0.25">
      <c r="A248" s="32"/>
      <c r="B248" s="33"/>
      <c r="C248" s="35"/>
      <c r="D248" s="35"/>
      <c r="E248" s="46"/>
      <c r="F248" s="33"/>
      <c r="G248" s="35" t="str">
        <f>IFERROR(VLOOKUP(F248,'[1]Données '!D$3:G$26,4,FALSE),"")</f>
        <v/>
      </c>
      <c r="H248" s="33"/>
      <c r="I248" s="37"/>
      <c r="J248" s="38"/>
      <c r="K248" s="90"/>
    </row>
    <row r="249" spans="1:11" x14ac:dyDescent="0.25">
      <c r="A249" s="32"/>
      <c r="B249" s="33"/>
      <c r="C249" s="35"/>
      <c r="D249" s="35"/>
      <c r="E249" s="46"/>
      <c r="F249" s="33"/>
      <c r="G249" s="35" t="str">
        <f>IFERROR(VLOOKUP(F249,'[1]Données '!D$3:G$26,4,FALSE),"")</f>
        <v/>
      </c>
      <c r="H249" s="33"/>
      <c r="I249" s="37"/>
      <c r="J249" s="38"/>
      <c r="K249" s="90"/>
    </row>
    <row r="250" spans="1:11" x14ac:dyDescent="0.25">
      <c r="A250" s="32"/>
      <c r="B250" s="33"/>
      <c r="C250" s="35"/>
      <c r="D250" s="35"/>
      <c r="E250" s="46"/>
      <c r="F250" s="33"/>
      <c r="G250" s="35" t="str">
        <f>IFERROR(VLOOKUP(F250,'[1]Données '!D$3:G$26,4,FALSE),"")</f>
        <v/>
      </c>
      <c r="H250" s="33"/>
      <c r="I250" s="37"/>
      <c r="J250" s="38"/>
      <c r="K250" s="90"/>
    </row>
    <row r="251" spans="1:11" x14ac:dyDescent="0.25">
      <c r="A251" s="32"/>
      <c r="B251" s="33"/>
      <c r="C251" s="35"/>
      <c r="D251" s="35"/>
      <c r="E251" s="46"/>
      <c r="F251" s="33"/>
      <c r="G251" s="35" t="str">
        <f>IFERROR(VLOOKUP(F251,'[1]Données '!D$3:G$26,4,FALSE),"")</f>
        <v/>
      </c>
      <c r="H251" s="33"/>
      <c r="I251" s="37"/>
      <c r="J251" s="38"/>
      <c r="K251" s="90"/>
    </row>
    <row r="252" spans="1:11" x14ac:dyDescent="0.25">
      <c r="A252" s="32"/>
      <c r="B252" s="33"/>
      <c r="C252" s="35"/>
      <c r="D252" s="35"/>
      <c r="E252" s="46"/>
      <c r="F252" s="33"/>
      <c r="G252" s="35" t="str">
        <f>IFERROR(VLOOKUP(F252,'[1]Données '!D$3:G$26,4,FALSE),"")</f>
        <v/>
      </c>
      <c r="H252" s="33"/>
      <c r="I252" s="37"/>
      <c r="J252" s="38"/>
      <c r="K252" s="90"/>
    </row>
    <row r="253" spans="1:11" x14ac:dyDescent="0.25">
      <c r="A253" s="32"/>
      <c r="B253" s="33"/>
      <c r="C253" s="35"/>
      <c r="D253" s="35"/>
      <c r="E253" s="46"/>
      <c r="F253" s="33"/>
      <c r="G253" s="35" t="str">
        <f>IFERROR(VLOOKUP(F253,'[1]Données '!D$3:G$26,4,FALSE),"")</f>
        <v/>
      </c>
      <c r="H253" s="33"/>
      <c r="I253" s="37"/>
      <c r="J253" s="38"/>
      <c r="K253" s="90"/>
    </row>
    <row r="254" spans="1:11" x14ac:dyDescent="0.25">
      <c r="A254" s="32"/>
      <c r="B254" s="33"/>
      <c r="C254" s="35"/>
      <c r="D254" s="35"/>
      <c r="E254" s="46"/>
      <c r="F254" s="33"/>
      <c r="G254" s="35" t="str">
        <f>IFERROR(VLOOKUP(F254,'[1]Données '!D$3:G$26,4,FALSE),"")</f>
        <v/>
      </c>
      <c r="H254" s="33"/>
      <c r="I254" s="37"/>
      <c r="J254" s="38"/>
      <c r="K254" s="90"/>
    </row>
    <row r="255" spans="1:11" x14ac:dyDescent="0.25">
      <c r="A255" s="32"/>
      <c r="B255" s="33"/>
      <c r="C255" s="35"/>
      <c r="D255" s="35"/>
      <c r="E255" s="46"/>
      <c r="F255" s="33"/>
      <c r="G255" s="35" t="str">
        <f>IFERROR(VLOOKUP(F255,'[1]Données '!D$3:G$26,4,FALSE),"")</f>
        <v/>
      </c>
      <c r="H255" s="33"/>
      <c r="I255" s="37"/>
      <c r="J255" s="38"/>
      <c r="K255" s="90"/>
    </row>
    <row r="256" spans="1:11" x14ac:dyDescent="0.25">
      <c r="A256" s="32"/>
      <c r="B256" s="33"/>
      <c r="C256" s="35"/>
      <c r="D256" s="35"/>
      <c r="E256" s="46"/>
      <c r="F256" s="33"/>
      <c r="G256" s="35" t="str">
        <f>IFERROR(VLOOKUP(F256,'[1]Données '!D$3:G$26,4,FALSE),"")</f>
        <v/>
      </c>
      <c r="H256" s="33"/>
      <c r="I256" s="37"/>
      <c r="J256" s="38"/>
      <c r="K256" s="90"/>
    </row>
    <row r="257" spans="1:11" x14ac:dyDescent="0.25">
      <c r="A257" s="32"/>
      <c r="B257" s="33"/>
      <c r="C257" s="35"/>
      <c r="D257" s="35"/>
      <c r="E257" s="46"/>
      <c r="F257" s="33"/>
      <c r="G257" s="35" t="str">
        <f>IFERROR(VLOOKUP(F257,'[1]Données '!D$3:G$26,4,FALSE),"")</f>
        <v/>
      </c>
      <c r="H257" s="33"/>
      <c r="I257" s="37"/>
      <c r="J257" s="38"/>
      <c r="K257" s="90"/>
    </row>
    <row r="258" spans="1:11" x14ac:dyDescent="0.25">
      <c r="A258" s="32"/>
      <c r="B258" s="33"/>
      <c r="C258" s="35"/>
      <c r="D258" s="35"/>
      <c r="E258" s="46"/>
      <c r="F258" s="33"/>
      <c r="G258" s="35" t="str">
        <f>IFERROR(VLOOKUP(F258,'[1]Données '!D$3:G$26,4,FALSE),"")</f>
        <v/>
      </c>
      <c r="H258" s="33"/>
      <c r="I258" s="37"/>
      <c r="J258" s="38"/>
      <c r="K258" s="90"/>
    </row>
    <row r="259" spans="1:11" x14ac:dyDescent="0.25">
      <c r="A259" s="32"/>
      <c r="B259" s="33"/>
      <c r="C259" s="35"/>
      <c r="D259" s="35"/>
      <c r="E259" s="46"/>
      <c r="F259" s="33"/>
      <c r="G259" s="35" t="str">
        <f>IFERROR(VLOOKUP(F259,'[1]Données '!D$3:G$26,4,FALSE),"")</f>
        <v/>
      </c>
      <c r="H259" s="33"/>
      <c r="I259" s="37"/>
      <c r="J259" s="38"/>
      <c r="K259" s="90"/>
    </row>
    <row r="260" spans="1:11" x14ac:dyDescent="0.25">
      <c r="A260" s="32"/>
      <c r="B260" s="33"/>
      <c r="C260" s="35"/>
      <c r="D260" s="35"/>
      <c r="E260" s="46"/>
      <c r="F260" s="33"/>
      <c r="G260" s="35" t="str">
        <f>IFERROR(VLOOKUP(F260,'[1]Données '!D$3:G$26,4,FALSE),"")</f>
        <v/>
      </c>
      <c r="H260" s="33"/>
      <c r="I260" s="37"/>
      <c r="J260" s="38"/>
      <c r="K260" s="90"/>
    </row>
    <row r="261" spans="1:11" x14ac:dyDescent="0.25">
      <c r="A261" s="32"/>
      <c r="B261" s="33"/>
      <c r="C261" s="35"/>
      <c r="D261" s="35"/>
      <c r="E261" s="46"/>
      <c r="F261" s="33"/>
      <c r="G261" s="35" t="str">
        <f>IFERROR(VLOOKUP(F261,'[1]Données '!D$3:G$26,4,FALSE),"")</f>
        <v/>
      </c>
      <c r="H261" s="33"/>
      <c r="I261" s="37"/>
      <c r="J261" s="38"/>
      <c r="K261" s="90"/>
    </row>
    <row r="262" spans="1:11" x14ac:dyDescent="0.25">
      <c r="A262" s="32"/>
      <c r="B262" s="33"/>
      <c r="C262" s="35"/>
      <c r="D262" s="35"/>
      <c r="E262" s="46"/>
      <c r="F262" s="33"/>
      <c r="G262" s="35" t="str">
        <f>IFERROR(VLOOKUP(F262,'[1]Données '!D$3:G$26,4,FALSE),"")</f>
        <v/>
      </c>
      <c r="H262" s="33"/>
      <c r="I262" s="37"/>
      <c r="J262" s="38"/>
      <c r="K262" s="90"/>
    </row>
    <row r="263" spans="1:11" x14ac:dyDescent="0.25">
      <c r="A263" s="32"/>
      <c r="B263" s="33"/>
      <c r="C263" s="35"/>
      <c r="D263" s="35"/>
      <c r="E263" s="46"/>
      <c r="F263" s="33"/>
      <c r="G263" s="35" t="str">
        <f>IFERROR(VLOOKUP(F263,'[1]Données '!D$3:G$26,4,FALSE),"")</f>
        <v/>
      </c>
      <c r="H263" s="33"/>
      <c r="I263" s="37"/>
      <c r="J263" s="38"/>
      <c r="K263" s="90"/>
    </row>
    <row r="264" spans="1:11" x14ac:dyDescent="0.25">
      <c r="A264" s="32"/>
      <c r="B264" s="33"/>
      <c r="C264" s="35"/>
      <c r="D264" s="35"/>
      <c r="E264" s="46"/>
      <c r="F264" s="33"/>
      <c r="G264" s="35" t="str">
        <f>IFERROR(VLOOKUP(F264,'[1]Données '!D$3:G$26,4,FALSE),"")</f>
        <v/>
      </c>
      <c r="H264" s="33"/>
      <c r="I264" s="37"/>
      <c r="J264" s="38"/>
      <c r="K264" s="90"/>
    </row>
    <row r="265" spans="1:11" x14ac:dyDescent="0.25">
      <c r="A265" s="32"/>
      <c r="B265" s="33"/>
      <c r="C265" s="35"/>
      <c r="D265" s="35"/>
      <c r="E265" s="46"/>
      <c r="F265" s="33"/>
      <c r="G265" s="35" t="str">
        <f>IFERROR(VLOOKUP(F265,'[1]Données '!D$3:G$26,4,FALSE),"")</f>
        <v/>
      </c>
      <c r="H265" s="33"/>
      <c r="I265" s="37"/>
      <c r="J265" s="38"/>
      <c r="K265" s="90"/>
    </row>
    <row r="266" spans="1:11" x14ac:dyDescent="0.25">
      <c r="A266" s="32"/>
      <c r="B266" s="33"/>
      <c r="C266" s="35"/>
      <c r="D266" s="35"/>
      <c r="E266" s="46"/>
      <c r="F266" s="33"/>
      <c r="G266" s="35" t="str">
        <f>IFERROR(VLOOKUP(F266,'[1]Données '!D$3:G$26,4,FALSE),"")</f>
        <v/>
      </c>
      <c r="H266" s="33"/>
      <c r="I266" s="37"/>
      <c r="J266" s="38"/>
      <c r="K266" s="90"/>
    </row>
    <row r="267" spans="1:11" x14ac:dyDescent="0.25">
      <c r="A267" s="32"/>
      <c r="B267" s="33"/>
      <c r="C267" s="35"/>
      <c r="D267" s="35"/>
      <c r="E267" s="46"/>
      <c r="F267" s="33"/>
      <c r="G267" s="35" t="str">
        <f>IFERROR(VLOOKUP(F267,'[1]Données '!D$3:G$26,4,FALSE),"")</f>
        <v/>
      </c>
      <c r="H267" s="33"/>
      <c r="I267" s="37"/>
      <c r="J267" s="38"/>
      <c r="K267" s="90"/>
    </row>
    <row r="268" spans="1:11" x14ac:dyDescent="0.25">
      <c r="A268" s="32"/>
      <c r="B268" s="33"/>
      <c r="C268" s="35"/>
      <c r="D268" s="35"/>
      <c r="E268" s="46"/>
      <c r="F268" s="33"/>
      <c r="G268" s="35" t="str">
        <f>IFERROR(VLOOKUP(F268,'[1]Données '!D$3:G$26,4,FALSE),"")</f>
        <v/>
      </c>
      <c r="H268" s="33"/>
      <c r="I268" s="37"/>
      <c r="J268" s="38"/>
      <c r="K268" s="90"/>
    </row>
    <row r="269" spans="1:11" x14ac:dyDescent="0.25">
      <c r="A269" s="32"/>
      <c r="B269" s="33"/>
      <c r="C269" s="35"/>
      <c r="D269" s="35"/>
      <c r="E269" s="46"/>
      <c r="F269" s="33"/>
      <c r="G269" s="35" t="str">
        <f>IFERROR(VLOOKUP(F269,'[1]Données '!D$3:G$26,4,FALSE),"")</f>
        <v/>
      </c>
      <c r="H269" s="33"/>
      <c r="I269" s="37"/>
      <c r="J269" s="38"/>
      <c r="K269" s="90"/>
    </row>
    <row r="270" spans="1:11" x14ac:dyDescent="0.25">
      <c r="A270" s="32"/>
      <c r="B270" s="33"/>
      <c r="C270" s="35"/>
      <c r="D270" s="35"/>
      <c r="E270" s="46"/>
      <c r="F270" s="33"/>
      <c r="G270" s="35" t="str">
        <f>IFERROR(VLOOKUP(F270,'[1]Données '!D$3:G$26,4,FALSE),"")</f>
        <v/>
      </c>
      <c r="H270" s="33"/>
      <c r="I270" s="37"/>
      <c r="J270" s="38"/>
      <c r="K270" s="90"/>
    </row>
    <row r="271" spans="1:11" x14ac:dyDescent="0.25">
      <c r="A271" s="32"/>
      <c r="B271" s="33"/>
      <c r="C271" s="35"/>
      <c r="D271" s="35"/>
      <c r="E271" s="46"/>
      <c r="F271" s="33"/>
      <c r="G271" s="35" t="str">
        <f>IFERROR(VLOOKUP(F271,'[1]Données '!D$3:G$26,4,FALSE),"")</f>
        <v/>
      </c>
      <c r="H271" s="33"/>
      <c r="I271" s="37"/>
      <c r="J271" s="38"/>
      <c r="K271" s="90"/>
    </row>
    <row r="272" spans="1:11" x14ac:dyDescent="0.25">
      <c r="A272" s="32"/>
      <c r="B272" s="33"/>
      <c r="C272" s="35"/>
      <c r="D272" s="35"/>
      <c r="E272" s="46"/>
      <c r="F272" s="33"/>
      <c r="G272" s="35" t="str">
        <f>IFERROR(VLOOKUP(F272,'[1]Données '!D$3:G$26,4,FALSE),"")</f>
        <v/>
      </c>
      <c r="H272" s="33"/>
      <c r="I272" s="37"/>
      <c r="J272" s="38"/>
      <c r="K272" s="90"/>
    </row>
    <row r="273" spans="1:11" x14ac:dyDescent="0.25">
      <c r="A273" s="32"/>
      <c r="B273" s="33"/>
      <c r="C273" s="35"/>
      <c r="D273" s="35"/>
      <c r="E273" s="46"/>
      <c r="F273" s="33"/>
      <c r="G273" s="35" t="str">
        <f>IFERROR(VLOOKUP(F273,'[1]Données '!D$3:G$26,4,FALSE),"")</f>
        <v/>
      </c>
      <c r="H273" s="33"/>
      <c r="I273" s="37"/>
      <c r="J273" s="38"/>
      <c r="K273" s="90"/>
    </row>
    <row r="274" spans="1:11" x14ac:dyDescent="0.25">
      <c r="A274" s="32"/>
      <c r="B274" s="33"/>
      <c r="C274" s="35"/>
      <c r="D274" s="35"/>
      <c r="E274" s="46"/>
      <c r="F274" s="33"/>
      <c r="G274" s="35" t="str">
        <f>IFERROR(VLOOKUP(F274,'[1]Données '!D$3:G$26,4,FALSE),"")</f>
        <v/>
      </c>
      <c r="H274" s="33"/>
      <c r="I274" s="37"/>
      <c r="J274" s="38"/>
      <c r="K274" s="90"/>
    </row>
    <row r="275" spans="1:11" x14ac:dyDescent="0.25">
      <c r="A275" s="32"/>
      <c r="B275" s="33"/>
      <c r="C275" s="35"/>
      <c r="D275" s="35"/>
      <c r="E275" s="46"/>
      <c r="F275" s="33"/>
      <c r="G275" s="35" t="str">
        <f>IFERROR(VLOOKUP(F275,'[1]Données '!D$3:G$26,4,FALSE),"")</f>
        <v/>
      </c>
      <c r="H275" s="33"/>
      <c r="I275" s="37"/>
      <c r="J275" s="38"/>
      <c r="K275" s="90"/>
    </row>
    <row r="276" spans="1:11" x14ac:dyDescent="0.25">
      <c r="A276" s="32"/>
      <c r="B276" s="33"/>
      <c r="C276" s="35"/>
      <c r="D276" s="35"/>
      <c r="E276" s="46"/>
      <c r="F276" s="33"/>
      <c r="G276" s="35" t="str">
        <f>IFERROR(VLOOKUP(F276,'[1]Données '!D$3:G$26,4,FALSE),"")</f>
        <v/>
      </c>
      <c r="H276" s="33"/>
      <c r="I276" s="37"/>
      <c r="J276" s="38"/>
      <c r="K276" s="90"/>
    </row>
    <row r="277" spans="1:11" x14ac:dyDescent="0.25">
      <c r="A277" s="32"/>
      <c r="B277" s="33"/>
      <c r="C277" s="35"/>
      <c r="D277" s="35"/>
      <c r="E277" s="46"/>
      <c r="F277" s="33"/>
      <c r="G277" s="35" t="str">
        <f>IFERROR(VLOOKUP(F277,'[1]Données '!D$3:G$26,4,FALSE),"")</f>
        <v/>
      </c>
      <c r="H277" s="33"/>
      <c r="I277" s="37"/>
      <c r="J277" s="38"/>
      <c r="K277" s="90"/>
    </row>
    <row r="278" spans="1:11" x14ac:dyDescent="0.25">
      <c r="A278" s="32"/>
      <c r="B278" s="33"/>
      <c r="C278" s="35"/>
      <c r="D278" s="35"/>
      <c r="E278" s="46"/>
      <c r="F278" s="33"/>
      <c r="G278" s="35" t="str">
        <f>IFERROR(VLOOKUP(F278,'[1]Données '!D$3:G$26,4,FALSE),"")</f>
        <v/>
      </c>
      <c r="H278" s="33"/>
      <c r="I278" s="37"/>
      <c r="J278" s="38"/>
      <c r="K278" s="90"/>
    </row>
    <row r="279" spans="1:11" x14ac:dyDescent="0.25">
      <c r="A279" s="32"/>
      <c r="B279" s="33"/>
      <c r="C279" s="35"/>
      <c r="D279" s="35"/>
      <c r="E279" s="46"/>
      <c r="F279" s="33"/>
      <c r="G279" s="35" t="str">
        <f>IFERROR(VLOOKUP(F279,'[1]Données '!D$3:G$26,4,FALSE),"")</f>
        <v/>
      </c>
      <c r="H279" s="33"/>
      <c r="I279" s="37"/>
      <c r="J279" s="38"/>
      <c r="K279" s="90"/>
    </row>
    <row r="280" spans="1:11" x14ac:dyDescent="0.25">
      <c r="A280" s="32"/>
      <c r="B280" s="33"/>
      <c r="C280" s="35"/>
      <c r="D280" s="35"/>
      <c r="E280" s="46"/>
      <c r="F280" s="33"/>
      <c r="G280" s="35" t="str">
        <f>IFERROR(VLOOKUP(F280,'[1]Données '!D$3:G$26,4,FALSE),"")</f>
        <v/>
      </c>
      <c r="H280" s="33"/>
      <c r="I280" s="37"/>
      <c r="J280" s="38"/>
      <c r="K280" s="90"/>
    </row>
    <row r="281" spans="1:11" x14ac:dyDescent="0.25">
      <c r="A281" s="32"/>
      <c r="B281" s="33"/>
      <c r="C281" s="35"/>
      <c r="D281" s="35"/>
      <c r="E281" s="46"/>
      <c r="F281" s="33"/>
      <c r="G281" s="35" t="str">
        <f>IFERROR(VLOOKUP(F281,'[1]Données '!D$3:G$26,4,FALSE),"")</f>
        <v/>
      </c>
      <c r="H281" s="33"/>
      <c r="I281" s="37"/>
      <c r="J281" s="38"/>
      <c r="K281" s="90"/>
    </row>
    <row r="282" spans="1:11" x14ac:dyDescent="0.25">
      <c r="A282" s="32"/>
      <c r="B282" s="33"/>
      <c r="C282" s="35"/>
      <c r="D282" s="35"/>
      <c r="E282" s="46"/>
      <c r="F282" s="33"/>
      <c r="G282" s="35" t="str">
        <f>IFERROR(VLOOKUP(F282,'[1]Données '!D$3:G$26,4,FALSE),"")</f>
        <v/>
      </c>
      <c r="H282" s="33"/>
      <c r="I282" s="37"/>
      <c r="J282" s="38"/>
      <c r="K282" s="90"/>
    </row>
    <row r="283" spans="1:11" x14ac:dyDescent="0.25">
      <c r="A283" s="32"/>
      <c r="B283" s="33"/>
      <c r="C283" s="35"/>
      <c r="D283" s="35"/>
      <c r="E283" s="46"/>
      <c r="F283" s="33"/>
      <c r="G283" s="35" t="str">
        <f>IFERROR(VLOOKUP(F283,'[1]Données '!D$3:G$26,4,FALSE),"")</f>
        <v/>
      </c>
      <c r="H283" s="33"/>
      <c r="I283" s="37"/>
      <c r="J283" s="38"/>
      <c r="K283" s="90"/>
    </row>
    <row r="284" spans="1:11" x14ac:dyDescent="0.25">
      <c r="A284" s="32"/>
      <c r="B284" s="33"/>
      <c r="C284" s="35"/>
      <c r="D284" s="35"/>
      <c r="E284" s="46"/>
      <c r="F284" s="33"/>
      <c r="G284" s="35" t="str">
        <f>IFERROR(VLOOKUP(F284,'[1]Données '!D$3:G$26,4,FALSE),"")</f>
        <v/>
      </c>
      <c r="H284" s="33"/>
      <c r="I284" s="37"/>
      <c r="J284" s="38"/>
      <c r="K284" s="90"/>
    </row>
    <row r="285" spans="1:11" x14ac:dyDescent="0.25">
      <c r="A285" s="32"/>
      <c r="B285" s="33"/>
      <c r="C285" s="35"/>
      <c r="D285" s="35"/>
      <c r="E285" s="46"/>
      <c r="F285" s="33"/>
      <c r="G285" s="35" t="str">
        <f>IFERROR(VLOOKUP(F285,'[1]Données '!D$3:G$26,4,FALSE),"")</f>
        <v/>
      </c>
      <c r="H285" s="33"/>
      <c r="I285" s="37"/>
      <c r="J285" s="38"/>
      <c r="K285" s="90"/>
    </row>
    <row r="286" spans="1:11" x14ac:dyDescent="0.25">
      <c r="A286" s="32"/>
      <c r="B286" s="33"/>
      <c r="C286" s="35"/>
      <c r="D286" s="35"/>
      <c r="E286" s="46"/>
      <c r="F286" s="33"/>
      <c r="G286" s="35" t="str">
        <f>IFERROR(VLOOKUP(F286,'[1]Données '!D$3:G$26,4,FALSE),"")</f>
        <v/>
      </c>
      <c r="H286" s="33"/>
      <c r="I286" s="37"/>
      <c r="J286" s="38"/>
      <c r="K286" s="90"/>
    </row>
    <row r="287" spans="1:11" x14ac:dyDescent="0.25">
      <c r="A287" s="32"/>
      <c r="B287" s="33"/>
      <c r="C287" s="35"/>
      <c r="D287" s="35"/>
      <c r="E287" s="46"/>
      <c r="F287" s="33"/>
      <c r="G287" s="35" t="str">
        <f>IFERROR(VLOOKUP(F287,'[1]Données '!D$3:G$26,4,FALSE),"")</f>
        <v/>
      </c>
      <c r="H287" s="33"/>
      <c r="I287" s="37"/>
      <c r="J287" s="38"/>
      <c r="K287" s="90"/>
    </row>
    <row r="288" spans="1:11" x14ac:dyDescent="0.25">
      <c r="A288" s="32"/>
      <c r="B288" s="33"/>
      <c r="C288" s="35"/>
      <c r="D288" s="35"/>
      <c r="E288" s="46"/>
      <c r="F288" s="33"/>
      <c r="G288" s="35" t="str">
        <f>IFERROR(VLOOKUP(F288,'[1]Données '!D$3:G$26,4,FALSE),"")</f>
        <v/>
      </c>
      <c r="H288" s="33"/>
      <c r="I288" s="37"/>
      <c r="J288" s="38"/>
      <c r="K288" s="90"/>
    </row>
    <row r="289" spans="1:11" x14ac:dyDescent="0.25">
      <c r="A289" s="32"/>
      <c r="B289" s="33"/>
      <c r="C289" s="35"/>
      <c r="D289" s="35"/>
      <c r="E289" s="46"/>
      <c r="F289" s="33"/>
      <c r="G289" s="35" t="str">
        <f>IFERROR(VLOOKUP(F289,'[1]Données '!D$3:G$26,4,FALSE),"")</f>
        <v/>
      </c>
      <c r="H289" s="33"/>
      <c r="I289" s="37"/>
      <c r="J289" s="38"/>
      <c r="K289" s="90"/>
    </row>
    <row r="290" spans="1:11" x14ac:dyDescent="0.25">
      <c r="A290" s="32"/>
      <c r="B290" s="33"/>
      <c r="C290" s="35"/>
      <c r="D290" s="35"/>
      <c r="E290" s="46"/>
      <c r="F290" s="33"/>
      <c r="G290" s="35" t="str">
        <f>IFERROR(VLOOKUP(F290,'[1]Données '!D$3:G$26,4,FALSE),"")</f>
        <v/>
      </c>
      <c r="H290" s="33"/>
      <c r="I290" s="37"/>
      <c r="J290" s="38"/>
      <c r="K290" s="90"/>
    </row>
    <row r="291" spans="1:11" x14ac:dyDescent="0.25">
      <c r="A291" s="32"/>
      <c r="B291" s="33"/>
      <c r="C291" s="35"/>
      <c r="D291" s="35"/>
      <c r="E291" s="46"/>
      <c r="F291" s="33"/>
      <c r="G291" s="35" t="str">
        <f>IFERROR(VLOOKUP(F291,'[1]Données '!D$3:G$26,4,FALSE),"")</f>
        <v/>
      </c>
      <c r="H291" s="33"/>
      <c r="I291" s="37"/>
      <c r="J291" s="38"/>
      <c r="K291" s="90"/>
    </row>
    <row r="292" spans="1:11" x14ac:dyDescent="0.25">
      <c r="A292" s="32"/>
      <c r="B292" s="33"/>
      <c r="C292" s="35"/>
      <c r="D292" s="35"/>
      <c r="E292" s="46"/>
      <c r="F292" s="33"/>
      <c r="G292" s="35" t="str">
        <f>IFERROR(VLOOKUP(F292,'[1]Données '!D$3:G$26,4,FALSE),"")</f>
        <v/>
      </c>
      <c r="H292" s="33"/>
      <c r="I292" s="37"/>
      <c r="J292" s="38"/>
      <c r="K292" s="90"/>
    </row>
    <row r="293" spans="1:11" x14ac:dyDescent="0.25">
      <c r="A293" s="32"/>
      <c r="B293" s="33"/>
      <c r="C293" s="35"/>
      <c r="D293" s="35"/>
      <c r="E293" s="46"/>
      <c r="F293" s="33"/>
      <c r="G293" s="35" t="str">
        <f>IFERROR(VLOOKUP(F293,'[1]Données '!D$3:G$26,4,FALSE),"")</f>
        <v/>
      </c>
      <c r="H293" s="33"/>
      <c r="I293" s="37"/>
      <c r="J293" s="38"/>
      <c r="K293" s="90"/>
    </row>
    <row r="294" spans="1:11" x14ac:dyDescent="0.25">
      <c r="A294" s="32"/>
      <c r="B294" s="33"/>
      <c r="C294" s="35"/>
      <c r="D294" s="35"/>
      <c r="E294" s="46"/>
      <c r="F294" s="33"/>
      <c r="G294" s="35" t="str">
        <f>IFERROR(VLOOKUP(F294,'[1]Données '!D$3:G$26,4,FALSE),"")</f>
        <v/>
      </c>
      <c r="H294" s="33"/>
      <c r="I294" s="37"/>
      <c r="J294" s="38"/>
      <c r="K294" s="90"/>
    </row>
    <row r="295" spans="1:11" x14ac:dyDescent="0.25">
      <c r="A295" s="32"/>
      <c r="B295" s="33"/>
      <c r="C295" s="35"/>
      <c r="D295" s="35"/>
      <c r="E295" s="46"/>
      <c r="F295" s="33"/>
      <c r="G295" s="35" t="str">
        <f>IFERROR(VLOOKUP(F295,'[1]Données '!D$3:G$26,4,FALSE),"")</f>
        <v/>
      </c>
      <c r="H295" s="33"/>
      <c r="I295" s="37"/>
      <c r="J295" s="38"/>
      <c r="K295" s="90"/>
    </row>
    <row r="296" spans="1:11" x14ac:dyDescent="0.25">
      <c r="A296" s="32"/>
      <c r="B296" s="33"/>
      <c r="C296" s="35"/>
      <c r="D296" s="35"/>
      <c r="E296" s="46"/>
      <c r="F296" s="33"/>
      <c r="G296" s="35" t="str">
        <f>IFERROR(VLOOKUP(F296,'[1]Données '!D$3:G$26,4,FALSE),"")</f>
        <v/>
      </c>
      <c r="H296" s="33"/>
      <c r="I296" s="37"/>
      <c r="J296" s="38"/>
      <c r="K296" s="90"/>
    </row>
    <row r="297" spans="1:11" x14ac:dyDescent="0.25">
      <c r="A297" s="32"/>
      <c r="B297" s="33"/>
      <c r="C297" s="35"/>
      <c r="D297" s="35"/>
      <c r="E297" s="46"/>
      <c r="F297" s="33"/>
      <c r="G297" s="35" t="str">
        <f>IFERROR(VLOOKUP(F297,'[1]Données '!D$3:G$26,4,FALSE),"")</f>
        <v/>
      </c>
      <c r="H297" s="33"/>
      <c r="I297" s="37"/>
      <c r="J297" s="38"/>
      <c r="K297" s="90"/>
    </row>
    <row r="298" spans="1:11" x14ac:dyDescent="0.25">
      <c r="A298" s="32"/>
      <c r="B298" s="33"/>
      <c r="C298" s="35"/>
      <c r="D298" s="35"/>
      <c r="E298" s="46"/>
      <c r="F298" s="33"/>
      <c r="G298" s="35" t="str">
        <f>IFERROR(VLOOKUP(F298,'[1]Données '!D$3:G$26,4,FALSE),"")</f>
        <v/>
      </c>
      <c r="H298" s="33"/>
      <c r="I298" s="37"/>
      <c r="J298" s="38"/>
      <c r="K298" s="90"/>
    </row>
    <row r="299" spans="1:11" x14ac:dyDescent="0.25">
      <c r="A299" s="32"/>
      <c r="B299" s="33"/>
      <c r="C299" s="35"/>
      <c r="D299" s="35"/>
      <c r="E299" s="46"/>
      <c r="F299" s="33"/>
      <c r="G299" s="35" t="str">
        <f>IFERROR(VLOOKUP(F299,'[1]Données '!D$3:G$26,4,FALSE),"")</f>
        <v/>
      </c>
      <c r="H299" s="33"/>
      <c r="I299" s="37"/>
      <c r="J299" s="38"/>
      <c r="K299" s="90"/>
    </row>
    <row r="300" spans="1:11" x14ac:dyDescent="0.25">
      <c r="A300" s="32"/>
      <c r="B300" s="33"/>
      <c r="C300" s="35"/>
      <c r="D300" s="35"/>
      <c r="E300" s="46"/>
      <c r="F300" s="33"/>
      <c r="G300" s="35" t="str">
        <f>IFERROR(VLOOKUP(F300,'[1]Données '!D$3:G$26,4,FALSE),"")</f>
        <v/>
      </c>
      <c r="H300" s="33"/>
      <c r="I300" s="37"/>
      <c r="J300" s="38"/>
      <c r="K300" s="90"/>
    </row>
    <row r="301" spans="1:11" x14ac:dyDescent="0.25">
      <c r="A301" s="32"/>
      <c r="B301" s="33"/>
      <c r="C301" s="35"/>
      <c r="D301" s="35"/>
      <c r="E301" s="46"/>
      <c r="F301" s="33"/>
      <c r="G301" s="35" t="str">
        <f>IFERROR(VLOOKUP(F301,'[1]Données '!D$3:G$26,4,FALSE),"")</f>
        <v/>
      </c>
      <c r="H301" s="33"/>
      <c r="I301" s="37"/>
      <c r="J301" s="38"/>
      <c r="K301" s="90"/>
    </row>
    <row r="302" spans="1:11" x14ac:dyDescent="0.25">
      <c r="A302" s="32"/>
      <c r="B302" s="33"/>
      <c r="C302" s="35"/>
      <c r="D302" s="35"/>
      <c r="E302" s="46"/>
      <c r="F302" s="33"/>
      <c r="G302" s="35" t="str">
        <f>IFERROR(VLOOKUP(F302,'[1]Données '!D$3:G$26,4,FALSE),"")</f>
        <v/>
      </c>
      <c r="H302" s="33"/>
      <c r="I302" s="37"/>
      <c r="J302" s="38"/>
      <c r="K302" s="90"/>
    </row>
    <row r="303" spans="1:11" x14ac:dyDescent="0.25">
      <c r="A303" s="32"/>
      <c r="B303" s="33"/>
      <c r="C303" s="35"/>
      <c r="D303" s="35"/>
      <c r="E303" s="46"/>
      <c r="F303" s="33"/>
      <c r="G303" s="35" t="str">
        <f>IFERROR(VLOOKUP(F303,'[1]Données '!D$3:G$26,4,FALSE),"")</f>
        <v/>
      </c>
      <c r="H303" s="33"/>
      <c r="I303" s="37"/>
      <c r="J303" s="38"/>
      <c r="K303" s="90"/>
    </row>
    <row r="304" spans="1:11" x14ac:dyDescent="0.25">
      <c r="A304" s="32"/>
      <c r="B304" s="33"/>
      <c r="C304" s="35"/>
      <c r="D304" s="35"/>
      <c r="E304" s="46"/>
      <c r="F304" s="33"/>
      <c r="G304" s="35" t="str">
        <f>IFERROR(VLOOKUP(F304,'[1]Données '!D$3:G$26,4,FALSE),"")</f>
        <v/>
      </c>
      <c r="H304" s="33"/>
      <c r="I304" s="37"/>
      <c r="J304" s="38"/>
      <c r="K304" s="90"/>
    </row>
    <row r="305" spans="1:11" x14ac:dyDescent="0.25">
      <c r="A305" s="32"/>
      <c r="B305" s="33"/>
      <c r="C305" s="35"/>
      <c r="D305" s="35"/>
      <c r="E305" s="46"/>
      <c r="F305" s="33"/>
      <c r="G305" s="35" t="str">
        <f>IFERROR(VLOOKUP(F305,'[1]Données '!D$3:G$26,4,FALSE),"")</f>
        <v/>
      </c>
      <c r="H305" s="33"/>
      <c r="I305" s="37"/>
      <c r="J305" s="38"/>
      <c r="K305" s="90"/>
    </row>
    <row r="306" spans="1:11" x14ac:dyDescent="0.25">
      <c r="A306" s="32"/>
      <c r="B306" s="33"/>
      <c r="C306" s="35"/>
      <c r="D306" s="35"/>
      <c r="E306" s="46"/>
      <c r="F306" s="33"/>
      <c r="G306" s="35" t="str">
        <f>IFERROR(VLOOKUP(F306,'[1]Données '!D$3:G$26,4,FALSE),"")</f>
        <v/>
      </c>
      <c r="H306" s="33"/>
      <c r="I306" s="37"/>
      <c r="J306" s="38"/>
      <c r="K306" s="90"/>
    </row>
    <row r="307" spans="1:11" x14ac:dyDescent="0.25">
      <c r="A307" s="32"/>
      <c r="B307" s="33"/>
      <c r="C307" s="35"/>
      <c r="D307" s="35"/>
      <c r="E307" s="46"/>
      <c r="F307" s="33"/>
      <c r="G307" s="35" t="str">
        <f>IFERROR(VLOOKUP(F307,'[1]Données '!D$3:G$26,4,FALSE),"")</f>
        <v/>
      </c>
      <c r="H307" s="33"/>
      <c r="I307" s="37"/>
      <c r="J307" s="38"/>
      <c r="K307" s="90"/>
    </row>
    <row r="308" spans="1:11" x14ac:dyDescent="0.25">
      <c r="A308" s="32"/>
      <c r="B308" s="33"/>
      <c r="C308" s="35"/>
      <c r="D308" s="35"/>
      <c r="E308" s="46"/>
      <c r="F308" s="33"/>
      <c r="G308" s="35" t="str">
        <f>IFERROR(VLOOKUP(F308,'[1]Données '!D$3:G$26,4,FALSE),"")</f>
        <v/>
      </c>
      <c r="H308" s="33"/>
      <c r="I308" s="37"/>
      <c r="J308" s="38"/>
      <c r="K308" s="90"/>
    </row>
    <row r="309" spans="1:11" x14ac:dyDescent="0.25">
      <c r="A309" s="32"/>
      <c r="B309" s="33"/>
      <c r="C309" s="35"/>
      <c r="D309" s="35"/>
      <c r="E309" s="46"/>
      <c r="F309" s="33"/>
      <c r="G309" s="35" t="str">
        <f>IFERROR(VLOOKUP(F309,'[1]Données '!D$3:G$26,4,FALSE),"")</f>
        <v/>
      </c>
      <c r="H309" s="33"/>
      <c r="I309" s="37"/>
      <c r="J309" s="38"/>
      <c r="K309" s="90"/>
    </row>
    <row r="310" spans="1:11" x14ac:dyDescent="0.25">
      <c r="A310" s="32"/>
      <c r="B310" s="33"/>
      <c r="C310" s="35"/>
      <c r="D310" s="35"/>
      <c r="E310" s="46"/>
      <c r="F310" s="33"/>
      <c r="G310" s="35" t="str">
        <f>IFERROR(VLOOKUP(F310,'[1]Données '!D$3:G$26,4,FALSE),"")</f>
        <v/>
      </c>
      <c r="H310" s="33"/>
      <c r="I310" s="37"/>
      <c r="J310" s="38"/>
      <c r="K310" s="90"/>
    </row>
    <row r="311" spans="1:11" x14ac:dyDescent="0.25">
      <c r="A311" s="32"/>
      <c r="B311" s="33"/>
      <c r="C311" s="35"/>
      <c r="D311" s="35"/>
      <c r="E311" s="46"/>
      <c r="F311" s="33"/>
      <c r="G311" s="35" t="str">
        <f>IFERROR(VLOOKUP(F311,'[1]Données '!D$3:G$26,4,FALSE),"")</f>
        <v/>
      </c>
      <c r="H311" s="33"/>
      <c r="I311" s="37"/>
      <c r="J311" s="38"/>
      <c r="K311" s="90"/>
    </row>
    <row r="312" spans="1:11" x14ac:dyDescent="0.25">
      <c r="A312" s="32"/>
      <c r="B312" s="33"/>
      <c r="C312" s="35"/>
      <c r="D312" s="35"/>
      <c r="E312" s="46"/>
      <c r="F312" s="33"/>
      <c r="G312" s="35" t="str">
        <f>IFERROR(VLOOKUP(F312,'[1]Données '!D$3:G$26,4,FALSE),"")</f>
        <v/>
      </c>
      <c r="H312" s="33"/>
      <c r="I312" s="37"/>
      <c r="J312" s="38"/>
      <c r="K312" s="90"/>
    </row>
    <row r="313" spans="1:11" x14ac:dyDescent="0.25">
      <c r="A313" s="32"/>
      <c r="B313" s="33"/>
      <c r="C313" s="35"/>
      <c r="D313" s="35"/>
      <c r="E313" s="46"/>
      <c r="F313" s="33"/>
      <c r="G313" s="35" t="str">
        <f>IFERROR(VLOOKUP(F313,'[1]Données '!D$3:G$26,4,FALSE),"")</f>
        <v/>
      </c>
      <c r="H313" s="33"/>
      <c r="I313" s="37"/>
      <c r="J313" s="38"/>
      <c r="K313" s="90"/>
    </row>
    <row r="314" spans="1:11" x14ac:dyDescent="0.25">
      <c r="A314" s="32"/>
      <c r="B314" s="33"/>
      <c r="C314" s="35"/>
      <c r="D314" s="35"/>
      <c r="E314" s="46"/>
      <c r="F314" s="33"/>
      <c r="G314" s="35" t="str">
        <f>IFERROR(VLOOKUP(F314,'[1]Données '!D$3:G$26,4,FALSE),"")</f>
        <v/>
      </c>
      <c r="H314" s="33"/>
      <c r="I314" s="37"/>
      <c r="J314" s="38"/>
      <c r="K314" s="90"/>
    </row>
    <row r="315" spans="1:11" x14ac:dyDescent="0.25">
      <c r="A315" s="32"/>
      <c r="B315" s="33"/>
      <c r="C315" s="35"/>
      <c r="D315" s="35"/>
      <c r="E315" s="46"/>
      <c r="F315" s="33"/>
      <c r="G315" s="35" t="str">
        <f>IFERROR(VLOOKUP(F315,'[1]Données '!D$3:G$26,4,FALSE),"")</f>
        <v/>
      </c>
      <c r="H315" s="33"/>
      <c r="I315" s="37"/>
      <c r="J315" s="38"/>
      <c r="K315" s="90"/>
    </row>
    <row r="316" spans="1:11" x14ac:dyDescent="0.25">
      <c r="A316" s="32"/>
      <c r="B316" s="33"/>
      <c r="C316" s="35"/>
      <c r="D316" s="35"/>
      <c r="E316" s="46"/>
      <c r="F316" s="33"/>
      <c r="G316" s="35" t="str">
        <f>IFERROR(VLOOKUP(F316,'[1]Données '!D$3:G$26,4,FALSE),"")</f>
        <v/>
      </c>
      <c r="H316" s="33"/>
      <c r="I316" s="37"/>
      <c r="J316" s="38"/>
      <c r="K316" s="90"/>
    </row>
    <row r="317" spans="1:11" x14ac:dyDescent="0.25">
      <c r="A317" s="32"/>
      <c r="B317" s="33"/>
      <c r="C317" s="35"/>
      <c r="D317" s="35"/>
      <c r="E317" s="46"/>
      <c r="F317" s="33"/>
      <c r="G317" s="35" t="str">
        <f>IFERROR(VLOOKUP(F317,'[1]Données '!D$3:G$26,4,FALSE),"")</f>
        <v/>
      </c>
      <c r="H317" s="33"/>
      <c r="I317" s="37"/>
      <c r="J317" s="38"/>
      <c r="K317" s="90"/>
    </row>
    <row r="318" spans="1:11" x14ac:dyDescent="0.25">
      <c r="A318" s="32"/>
      <c r="B318" s="33"/>
      <c r="C318" s="35"/>
      <c r="D318" s="35"/>
      <c r="E318" s="46"/>
      <c r="F318" s="33"/>
      <c r="G318" s="35" t="str">
        <f>IFERROR(VLOOKUP(F318,'[1]Données '!D$3:G$26,4,FALSE),"")</f>
        <v/>
      </c>
      <c r="H318" s="33"/>
      <c r="I318" s="37"/>
      <c r="J318" s="38"/>
      <c r="K318" s="90"/>
    </row>
    <row r="319" spans="1:11" x14ac:dyDescent="0.25">
      <c r="A319" s="32"/>
      <c r="B319" s="33"/>
      <c r="C319" s="35"/>
      <c r="D319" s="35"/>
      <c r="E319" s="46"/>
      <c r="F319" s="33"/>
      <c r="G319" s="35" t="str">
        <f>IFERROR(VLOOKUP(F319,'[1]Données '!D$3:G$26,4,FALSE),"")</f>
        <v/>
      </c>
      <c r="H319" s="33"/>
      <c r="I319" s="37"/>
      <c r="J319" s="38"/>
      <c r="K319" s="90"/>
    </row>
    <row r="320" spans="1:11" x14ac:dyDescent="0.25">
      <c r="A320" s="32"/>
      <c r="B320" s="33"/>
      <c r="C320" s="35"/>
      <c r="D320" s="35"/>
      <c r="E320" s="46"/>
      <c r="F320" s="33"/>
      <c r="G320" s="35" t="str">
        <f>IFERROR(VLOOKUP(F320,'[1]Données '!D$3:G$26,4,FALSE),"")</f>
        <v/>
      </c>
      <c r="H320" s="33"/>
      <c r="I320" s="37"/>
      <c r="J320" s="38"/>
      <c r="K320" s="90"/>
    </row>
    <row r="321" spans="1:11" x14ac:dyDescent="0.25">
      <c r="A321" s="32"/>
      <c r="B321" s="33"/>
      <c r="C321" s="35"/>
      <c r="D321" s="35"/>
      <c r="E321" s="46"/>
      <c r="F321" s="33"/>
      <c r="G321" s="35" t="str">
        <f>IFERROR(VLOOKUP(F321,'[1]Données '!D$3:G$26,4,FALSE),"")</f>
        <v/>
      </c>
      <c r="H321" s="33"/>
      <c r="I321" s="37"/>
      <c r="J321" s="38"/>
      <c r="K321" s="90"/>
    </row>
    <row r="322" spans="1:11" x14ac:dyDescent="0.25">
      <c r="A322" s="32"/>
      <c r="B322" s="33"/>
      <c r="C322" s="35"/>
      <c r="D322" s="35"/>
      <c r="E322" s="46"/>
      <c r="F322" s="33"/>
      <c r="G322" s="35" t="str">
        <f>IFERROR(VLOOKUP(F322,'[1]Données '!D$3:G$26,4,FALSE),"")</f>
        <v/>
      </c>
      <c r="H322" s="33"/>
      <c r="I322" s="37"/>
      <c r="J322" s="38"/>
      <c r="K322" s="90"/>
    </row>
    <row r="323" spans="1:11" x14ac:dyDescent="0.25">
      <c r="A323" s="32"/>
      <c r="B323" s="33"/>
      <c r="C323" s="35"/>
      <c r="D323" s="35"/>
      <c r="E323" s="46"/>
      <c r="F323" s="33"/>
      <c r="G323" s="35" t="str">
        <f>IFERROR(VLOOKUP(F323,'[1]Données '!D$3:G$26,4,FALSE),"")</f>
        <v/>
      </c>
      <c r="H323" s="33"/>
      <c r="I323" s="37"/>
      <c r="J323" s="38"/>
      <c r="K323" s="90"/>
    </row>
    <row r="324" spans="1:11" x14ac:dyDescent="0.25">
      <c r="A324" s="32"/>
      <c r="B324" s="33"/>
      <c r="C324" s="35"/>
      <c r="D324" s="35"/>
      <c r="E324" s="46"/>
      <c r="F324" s="33"/>
      <c r="G324" s="35" t="str">
        <f>IFERROR(VLOOKUP(F324,'[1]Données '!D$3:G$26,4,FALSE),"")</f>
        <v/>
      </c>
      <c r="H324" s="33"/>
      <c r="I324" s="37"/>
      <c r="J324" s="38"/>
      <c r="K324" s="90"/>
    </row>
    <row r="325" spans="1:11" x14ac:dyDescent="0.25">
      <c r="A325" s="32"/>
      <c r="B325" s="33"/>
      <c r="C325" s="35"/>
      <c r="D325" s="35"/>
      <c r="E325" s="46"/>
      <c r="F325" s="33"/>
      <c r="G325" s="35" t="str">
        <f>IFERROR(VLOOKUP(F325,'[1]Données '!D$3:G$26,4,FALSE),"")</f>
        <v/>
      </c>
      <c r="H325" s="33"/>
      <c r="I325" s="37"/>
      <c r="J325" s="38"/>
      <c r="K325" s="90"/>
    </row>
    <row r="326" spans="1:11" x14ac:dyDescent="0.25">
      <c r="A326" s="32"/>
      <c r="B326" s="33"/>
      <c r="C326" s="35"/>
      <c r="D326" s="35"/>
      <c r="E326" s="46"/>
      <c r="F326" s="33"/>
      <c r="G326" s="35" t="str">
        <f>IFERROR(VLOOKUP(F326,'[1]Données '!D$3:G$26,4,FALSE),"")</f>
        <v/>
      </c>
      <c r="H326" s="33"/>
      <c r="I326" s="37"/>
      <c r="J326" s="38"/>
      <c r="K326" s="90"/>
    </row>
    <row r="327" spans="1:11" x14ac:dyDescent="0.25">
      <c r="A327" s="32"/>
      <c r="B327" s="33"/>
      <c r="C327" s="35"/>
      <c r="D327" s="35"/>
      <c r="E327" s="46"/>
      <c r="F327" s="33"/>
      <c r="G327" s="35" t="str">
        <f>IFERROR(VLOOKUP(F327,'[1]Données '!D$3:G$26,4,FALSE),"")</f>
        <v/>
      </c>
      <c r="H327" s="33"/>
      <c r="I327" s="37"/>
      <c r="J327" s="38"/>
      <c r="K327" s="90"/>
    </row>
    <row r="328" spans="1:11" x14ac:dyDescent="0.25">
      <c r="A328" s="32"/>
      <c r="B328" s="33"/>
      <c r="C328" s="35"/>
      <c r="D328" s="35"/>
      <c r="E328" s="46"/>
      <c r="F328" s="33"/>
      <c r="G328" s="35" t="str">
        <f>IFERROR(VLOOKUP(F328,'[1]Données '!D$3:G$26,4,FALSE),"")</f>
        <v/>
      </c>
      <c r="H328" s="33"/>
      <c r="I328" s="37"/>
      <c r="J328" s="38"/>
      <c r="K328" s="90"/>
    </row>
    <row r="329" spans="1:11" x14ac:dyDescent="0.25">
      <c r="A329" s="32"/>
      <c r="B329" s="33"/>
      <c r="C329" s="35"/>
      <c r="D329" s="35"/>
      <c r="E329" s="46"/>
      <c r="F329" s="33"/>
      <c r="G329" s="35" t="str">
        <f>IFERROR(VLOOKUP(F329,'[1]Données '!D$3:G$26,4,FALSE),"")</f>
        <v/>
      </c>
      <c r="H329" s="33"/>
      <c r="I329" s="37"/>
      <c r="J329" s="38"/>
      <c r="K329" s="90"/>
    </row>
    <row r="330" spans="1:11" x14ac:dyDescent="0.25">
      <c r="A330" s="32"/>
      <c r="B330" s="33"/>
      <c r="C330" s="35"/>
      <c r="D330" s="35"/>
      <c r="E330" s="46"/>
      <c r="F330" s="33"/>
      <c r="G330" s="35" t="str">
        <f>IFERROR(VLOOKUP(F330,'[1]Données '!D$3:G$26,4,FALSE),"")</f>
        <v/>
      </c>
      <c r="H330" s="33"/>
      <c r="I330" s="37"/>
      <c r="J330" s="38"/>
      <c r="K330" s="90"/>
    </row>
    <row r="331" spans="1:11" x14ac:dyDescent="0.25">
      <c r="A331" s="32"/>
      <c r="B331" s="33"/>
      <c r="C331" s="35"/>
      <c r="D331" s="35"/>
      <c r="E331" s="46"/>
      <c r="F331" s="33"/>
      <c r="G331" s="35" t="str">
        <f>IFERROR(VLOOKUP(F331,'[1]Données '!D$3:G$26,4,FALSE),"")</f>
        <v/>
      </c>
      <c r="H331" s="33"/>
      <c r="I331" s="37"/>
      <c r="J331" s="38"/>
      <c r="K331" s="90"/>
    </row>
    <row r="332" spans="1:11" x14ac:dyDescent="0.25">
      <c r="A332" s="32"/>
      <c r="B332" s="33"/>
      <c r="C332" s="35"/>
      <c r="D332" s="35"/>
      <c r="E332" s="46"/>
      <c r="F332" s="33"/>
      <c r="G332" s="35" t="str">
        <f>IFERROR(VLOOKUP(F332,'[1]Données '!D$3:G$26,4,FALSE),"")</f>
        <v/>
      </c>
      <c r="H332" s="33"/>
      <c r="I332" s="37"/>
      <c r="J332" s="38"/>
      <c r="K332" s="90"/>
    </row>
    <row r="333" spans="1:11" x14ac:dyDescent="0.25">
      <c r="A333" s="32"/>
      <c r="B333" s="33"/>
      <c r="C333" s="35"/>
      <c r="D333" s="35"/>
      <c r="E333" s="46"/>
      <c r="F333" s="33"/>
      <c r="G333" s="35" t="str">
        <f>IFERROR(VLOOKUP(F333,'[1]Données '!D$3:G$26,4,FALSE),"")</f>
        <v/>
      </c>
      <c r="H333" s="33"/>
      <c r="I333" s="37"/>
      <c r="J333" s="38"/>
      <c r="K333" s="90"/>
    </row>
    <row r="334" spans="1:11" x14ac:dyDescent="0.25">
      <c r="A334" s="32"/>
      <c r="B334" s="33"/>
      <c r="C334" s="35"/>
      <c r="D334" s="35"/>
      <c r="E334" s="46"/>
      <c r="F334" s="33"/>
      <c r="G334" s="35" t="str">
        <f>IFERROR(VLOOKUP(F334,'[1]Données '!D$3:G$26,4,FALSE),"")</f>
        <v/>
      </c>
      <c r="H334" s="33"/>
      <c r="I334" s="37"/>
      <c r="J334" s="38"/>
      <c r="K334" s="90"/>
    </row>
    <row r="335" spans="1:11" x14ac:dyDescent="0.25">
      <c r="A335" s="32"/>
      <c r="B335" s="33"/>
      <c r="C335" s="35"/>
      <c r="D335" s="35"/>
      <c r="E335" s="46"/>
      <c r="F335" s="33"/>
      <c r="G335" s="35" t="str">
        <f>IFERROR(VLOOKUP(F335,'[1]Données '!D$3:G$26,4,FALSE),"")</f>
        <v/>
      </c>
      <c r="H335" s="33"/>
      <c r="I335" s="37"/>
      <c r="J335" s="38"/>
      <c r="K335" s="90"/>
    </row>
    <row r="336" spans="1:11" x14ac:dyDescent="0.25">
      <c r="A336" s="32"/>
      <c r="B336" s="33"/>
      <c r="C336" s="35"/>
      <c r="D336" s="35"/>
      <c r="E336" s="46"/>
      <c r="F336" s="33"/>
      <c r="G336" s="35" t="str">
        <f>IFERROR(VLOOKUP(F336,'[1]Données '!D$3:G$26,4,FALSE),"")</f>
        <v/>
      </c>
      <c r="H336" s="33"/>
      <c r="I336" s="37"/>
      <c r="J336" s="38"/>
      <c r="K336" s="90"/>
    </row>
    <row r="337" spans="1:11" x14ac:dyDescent="0.25">
      <c r="A337" s="32"/>
      <c r="B337" s="33"/>
      <c r="C337" s="35"/>
      <c r="D337" s="35"/>
      <c r="E337" s="46"/>
      <c r="F337" s="33"/>
      <c r="G337" s="35" t="str">
        <f>IFERROR(VLOOKUP(F337,'[1]Données '!D$3:G$26,4,FALSE),"")</f>
        <v/>
      </c>
      <c r="H337" s="33"/>
      <c r="I337" s="37"/>
      <c r="J337" s="38"/>
      <c r="K337" s="90"/>
    </row>
    <row r="338" spans="1:11" x14ac:dyDescent="0.25">
      <c r="A338" s="32"/>
      <c r="B338" s="33"/>
      <c r="C338" s="35"/>
      <c r="D338" s="35"/>
      <c r="E338" s="46"/>
      <c r="F338" s="33"/>
      <c r="G338" s="35" t="str">
        <f>IFERROR(VLOOKUP(F338,'[1]Données '!D$3:G$26,4,FALSE),"")</f>
        <v/>
      </c>
      <c r="H338" s="33"/>
      <c r="I338" s="37"/>
      <c r="J338" s="38"/>
      <c r="K338" s="90"/>
    </row>
    <row r="339" spans="1:11" x14ac:dyDescent="0.25">
      <c r="A339" s="32"/>
      <c r="B339" s="33"/>
      <c r="C339" s="35"/>
      <c r="D339" s="35"/>
      <c r="E339" s="46"/>
      <c r="F339" s="33"/>
      <c r="G339" s="35" t="str">
        <f>IFERROR(VLOOKUP(F339,'[1]Données '!D$3:G$26,4,FALSE),"")</f>
        <v/>
      </c>
      <c r="H339" s="33"/>
      <c r="I339" s="37"/>
      <c r="J339" s="38"/>
      <c r="K339" s="90"/>
    </row>
    <row r="340" spans="1:11" x14ac:dyDescent="0.25">
      <c r="A340" s="32"/>
      <c r="B340" s="33"/>
      <c r="C340" s="35"/>
      <c r="D340" s="35"/>
      <c r="E340" s="46"/>
      <c r="F340" s="33"/>
      <c r="G340" s="35" t="str">
        <f>IFERROR(VLOOKUP(F340,'[1]Données '!D$3:G$26,4,FALSE),"")</f>
        <v/>
      </c>
      <c r="H340" s="33"/>
      <c r="I340" s="37"/>
      <c r="J340" s="38"/>
      <c r="K340" s="90"/>
    </row>
    <row r="341" spans="1:11" x14ac:dyDescent="0.25">
      <c r="A341" s="32"/>
      <c r="B341" s="33"/>
      <c r="C341" s="35"/>
      <c r="D341" s="35"/>
      <c r="E341" s="46"/>
      <c r="F341" s="33"/>
      <c r="G341" s="35" t="str">
        <f>IFERROR(VLOOKUP(F341,'[1]Données '!D$3:G$26,4,FALSE),"")</f>
        <v/>
      </c>
      <c r="H341" s="33"/>
      <c r="I341" s="37"/>
      <c r="J341" s="38"/>
      <c r="K341" s="90"/>
    </row>
    <row r="342" spans="1:11" x14ac:dyDescent="0.25">
      <c r="A342" s="32"/>
      <c r="B342" s="33"/>
      <c r="C342" s="35"/>
      <c r="D342" s="35"/>
      <c r="E342" s="46"/>
      <c r="F342" s="33"/>
      <c r="G342" s="35" t="str">
        <f>IFERROR(VLOOKUP(F342,'[1]Données '!D$3:G$26,4,FALSE),"")</f>
        <v/>
      </c>
      <c r="H342" s="33"/>
      <c r="I342" s="37"/>
      <c r="J342" s="38"/>
      <c r="K342" s="90"/>
    </row>
    <row r="343" spans="1:11" x14ac:dyDescent="0.25">
      <c r="A343" s="32"/>
      <c r="B343" s="33"/>
      <c r="C343" s="35"/>
      <c r="D343" s="35"/>
      <c r="E343" s="46"/>
      <c r="F343" s="33"/>
      <c r="G343" s="35" t="str">
        <f>IFERROR(VLOOKUP(F343,'[1]Données '!D$3:G$26,4,FALSE),"")</f>
        <v/>
      </c>
      <c r="H343" s="33"/>
      <c r="I343" s="37"/>
      <c r="J343" s="38"/>
      <c r="K343" s="90"/>
    </row>
    <row r="344" spans="1:11" x14ac:dyDescent="0.25">
      <c r="A344" s="32"/>
      <c r="B344" s="33"/>
      <c r="C344" s="35"/>
      <c r="D344" s="35"/>
      <c r="E344" s="46"/>
      <c r="F344" s="33"/>
      <c r="G344" s="35" t="str">
        <f>IFERROR(VLOOKUP(F344,'[1]Données '!D$3:G$26,4,FALSE),"")</f>
        <v/>
      </c>
      <c r="H344" s="33"/>
      <c r="I344" s="37"/>
      <c r="J344" s="38"/>
      <c r="K344" s="90"/>
    </row>
    <row r="345" spans="1:11" x14ac:dyDescent="0.25">
      <c r="A345" s="32"/>
      <c r="B345" s="33"/>
      <c r="C345" s="35"/>
      <c r="D345" s="35"/>
      <c r="E345" s="46"/>
      <c r="F345" s="33"/>
      <c r="G345" s="35" t="str">
        <f>IFERROR(VLOOKUP(F345,'[1]Données '!D$3:G$26,4,FALSE),"")</f>
        <v/>
      </c>
      <c r="H345" s="33"/>
      <c r="I345" s="37"/>
      <c r="J345" s="38"/>
      <c r="K345" s="90"/>
    </row>
    <row r="346" spans="1:11" x14ac:dyDescent="0.25">
      <c r="A346" s="32"/>
      <c r="B346" s="33"/>
      <c r="C346" s="35"/>
      <c r="D346" s="35"/>
      <c r="E346" s="46"/>
      <c r="F346" s="33"/>
      <c r="G346" s="35" t="str">
        <f>IFERROR(VLOOKUP(F346,'[1]Données '!D$3:G$26,4,FALSE),"")</f>
        <v/>
      </c>
      <c r="H346" s="33"/>
      <c r="I346" s="37"/>
      <c r="J346" s="38"/>
      <c r="K346" s="90"/>
    </row>
    <row r="347" spans="1:11" x14ac:dyDescent="0.25">
      <c r="A347" s="32"/>
      <c r="B347" s="33"/>
      <c r="C347" s="35"/>
      <c r="D347" s="35"/>
      <c r="E347" s="46"/>
      <c r="F347" s="33"/>
      <c r="G347" s="35" t="str">
        <f>IFERROR(VLOOKUP(F347,'[1]Données '!D$3:G$26,4,FALSE),"")</f>
        <v/>
      </c>
      <c r="H347" s="33"/>
      <c r="I347" s="37"/>
      <c r="J347" s="38"/>
      <c r="K347" s="90"/>
    </row>
    <row r="348" spans="1:11" x14ac:dyDescent="0.25">
      <c r="A348" s="32"/>
      <c r="B348" s="33"/>
      <c r="C348" s="35"/>
      <c r="D348" s="35"/>
      <c r="E348" s="46"/>
      <c r="F348" s="33"/>
      <c r="G348" s="35" t="str">
        <f>IFERROR(VLOOKUP(F348,'[1]Données '!D$3:G$26,4,FALSE),"")</f>
        <v/>
      </c>
      <c r="H348" s="33"/>
      <c r="I348" s="37"/>
      <c r="J348" s="38"/>
      <c r="K348" s="90"/>
    </row>
    <row r="349" spans="1:11" x14ac:dyDescent="0.25">
      <c r="A349" s="32"/>
      <c r="B349" s="33"/>
      <c r="C349" s="35"/>
      <c r="D349" s="35"/>
      <c r="E349" s="46"/>
      <c r="F349" s="33"/>
      <c r="G349" s="35" t="str">
        <f>IFERROR(VLOOKUP(F349,'[1]Données '!D$3:G$26,4,FALSE),"")</f>
        <v/>
      </c>
      <c r="H349" s="33"/>
      <c r="I349" s="37"/>
      <c r="J349" s="38"/>
      <c r="K349" s="90"/>
    </row>
    <row r="350" spans="1:11" x14ac:dyDescent="0.25">
      <c r="A350" s="32"/>
      <c r="B350" s="33"/>
      <c r="C350" s="35"/>
      <c r="D350" s="35"/>
      <c r="E350" s="46"/>
      <c r="F350" s="33"/>
      <c r="G350" s="35" t="str">
        <f>IFERROR(VLOOKUP(F350,'[1]Données '!D$3:G$26,4,FALSE),"")</f>
        <v/>
      </c>
      <c r="H350" s="33"/>
      <c r="I350" s="37"/>
      <c r="J350" s="38"/>
      <c r="K350" s="90"/>
    </row>
    <row r="351" spans="1:11" x14ac:dyDescent="0.25">
      <c r="A351" s="32"/>
      <c r="B351" s="33"/>
      <c r="C351" s="35"/>
      <c r="D351" s="35"/>
      <c r="E351" s="46"/>
      <c r="F351" s="33"/>
      <c r="G351" s="35" t="str">
        <f>IFERROR(VLOOKUP(F351,'[1]Données '!D$3:G$26,4,FALSE),"")</f>
        <v/>
      </c>
      <c r="H351" s="33"/>
      <c r="I351" s="37"/>
      <c r="J351" s="38"/>
      <c r="K351" s="90"/>
    </row>
    <row r="352" spans="1:11" x14ac:dyDescent="0.25">
      <c r="A352" s="32"/>
      <c r="B352" s="33"/>
      <c r="C352" s="35"/>
      <c r="D352" s="35"/>
      <c r="E352" s="46"/>
      <c r="F352" s="33"/>
      <c r="G352" s="35" t="str">
        <f>IFERROR(VLOOKUP(F352,'[1]Données '!D$3:G$26,4,FALSE),"")</f>
        <v/>
      </c>
      <c r="H352" s="33"/>
      <c r="I352" s="37"/>
      <c r="J352" s="38"/>
      <c r="K352" s="90"/>
    </row>
    <row r="353" spans="1:11" x14ac:dyDescent="0.25">
      <c r="A353" s="32"/>
      <c r="B353" s="33"/>
      <c r="C353" s="35"/>
      <c r="D353" s="35"/>
      <c r="E353" s="46"/>
      <c r="F353" s="33"/>
      <c r="G353" s="35" t="str">
        <f>IFERROR(VLOOKUP(F353,'[1]Données '!D$3:G$26,4,FALSE),"")</f>
        <v/>
      </c>
      <c r="H353" s="33"/>
      <c r="I353" s="37"/>
      <c r="J353" s="38"/>
      <c r="K353" s="90"/>
    </row>
    <row r="354" spans="1:11" x14ac:dyDescent="0.25">
      <c r="A354" s="32"/>
      <c r="B354" s="33"/>
      <c r="C354" s="35"/>
      <c r="D354" s="35"/>
      <c r="E354" s="46"/>
      <c r="F354" s="33"/>
      <c r="G354" s="35" t="str">
        <f>IFERROR(VLOOKUP(F354,'[1]Données '!D$3:G$26,4,FALSE),"")</f>
        <v/>
      </c>
      <c r="H354" s="33"/>
      <c r="I354" s="37"/>
      <c r="J354" s="38"/>
      <c r="K354" s="90"/>
    </row>
    <row r="355" spans="1:11" x14ac:dyDescent="0.25">
      <c r="A355" s="32"/>
      <c r="B355" s="33"/>
      <c r="C355" s="35"/>
      <c r="D355" s="35"/>
      <c r="E355" s="46"/>
      <c r="F355" s="33"/>
      <c r="G355" s="35" t="str">
        <f>IFERROR(VLOOKUP(F355,'[1]Données '!D$3:G$26,4,FALSE),"")</f>
        <v/>
      </c>
      <c r="H355" s="33"/>
      <c r="I355" s="37"/>
      <c r="J355" s="38"/>
      <c r="K355" s="90"/>
    </row>
    <row r="356" spans="1:11" x14ac:dyDescent="0.25">
      <c r="A356" s="32"/>
      <c r="B356" s="33"/>
      <c r="C356" s="35"/>
      <c r="D356" s="35"/>
      <c r="E356" s="46"/>
      <c r="F356" s="33"/>
      <c r="G356" s="35" t="str">
        <f>IFERROR(VLOOKUP(F356,'[1]Données '!D$3:G$26,4,FALSE),"")</f>
        <v/>
      </c>
      <c r="H356" s="33"/>
      <c r="I356" s="37"/>
      <c r="J356" s="38"/>
      <c r="K356" s="90"/>
    </row>
    <row r="357" spans="1:11" x14ac:dyDescent="0.25">
      <c r="A357" s="32"/>
      <c r="B357" s="33"/>
      <c r="C357" s="35"/>
      <c r="D357" s="35"/>
      <c r="E357" s="46"/>
      <c r="F357" s="33"/>
      <c r="G357" s="35" t="str">
        <f>IFERROR(VLOOKUP(F357,'[1]Données '!D$3:G$26,4,FALSE),"")</f>
        <v/>
      </c>
      <c r="H357" s="33"/>
      <c r="I357" s="37"/>
      <c r="J357" s="38"/>
      <c r="K357" s="90"/>
    </row>
    <row r="358" spans="1:11" x14ac:dyDescent="0.25">
      <c r="A358" s="32"/>
      <c r="B358" s="33"/>
      <c r="C358" s="35"/>
      <c r="D358" s="35"/>
      <c r="E358" s="46"/>
      <c r="F358" s="33"/>
      <c r="G358" s="35" t="str">
        <f>IFERROR(VLOOKUP(F358,'[1]Données '!D$3:G$26,4,FALSE),"")</f>
        <v/>
      </c>
      <c r="H358" s="33"/>
      <c r="I358" s="37"/>
      <c r="J358" s="38"/>
      <c r="K358" s="90"/>
    </row>
    <row r="359" spans="1:11" x14ac:dyDescent="0.25">
      <c r="A359" s="32"/>
      <c r="B359" s="33"/>
      <c r="C359" s="35"/>
      <c r="D359" s="35"/>
      <c r="E359" s="46"/>
      <c r="F359" s="33"/>
      <c r="G359" s="35" t="str">
        <f>IFERROR(VLOOKUP(F359,'[1]Données '!D$3:G$26,4,FALSE),"")</f>
        <v/>
      </c>
      <c r="H359" s="33"/>
      <c r="I359" s="37"/>
      <c r="J359" s="38"/>
      <c r="K359" s="90"/>
    </row>
    <row r="360" spans="1:11" x14ac:dyDescent="0.25">
      <c r="A360" s="32"/>
      <c r="B360" s="33"/>
      <c r="C360" s="35"/>
      <c r="D360" s="35"/>
      <c r="E360" s="46"/>
      <c r="F360" s="33"/>
      <c r="G360" s="35" t="str">
        <f>IFERROR(VLOOKUP(F360,'[1]Données '!D$3:G$26,4,FALSE),"")</f>
        <v/>
      </c>
      <c r="H360" s="33"/>
      <c r="I360" s="37"/>
      <c r="J360" s="38"/>
      <c r="K360" s="90"/>
    </row>
    <row r="361" spans="1:11" x14ac:dyDescent="0.25">
      <c r="A361" s="32"/>
      <c r="B361" s="33"/>
      <c r="C361" s="35"/>
      <c r="D361" s="35"/>
      <c r="E361" s="46"/>
      <c r="F361" s="33"/>
      <c r="G361" s="35" t="str">
        <f>IFERROR(VLOOKUP(F361,'[1]Données '!D$3:G$26,4,FALSE),"")</f>
        <v/>
      </c>
      <c r="H361" s="33"/>
      <c r="I361" s="37"/>
      <c r="J361" s="38"/>
      <c r="K361" s="90"/>
    </row>
    <row r="362" spans="1:11" x14ac:dyDescent="0.25">
      <c r="A362" s="32"/>
      <c r="B362" s="33"/>
      <c r="C362" s="35"/>
      <c r="D362" s="35"/>
      <c r="E362" s="46"/>
      <c r="F362" s="33"/>
      <c r="G362" s="35" t="str">
        <f>IFERROR(VLOOKUP(F362,'[1]Données '!D$3:G$26,4,FALSE),"")</f>
        <v/>
      </c>
      <c r="H362" s="33"/>
      <c r="I362" s="37"/>
      <c r="J362" s="38"/>
      <c r="K362" s="90"/>
    </row>
    <row r="363" spans="1:11" x14ac:dyDescent="0.25">
      <c r="A363" s="32"/>
      <c r="B363" s="33"/>
      <c r="C363" s="35"/>
      <c r="D363" s="35"/>
      <c r="E363" s="46"/>
      <c r="F363" s="33"/>
      <c r="G363" s="35" t="str">
        <f>IFERROR(VLOOKUP(F363,'[1]Données '!D$3:G$26,4,FALSE),"")</f>
        <v/>
      </c>
      <c r="H363" s="33"/>
      <c r="I363" s="37"/>
      <c r="J363" s="38"/>
      <c r="K363" s="90"/>
    </row>
    <row r="364" spans="1:11" x14ac:dyDescent="0.25">
      <c r="A364" s="32"/>
      <c r="B364" s="33"/>
      <c r="C364" s="35"/>
      <c r="D364" s="35"/>
      <c r="E364" s="46"/>
      <c r="F364" s="33"/>
      <c r="G364" s="35" t="str">
        <f>IFERROR(VLOOKUP(F364,'[1]Données '!D$3:G$26,4,FALSE),"")</f>
        <v/>
      </c>
      <c r="H364" s="33"/>
      <c r="I364" s="37"/>
      <c r="J364" s="38"/>
      <c r="K364" s="90"/>
    </row>
    <row r="365" spans="1:11" x14ac:dyDescent="0.25">
      <c r="A365" s="32"/>
      <c r="B365" s="33"/>
      <c r="C365" s="35"/>
      <c r="D365" s="35"/>
      <c r="E365" s="46"/>
      <c r="F365" s="33"/>
      <c r="G365" s="35" t="str">
        <f>IFERROR(VLOOKUP(F365,'[1]Données '!D$3:G$26,4,FALSE),"")</f>
        <v/>
      </c>
      <c r="H365" s="33"/>
      <c r="I365" s="37"/>
      <c r="J365" s="38"/>
      <c r="K365" s="90"/>
    </row>
    <row r="366" spans="1:11" x14ac:dyDescent="0.25">
      <c r="A366" s="32"/>
      <c r="B366" s="33"/>
      <c r="C366" s="35"/>
      <c r="D366" s="35"/>
      <c r="E366" s="46"/>
      <c r="F366" s="33"/>
      <c r="G366" s="35" t="str">
        <f>IFERROR(VLOOKUP(F366,'[1]Données '!D$3:G$26,4,FALSE),"")</f>
        <v/>
      </c>
      <c r="H366" s="33"/>
      <c r="I366" s="37"/>
      <c r="J366" s="38"/>
      <c r="K366" s="90"/>
    </row>
    <row r="367" spans="1:11" x14ac:dyDescent="0.25">
      <c r="A367" s="32"/>
      <c r="B367" s="33"/>
      <c r="C367" s="35"/>
      <c r="D367" s="35"/>
      <c r="E367" s="46"/>
      <c r="F367" s="33"/>
      <c r="G367" s="35" t="str">
        <f>IFERROR(VLOOKUP(F367,'[1]Données '!D$3:G$26,4,FALSE),"")</f>
        <v/>
      </c>
      <c r="H367" s="33"/>
      <c r="I367" s="37"/>
      <c r="J367" s="38"/>
      <c r="K367" s="90"/>
    </row>
    <row r="368" spans="1:11" x14ac:dyDescent="0.25">
      <c r="A368" s="32"/>
      <c r="B368" s="33"/>
      <c r="C368" s="35"/>
      <c r="D368" s="35"/>
      <c r="E368" s="46"/>
      <c r="F368" s="33"/>
      <c r="G368" s="35" t="str">
        <f>IFERROR(VLOOKUP(F368,'[1]Données '!D$3:G$26,4,FALSE),"")</f>
        <v/>
      </c>
      <c r="H368" s="33"/>
      <c r="I368" s="37"/>
      <c r="J368" s="38"/>
      <c r="K368" s="90"/>
    </row>
    <row r="369" spans="1:11" x14ac:dyDescent="0.25">
      <c r="A369" s="32"/>
      <c r="B369" s="33"/>
      <c r="C369" s="35"/>
      <c r="D369" s="35"/>
      <c r="E369" s="46"/>
      <c r="F369" s="33"/>
      <c r="G369" s="35" t="str">
        <f>IFERROR(VLOOKUP(F369,'[1]Données '!D$3:G$26,4,FALSE),"")</f>
        <v/>
      </c>
      <c r="H369" s="33"/>
      <c r="I369" s="37"/>
      <c r="J369" s="38"/>
      <c r="K369" s="90"/>
    </row>
    <row r="370" spans="1:11" x14ac:dyDescent="0.25">
      <c r="A370" s="32"/>
      <c r="B370" s="33"/>
      <c r="C370" s="35"/>
      <c r="D370" s="35"/>
      <c r="E370" s="46"/>
      <c r="F370" s="33"/>
      <c r="G370" s="35" t="str">
        <f>IFERROR(VLOOKUP(F370,'[1]Données '!D$3:G$26,4,FALSE),"")</f>
        <v/>
      </c>
      <c r="H370" s="33"/>
      <c r="I370" s="37"/>
      <c r="J370" s="38"/>
      <c r="K370" s="90"/>
    </row>
    <row r="371" spans="1:11" x14ac:dyDescent="0.25">
      <c r="A371" s="32"/>
      <c r="B371" s="33"/>
      <c r="C371" s="35"/>
      <c r="D371" s="35"/>
      <c r="E371" s="46"/>
      <c r="F371" s="33"/>
      <c r="G371" s="35" t="str">
        <f>IFERROR(VLOOKUP(F371,'[1]Données '!D$3:G$26,4,FALSE),"")</f>
        <v/>
      </c>
      <c r="H371" s="33"/>
      <c r="I371" s="37"/>
      <c r="J371" s="38"/>
      <c r="K371" s="90"/>
    </row>
    <row r="372" spans="1:11" x14ac:dyDescent="0.25">
      <c r="A372" s="32"/>
      <c r="B372" s="33"/>
      <c r="C372" s="35"/>
      <c r="D372" s="35"/>
      <c r="E372" s="46"/>
      <c r="F372" s="33"/>
      <c r="G372" s="35" t="str">
        <f>IFERROR(VLOOKUP(F372,'[1]Données '!D$3:G$26,4,FALSE),"")</f>
        <v/>
      </c>
      <c r="H372" s="33"/>
      <c r="I372" s="37"/>
      <c r="J372" s="38"/>
      <c r="K372" s="90"/>
    </row>
    <row r="373" spans="1:11" x14ac:dyDescent="0.25">
      <c r="A373" s="32"/>
      <c r="B373" s="33"/>
      <c r="C373" s="35"/>
      <c r="D373" s="35"/>
      <c r="E373" s="46"/>
      <c r="F373" s="33"/>
      <c r="G373" s="35" t="str">
        <f>IFERROR(VLOOKUP(F373,'[1]Données '!D$3:G$26,4,FALSE),"")</f>
        <v/>
      </c>
      <c r="H373" s="33"/>
      <c r="I373" s="37"/>
      <c r="J373" s="38"/>
      <c r="K373" s="90"/>
    </row>
    <row r="374" spans="1:11" x14ac:dyDescent="0.25">
      <c r="A374" s="32"/>
      <c r="B374" s="33"/>
      <c r="C374" s="35"/>
      <c r="D374" s="35"/>
      <c r="E374" s="46"/>
      <c r="F374" s="33"/>
      <c r="G374" s="35" t="str">
        <f>IFERROR(VLOOKUP(F374,'[1]Données '!D$3:G$26,4,FALSE),"")</f>
        <v/>
      </c>
      <c r="H374" s="33"/>
      <c r="I374" s="37"/>
      <c r="J374" s="38"/>
      <c r="K374" s="90"/>
    </row>
    <row r="375" spans="1:11" x14ac:dyDescent="0.25">
      <c r="A375" s="32"/>
      <c r="B375" s="33"/>
      <c r="C375" s="35"/>
      <c r="D375" s="35"/>
      <c r="E375" s="46"/>
      <c r="F375" s="33"/>
      <c r="G375" s="35" t="str">
        <f>IFERROR(VLOOKUP(F375,'[1]Données '!D$3:G$26,4,FALSE),"")</f>
        <v/>
      </c>
      <c r="H375" s="33"/>
      <c r="I375" s="37"/>
      <c r="J375" s="38"/>
      <c r="K375" s="90"/>
    </row>
    <row r="376" spans="1:11" x14ac:dyDescent="0.25">
      <c r="A376" s="32"/>
      <c r="B376" s="33"/>
      <c r="C376" s="35"/>
      <c r="D376" s="35"/>
      <c r="E376" s="46"/>
      <c r="F376" s="33"/>
      <c r="G376" s="35" t="str">
        <f>IFERROR(VLOOKUP(F376,'[1]Données '!D$3:G$26,4,FALSE),"")</f>
        <v/>
      </c>
      <c r="H376" s="33"/>
      <c r="I376" s="37"/>
      <c r="J376" s="38"/>
      <c r="K376" s="90"/>
    </row>
    <row r="377" spans="1:11" x14ac:dyDescent="0.25">
      <c r="A377" s="32"/>
      <c r="B377" s="33"/>
      <c r="C377" s="35"/>
      <c r="D377" s="35"/>
      <c r="E377" s="46"/>
      <c r="F377" s="33"/>
      <c r="G377" s="35" t="str">
        <f>IFERROR(VLOOKUP(F377,'[1]Données '!D$3:G$26,4,FALSE),"")</f>
        <v/>
      </c>
      <c r="H377" s="33"/>
      <c r="I377" s="37"/>
      <c r="J377" s="38"/>
      <c r="K377" s="90"/>
    </row>
    <row r="378" spans="1:11" x14ac:dyDescent="0.25">
      <c r="A378" s="32"/>
      <c r="B378" s="33"/>
      <c r="C378" s="35"/>
      <c r="D378" s="35"/>
      <c r="E378" s="46"/>
      <c r="F378" s="33"/>
      <c r="G378" s="35" t="str">
        <f>IFERROR(VLOOKUP(F378,'[1]Données '!D$3:G$26,4,FALSE),"")</f>
        <v/>
      </c>
      <c r="H378" s="33"/>
      <c r="I378" s="37"/>
      <c r="J378" s="38"/>
      <c r="K378" s="90"/>
    </row>
    <row r="379" spans="1:11" x14ac:dyDescent="0.25">
      <c r="A379" s="32"/>
      <c r="B379" s="33"/>
      <c r="C379" s="35"/>
      <c r="D379" s="35"/>
      <c r="E379" s="46"/>
      <c r="F379" s="33"/>
      <c r="G379" s="35" t="str">
        <f>IFERROR(VLOOKUP(F379,'[1]Données '!D$3:G$26,4,FALSE),"")</f>
        <v/>
      </c>
      <c r="H379" s="33"/>
      <c r="I379" s="37"/>
      <c r="J379" s="38"/>
      <c r="K379" s="90"/>
    </row>
    <row r="380" spans="1:11" x14ac:dyDescent="0.25">
      <c r="A380" s="32"/>
      <c r="B380" s="33"/>
      <c r="C380" s="35"/>
      <c r="D380" s="35"/>
      <c r="E380" s="46"/>
      <c r="F380" s="33"/>
      <c r="G380" s="35" t="str">
        <f>IFERROR(VLOOKUP(F380,'[1]Données '!D$3:G$26,4,FALSE),"")</f>
        <v/>
      </c>
      <c r="H380" s="33"/>
      <c r="I380" s="37"/>
      <c r="J380" s="38"/>
      <c r="K380" s="90"/>
    </row>
    <row r="381" spans="1:11" x14ac:dyDescent="0.25">
      <c r="A381" s="32"/>
      <c r="B381" s="33"/>
      <c r="C381" s="35"/>
      <c r="D381" s="35"/>
      <c r="E381" s="46"/>
      <c r="F381" s="33"/>
      <c r="G381" s="35" t="str">
        <f>IFERROR(VLOOKUP(F381,'[1]Données '!D$3:G$26,4,FALSE),"")</f>
        <v/>
      </c>
      <c r="H381" s="33"/>
      <c r="I381" s="37"/>
      <c r="J381" s="38"/>
      <c r="K381" s="90"/>
    </row>
    <row r="382" spans="1:11" x14ac:dyDescent="0.25">
      <c r="A382" s="32"/>
      <c r="B382" s="33"/>
      <c r="C382" s="35"/>
      <c r="D382" s="35"/>
      <c r="E382" s="46"/>
      <c r="F382" s="33"/>
      <c r="G382" s="35" t="str">
        <f>IFERROR(VLOOKUP(F382,'[1]Données '!D$3:G$26,4,FALSE),"")</f>
        <v/>
      </c>
      <c r="H382" s="33"/>
      <c r="I382" s="37"/>
      <c r="J382" s="38"/>
      <c r="K382" s="90"/>
    </row>
    <row r="383" spans="1:11" x14ac:dyDescent="0.25">
      <c r="A383" s="32"/>
      <c r="B383" s="33"/>
      <c r="C383" s="35"/>
      <c r="D383" s="35"/>
      <c r="E383" s="46"/>
      <c r="F383" s="33"/>
      <c r="G383" s="35" t="str">
        <f>IFERROR(VLOOKUP(F383,'[1]Données '!D$3:G$26,4,FALSE),"")</f>
        <v/>
      </c>
      <c r="H383" s="33"/>
      <c r="I383" s="37"/>
      <c r="J383" s="38"/>
      <c r="K383" s="90"/>
    </row>
    <row r="384" spans="1:11" x14ac:dyDescent="0.25">
      <c r="A384" s="32"/>
      <c r="B384" s="33"/>
      <c r="C384" s="35"/>
      <c r="D384" s="35"/>
      <c r="E384" s="46"/>
      <c r="F384" s="33"/>
      <c r="G384" s="35" t="str">
        <f>IFERROR(VLOOKUP(F384,'[1]Données '!D$3:G$26,4,FALSE),"")</f>
        <v/>
      </c>
      <c r="H384" s="33"/>
      <c r="I384" s="37"/>
      <c r="J384" s="38"/>
      <c r="K384" s="90"/>
    </row>
    <row r="385" spans="1:11" x14ac:dyDescent="0.25">
      <c r="A385" s="32"/>
      <c r="B385" s="33"/>
      <c r="C385" s="35"/>
      <c r="D385" s="35"/>
      <c r="E385" s="46"/>
      <c r="F385" s="33"/>
      <c r="G385" s="35" t="str">
        <f>IFERROR(VLOOKUP(F385,'[1]Données '!D$3:G$26,4,FALSE),"")</f>
        <v/>
      </c>
      <c r="H385" s="33"/>
      <c r="I385" s="37"/>
      <c r="J385" s="38"/>
      <c r="K385" s="90"/>
    </row>
    <row r="386" spans="1:11" x14ac:dyDescent="0.25">
      <c r="A386" s="32"/>
      <c r="B386" s="33"/>
      <c r="C386" s="35"/>
      <c r="D386" s="35"/>
      <c r="E386" s="46"/>
      <c r="F386" s="33"/>
      <c r="G386" s="35" t="str">
        <f>IFERROR(VLOOKUP(F386,'[1]Données '!D$3:G$26,4,FALSE),"")</f>
        <v/>
      </c>
      <c r="H386" s="33"/>
      <c r="I386" s="37"/>
      <c r="J386" s="38"/>
      <c r="K386" s="90"/>
    </row>
    <row r="387" spans="1:11" x14ac:dyDescent="0.25">
      <c r="A387" s="32"/>
      <c r="B387" s="33"/>
      <c r="C387" s="35"/>
      <c r="D387" s="35"/>
      <c r="E387" s="46"/>
      <c r="F387" s="33"/>
      <c r="G387" s="35" t="str">
        <f>IFERROR(VLOOKUP(F387,'[1]Données '!D$3:G$26,4,FALSE),"")</f>
        <v/>
      </c>
      <c r="H387" s="33"/>
      <c r="I387" s="37"/>
      <c r="J387" s="38"/>
      <c r="K387" s="90"/>
    </row>
    <row r="388" spans="1:11" x14ac:dyDescent="0.25">
      <c r="A388" s="32"/>
      <c r="B388" s="33"/>
      <c r="C388" s="35"/>
      <c r="D388" s="35"/>
      <c r="E388" s="46"/>
      <c r="F388" s="33"/>
      <c r="G388" s="35" t="str">
        <f>IFERROR(VLOOKUP(F388,'[1]Données '!D$3:G$26,4,FALSE),"")</f>
        <v/>
      </c>
      <c r="H388" s="33"/>
      <c r="I388" s="37"/>
      <c r="J388" s="38"/>
      <c r="K388" s="90"/>
    </row>
    <row r="389" spans="1:11" x14ac:dyDescent="0.25">
      <c r="A389" s="32"/>
      <c r="B389" s="33"/>
      <c r="C389" s="35"/>
      <c r="D389" s="35"/>
      <c r="E389" s="46"/>
      <c r="F389" s="33"/>
      <c r="G389" s="35" t="str">
        <f>IFERROR(VLOOKUP(F389,'[1]Données '!D$3:G$26,4,FALSE),"")</f>
        <v/>
      </c>
      <c r="H389" s="33"/>
      <c r="I389" s="37"/>
      <c r="J389" s="38"/>
      <c r="K389" s="90"/>
    </row>
    <row r="390" spans="1:11" x14ac:dyDescent="0.25">
      <c r="A390" s="32"/>
      <c r="B390" s="33"/>
      <c r="C390" s="35"/>
      <c r="D390" s="35"/>
      <c r="E390" s="46"/>
      <c r="F390" s="33"/>
      <c r="G390" s="35" t="str">
        <f>IFERROR(VLOOKUP(F390,'[1]Données '!D$3:G$26,4,FALSE),"")</f>
        <v/>
      </c>
      <c r="H390" s="33"/>
      <c r="I390" s="37"/>
      <c r="J390" s="38"/>
      <c r="K390" s="90"/>
    </row>
    <row r="391" spans="1:11" x14ac:dyDescent="0.25">
      <c r="A391" s="32"/>
      <c r="B391" s="33"/>
      <c r="C391" s="35"/>
      <c r="D391" s="35"/>
      <c r="E391" s="46"/>
      <c r="F391" s="33"/>
      <c r="G391" s="35" t="str">
        <f>IFERROR(VLOOKUP(F391,'[1]Données '!D$3:G$26,4,FALSE),"")</f>
        <v/>
      </c>
      <c r="H391" s="33"/>
      <c r="I391" s="37"/>
      <c r="J391" s="38"/>
      <c r="K391" s="90"/>
    </row>
    <row r="392" spans="1:11" x14ac:dyDescent="0.25">
      <c r="A392" s="32"/>
      <c r="B392" s="33"/>
      <c r="C392" s="35"/>
      <c r="D392" s="35"/>
      <c r="E392" s="46"/>
      <c r="F392" s="33"/>
      <c r="G392" s="35" t="str">
        <f>IFERROR(VLOOKUP(F392,'[1]Données '!D$3:G$26,4,FALSE),"")</f>
        <v/>
      </c>
      <c r="H392" s="33"/>
      <c r="I392" s="37"/>
      <c r="J392" s="38"/>
      <c r="K392" s="90"/>
    </row>
    <row r="393" spans="1:11" x14ac:dyDescent="0.25">
      <c r="A393" s="32"/>
      <c r="B393" s="33"/>
      <c r="C393" s="35"/>
      <c r="D393" s="35"/>
      <c r="E393" s="46"/>
      <c r="F393" s="33"/>
      <c r="G393" s="35" t="str">
        <f>IFERROR(VLOOKUP(F393,'[1]Données '!D$3:G$26,4,FALSE),"")</f>
        <v/>
      </c>
      <c r="H393" s="33"/>
      <c r="I393" s="37"/>
      <c r="J393" s="38"/>
      <c r="K393" s="90"/>
    </row>
    <row r="394" spans="1:11" x14ac:dyDescent="0.25">
      <c r="A394" s="32"/>
      <c r="B394" s="33"/>
      <c r="C394" s="35"/>
      <c r="D394" s="35"/>
      <c r="E394" s="46"/>
      <c r="F394" s="33"/>
      <c r="G394" s="35" t="str">
        <f>IFERROR(VLOOKUP(F394,'[1]Données '!D$3:G$26,4,FALSE),"")</f>
        <v/>
      </c>
      <c r="H394" s="33"/>
      <c r="I394" s="37"/>
      <c r="J394" s="38"/>
      <c r="K394" s="90"/>
    </row>
    <row r="395" spans="1:11" x14ac:dyDescent="0.25">
      <c r="A395" s="32"/>
      <c r="B395" s="33"/>
      <c r="C395" s="35"/>
      <c r="D395" s="35"/>
      <c r="E395" s="46"/>
      <c r="F395" s="33"/>
      <c r="G395" s="35" t="str">
        <f>IFERROR(VLOOKUP(F395,'[1]Données '!D$3:G$26,4,FALSE),"")</f>
        <v/>
      </c>
      <c r="H395" s="33"/>
      <c r="I395" s="37"/>
      <c r="J395" s="38"/>
      <c r="K395" s="90"/>
    </row>
    <row r="396" spans="1:11" x14ac:dyDescent="0.25">
      <c r="A396" s="32"/>
      <c r="B396" s="33"/>
      <c r="C396" s="35"/>
      <c r="D396" s="35"/>
      <c r="E396" s="46"/>
      <c r="F396" s="33"/>
      <c r="G396" s="35" t="str">
        <f>IFERROR(VLOOKUP(F396,'[1]Données '!D$3:G$26,4,FALSE),"")</f>
        <v/>
      </c>
      <c r="H396" s="33"/>
      <c r="I396" s="37"/>
      <c r="J396" s="38"/>
      <c r="K396" s="90"/>
    </row>
    <row r="397" spans="1:11" x14ac:dyDescent="0.25">
      <c r="A397" s="32"/>
      <c r="B397" s="33"/>
      <c r="C397" s="35"/>
      <c r="D397" s="35"/>
      <c r="E397" s="46"/>
      <c r="F397" s="33"/>
      <c r="G397" s="35" t="str">
        <f>IFERROR(VLOOKUP(F397,'[1]Données '!D$3:G$26,4,FALSE),"")</f>
        <v/>
      </c>
      <c r="H397" s="33"/>
      <c r="I397" s="37"/>
      <c r="J397" s="38"/>
      <c r="K397" s="90"/>
    </row>
    <row r="398" spans="1:11" x14ac:dyDescent="0.25">
      <c r="A398" s="32"/>
      <c r="B398" s="33"/>
      <c r="C398" s="35"/>
      <c r="D398" s="35"/>
      <c r="E398" s="46"/>
      <c r="F398" s="33"/>
      <c r="G398" s="35" t="str">
        <f>IFERROR(VLOOKUP(F398,'[1]Données '!D$3:G$26,4,FALSE),"")</f>
        <v/>
      </c>
      <c r="H398" s="33"/>
      <c r="I398" s="37"/>
      <c r="J398" s="38"/>
      <c r="K398" s="90"/>
    </row>
    <row r="399" spans="1:11" x14ac:dyDescent="0.25">
      <c r="A399" s="32"/>
      <c r="B399" s="33"/>
      <c r="C399" s="35"/>
      <c r="D399" s="35"/>
      <c r="E399" s="46"/>
      <c r="F399" s="33"/>
      <c r="G399" s="35" t="str">
        <f>IFERROR(VLOOKUP(F399,'[1]Données '!D$3:G$26,4,FALSE),"")</f>
        <v/>
      </c>
      <c r="H399" s="33"/>
      <c r="I399" s="37"/>
      <c r="J399" s="38"/>
      <c r="K399" s="90"/>
    </row>
    <row r="400" spans="1:11" x14ac:dyDescent="0.25">
      <c r="A400" s="32"/>
      <c r="B400" s="33"/>
      <c r="C400" s="35"/>
      <c r="D400" s="35"/>
      <c r="E400" s="46"/>
      <c r="F400" s="33"/>
      <c r="G400" s="35" t="str">
        <f>IFERROR(VLOOKUP(F400,'[1]Données '!D$3:G$26,4,FALSE),"")</f>
        <v/>
      </c>
      <c r="H400" s="33"/>
      <c r="I400" s="37"/>
      <c r="J400" s="38"/>
      <c r="K400" s="90"/>
    </row>
    <row r="401" spans="1:11" x14ac:dyDescent="0.25">
      <c r="A401" s="32"/>
      <c r="B401" s="33"/>
      <c r="C401" s="35"/>
      <c r="D401" s="35"/>
      <c r="E401" s="46"/>
      <c r="F401" s="33"/>
      <c r="G401" s="35" t="str">
        <f>IFERROR(VLOOKUP(F401,'[1]Données '!D$3:G$26,4,FALSE),"")</f>
        <v/>
      </c>
      <c r="H401" s="33"/>
      <c r="I401" s="37"/>
      <c r="J401" s="38"/>
      <c r="K401" s="90"/>
    </row>
    <row r="402" spans="1:11" x14ac:dyDescent="0.25">
      <c r="A402" s="32"/>
      <c r="B402" s="33"/>
      <c r="C402" s="35"/>
      <c r="D402" s="35"/>
      <c r="E402" s="46"/>
      <c r="F402" s="33"/>
      <c r="G402" s="35" t="str">
        <f>IFERROR(VLOOKUP(F402,'[1]Données '!D$3:G$26,4,FALSE),"")</f>
        <v/>
      </c>
      <c r="H402" s="33"/>
      <c r="I402" s="37"/>
      <c r="J402" s="38"/>
      <c r="K402" s="90"/>
    </row>
    <row r="403" spans="1:11" x14ac:dyDescent="0.25">
      <c r="A403" s="32"/>
      <c r="B403" s="33"/>
      <c r="C403" s="35"/>
      <c r="D403" s="35"/>
      <c r="E403" s="46"/>
      <c r="F403" s="33"/>
      <c r="G403" s="35" t="str">
        <f>IFERROR(VLOOKUP(F403,'[1]Données '!D$3:G$26,4,FALSE),"")</f>
        <v/>
      </c>
      <c r="H403" s="33"/>
      <c r="I403" s="37"/>
      <c r="J403" s="38"/>
      <c r="K403" s="90"/>
    </row>
    <row r="404" spans="1:11" x14ac:dyDescent="0.25">
      <c r="A404" s="32"/>
      <c r="B404" s="33"/>
      <c r="C404" s="35"/>
      <c r="D404" s="35"/>
      <c r="E404" s="46"/>
      <c r="F404" s="33"/>
      <c r="G404" s="35" t="str">
        <f>IFERROR(VLOOKUP(F404,'[1]Données '!D$3:G$26,4,FALSE),"")</f>
        <v/>
      </c>
      <c r="H404" s="33"/>
      <c r="I404" s="37"/>
      <c r="J404" s="38"/>
      <c r="K404" s="90"/>
    </row>
    <row r="405" spans="1:11" x14ac:dyDescent="0.25">
      <c r="A405" s="32"/>
      <c r="B405" s="33"/>
      <c r="C405" s="35"/>
      <c r="D405" s="35"/>
      <c r="E405" s="46"/>
      <c r="F405" s="33"/>
      <c r="G405" s="35" t="str">
        <f>IFERROR(VLOOKUP(F405,'[1]Données '!D$3:G$26,4,FALSE),"")</f>
        <v/>
      </c>
      <c r="H405" s="33"/>
      <c r="I405" s="37"/>
      <c r="J405" s="38"/>
      <c r="K405" s="90"/>
    </row>
    <row r="406" spans="1:11" x14ac:dyDescent="0.25">
      <c r="A406" s="32"/>
      <c r="B406" s="33"/>
      <c r="C406" s="35"/>
      <c r="D406" s="35"/>
      <c r="E406" s="46"/>
      <c r="F406" s="33"/>
      <c r="G406" s="35" t="str">
        <f>IFERROR(VLOOKUP(F406,'[1]Données '!D$3:G$26,4,FALSE),"")</f>
        <v/>
      </c>
      <c r="H406" s="33"/>
      <c r="I406" s="37"/>
      <c r="J406" s="38"/>
      <c r="K406" s="90"/>
    </row>
    <row r="407" spans="1:11" x14ac:dyDescent="0.25">
      <c r="A407" s="32"/>
      <c r="B407" s="33"/>
      <c r="C407" s="35"/>
      <c r="D407" s="35"/>
      <c r="E407" s="46"/>
      <c r="F407" s="33"/>
      <c r="G407" s="35" t="str">
        <f>IFERROR(VLOOKUP(F407,'[1]Données '!D$3:G$26,4,FALSE),"")</f>
        <v/>
      </c>
      <c r="H407" s="33"/>
      <c r="I407" s="37"/>
      <c r="J407" s="38"/>
      <c r="K407" s="90"/>
    </row>
    <row r="408" spans="1:11" x14ac:dyDescent="0.25">
      <c r="A408" s="32"/>
      <c r="B408" s="33"/>
      <c r="C408" s="35"/>
      <c r="D408" s="35"/>
      <c r="E408" s="46"/>
      <c r="F408" s="33"/>
      <c r="G408" s="35" t="str">
        <f>IFERROR(VLOOKUP(F408,'[1]Données '!D$3:G$26,4,FALSE),"")</f>
        <v/>
      </c>
      <c r="H408" s="33"/>
      <c r="I408" s="37"/>
      <c r="J408" s="38"/>
      <c r="K408" s="90"/>
    </row>
    <row r="409" spans="1:11" x14ac:dyDescent="0.25">
      <c r="A409" s="32"/>
      <c r="B409" s="33"/>
      <c r="C409" s="35"/>
      <c r="D409" s="35"/>
      <c r="E409" s="46"/>
      <c r="F409" s="33"/>
      <c r="G409" s="35" t="str">
        <f>IFERROR(VLOOKUP(F409,'[1]Données '!D$3:G$26,4,FALSE),"")</f>
        <v/>
      </c>
      <c r="H409" s="33"/>
      <c r="I409" s="37"/>
      <c r="J409" s="38"/>
      <c r="K409" s="90"/>
    </row>
    <row r="410" spans="1:11" x14ac:dyDescent="0.25">
      <c r="A410" s="32"/>
      <c r="B410" s="33"/>
      <c r="C410" s="35"/>
      <c r="D410" s="35"/>
      <c r="E410" s="46"/>
      <c r="F410" s="33"/>
      <c r="G410" s="35" t="str">
        <f>IFERROR(VLOOKUP(F410,'[1]Données '!D$3:G$26,4,FALSE),"")</f>
        <v/>
      </c>
      <c r="H410" s="33"/>
      <c r="I410" s="37"/>
      <c r="J410" s="38"/>
      <c r="K410" s="90"/>
    </row>
    <row r="411" spans="1:11" x14ac:dyDescent="0.25">
      <c r="A411" s="32"/>
      <c r="B411" s="33"/>
      <c r="C411" s="35"/>
      <c r="D411" s="35"/>
      <c r="E411" s="46"/>
      <c r="F411" s="33"/>
      <c r="G411" s="35" t="str">
        <f>IFERROR(VLOOKUP(F411,'[1]Données '!D$3:G$26,4,FALSE),"")</f>
        <v/>
      </c>
      <c r="H411" s="33"/>
      <c r="I411" s="37"/>
      <c r="J411" s="38"/>
      <c r="K411" s="90"/>
    </row>
    <row r="412" spans="1:11" x14ac:dyDescent="0.25">
      <c r="A412" s="32"/>
      <c r="B412" s="33"/>
      <c r="C412" s="35"/>
      <c r="D412" s="35"/>
      <c r="E412" s="46"/>
      <c r="F412" s="33"/>
      <c r="G412" s="35" t="str">
        <f>IFERROR(VLOOKUP(F412,'[1]Données '!D$3:G$26,4,FALSE),"")</f>
        <v/>
      </c>
      <c r="H412" s="33"/>
      <c r="I412" s="37"/>
      <c r="J412" s="38"/>
      <c r="K412" s="90"/>
    </row>
    <row r="413" spans="1:11" x14ac:dyDescent="0.25">
      <c r="A413" s="32"/>
      <c r="B413" s="33"/>
      <c r="C413" s="35"/>
      <c r="D413" s="35"/>
      <c r="E413" s="46"/>
      <c r="F413" s="33"/>
      <c r="G413" s="35" t="str">
        <f>IFERROR(VLOOKUP(F413,'[1]Données '!D$3:G$26,4,FALSE),"")</f>
        <v/>
      </c>
      <c r="H413" s="33"/>
      <c r="I413" s="37"/>
      <c r="J413" s="38"/>
      <c r="K413" s="90"/>
    </row>
    <row r="414" spans="1:11" x14ac:dyDescent="0.25">
      <c r="A414" s="32"/>
      <c r="B414" s="33"/>
      <c r="C414" s="35"/>
      <c r="D414" s="35"/>
      <c r="E414" s="46"/>
      <c r="F414" s="33"/>
      <c r="G414" s="35" t="str">
        <f>IFERROR(VLOOKUP(F414,'[1]Données '!D$3:G$26,4,FALSE),"")</f>
        <v/>
      </c>
      <c r="H414" s="33"/>
      <c r="I414" s="37"/>
      <c r="J414" s="38"/>
      <c r="K414" s="90"/>
    </row>
    <row r="415" spans="1:11" x14ac:dyDescent="0.25">
      <c r="A415" s="32"/>
      <c r="B415" s="33"/>
      <c r="C415" s="35"/>
      <c r="D415" s="35"/>
      <c r="E415" s="46"/>
      <c r="F415" s="33"/>
      <c r="G415" s="35" t="str">
        <f>IFERROR(VLOOKUP(F415,'[1]Données '!D$3:G$26,4,FALSE),"")</f>
        <v/>
      </c>
      <c r="H415" s="33"/>
      <c r="I415" s="37"/>
      <c r="J415" s="38"/>
      <c r="K415" s="90"/>
    </row>
    <row r="416" spans="1:11" x14ac:dyDescent="0.25">
      <c r="A416" s="32"/>
      <c r="B416" s="33"/>
      <c r="C416" s="35"/>
      <c r="D416" s="35"/>
      <c r="E416" s="46"/>
      <c r="F416" s="33"/>
      <c r="G416" s="35" t="str">
        <f>IFERROR(VLOOKUP(F416,'[1]Données '!D$3:G$26,4,FALSE),"")</f>
        <v/>
      </c>
      <c r="H416" s="33"/>
      <c r="I416" s="37"/>
      <c r="J416" s="38"/>
      <c r="K416" s="90"/>
    </row>
    <row r="417" spans="1:11" x14ac:dyDescent="0.25">
      <c r="A417" s="32"/>
      <c r="B417" s="33"/>
      <c r="C417" s="35"/>
      <c r="D417" s="35"/>
      <c r="E417" s="46"/>
      <c r="F417" s="33"/>
      <c r="G417" s="35" t="str">
        <f>IFERROR(VLOOKUP(F417,'[1]Données '!D$3:G$26,4,FALSE),"")</f>
        <v/>
      </c>
      <c r="H417" s="33"/>
      <c r="I417" s="37"/>
      <c r="J417" s="38"/>
      <c r="K417" s="90"/>
    </row>
    <row r="418" spans="1:11" x14ac:dyDescent="0.25">
      <c r="A418" s="32"/>
      <c r="B418" s="33"/>
      <c r="C418" s="35"/>
      <c r="D418" s="35"/>
      <c r="E418" s="46"/>
      <c r="F418" s="33"/>
      <c r="G418" s="35" t="str">
        <f>IFERROR(VLOOKUP(F418,'[1]Données '!D$3:G$26,4,FALSE),"")</f>
        <v/>
      </c>
      <c r="H418" s="33"/>
      <c r="I418" s="37"/>
      <c r="J418" s="38"/>
      <c r="K418" s="90"/>
    </row>
    <row r="419" spans="1:11" x14ac:dyDescent="0.25">
      <c r="A419" s="32"/>
      <c r="B419" s="33"/>
      <c r="C419" s="35"/>
      <c r="D419" s="35"/>
      <c r="E419" s="46"/>
      <c r="F419" s="33"/>
      <c r="G419" s="35" t="str">
        <f>IFERROR(VLOOKUP(F419,'[1]Données '!D$3:G$26,4,FALSE),"")</f>
        <v/>
      </c>
      <c r="H419" s="33"/>
      <c r="I419" s="37"/>
      <c r="J419" s="38"/>
      <c r="K419" s="90"/>
    </row>
    <row r="420" spans="1:11" x14ac:dyDescent="0.25">
      <c r="A420" s="32"/>
      <c r="B420" s="33"/>
      <c r="C420" s="35"/>
      <c r="D420" s="35"/>
      <c r="E420" s="46"/>
      <c r="F420" s="33"/>
      <c r="G420" s="35" t="str">
        <f>IFERROR(VLOOKUP(F420,'[1]Données '!D$3:G$26,4,FALSE),"")</f>
        <v/>
      </c>
      <c r="H420" s="33"/>
      <c r="I420" s="37"/>
      <c r="J420" s="38"/>
      <c r="K420" s="90"/>
    </row>
    <row r="421" spans="1:11" x14ac:dyDescent="0.25">
      <c r="A421" s="32"/>
      <c r="B421" s="33"/>
      <c r="C421" s="35"/>
      <c r="D421" s="35"/>
      <c r="E421" s="46"/>
      <c r="F421" s="33"/>
      <c r="G421" s="35" t="str">
        <f>IFERROR(VLOOKUP(F421,'[1]Données '!D$3:G$26,4,FALSE),"")</f>
        <v/>
      </c>
      <c r="H421" s="33"/>
      <c r="I421" s="37"/>
      <c r="J421" s="38"/>
      <c r="K421" s="90"/>
    </row>
    <row r="422" spans="1:11" x14ac:dyDescent="0.25">
      <c r="A422" s="32"/>
      <c r="B422" s="33"/>
      <c r="C422" s="35"/>
      <c r="D422" s="35"/>
      <c r="E422" s="46"/>
      <c r="F422" s="33"/>
      <c r="G422" s="35" t="str">
        <f>IFERROR(VLOOKUP(F422,'[1]Données '!D$3:G$26,4,FALSE),"")</f>
        <v/>
      </c>
      <c r="H422" s="33"/>
      <c r="I422" s="37"/>
      <c r="J422" s="38"/>
      <c r="K422" s="90"/>
    </row>
    <row r="423" spans="1:11" x14ac:dyDescent="0.25">
      <c r="A423" s="32"/>
      <c r="B423" s="33"/>
      <c r="C423" s="35"/>
      <c r="D423" s="35"/>
      <c r="E423" s="46"/>
      <c r="F423" s="33"/>
      <c r="G423" s="35" t="str">
        <f>IFERROR(VLOOKUP(F423,'[1]Données '!D$3:G$26,4,FALSE),"")</f>
        <v/>
      </c>
      <c r="H423" s="33"/>
      <c r="I423" s="37"/>
      <c r="J423" s="38"/>
      <c r="K423" s="90"/>
    </row>
    <row r="424" spans="1:11" x14ac:dyDescent="0.25">
      <c r="A424" s="32"/>
      <c r="B424" s="33"/>
      <c r="C424" s="35"/>
      <c r="D424" s="35"/>
      <c r="E424" s="46"/>
      <c r="F424" s="33"/>
      <c r="G424" s="35" t="str">
        <f>IFERROR(VLOOKUP(F424,'[1]Données '!D$3:G$26,4,FALSE),"")</f>
        <v/>
      </c>
      <c r="H424" s="33"/>
      <c r="I424" s="37"/>
      <c r="J424" s="38"/>
      <c r="K424" s="90"/>
    </row>
    <row r="425" spans="1:11" x14ac:dyDescent="0.25">
      <c r="A425" s="32"/>
      <c r="B425" s="33"/>
      <c r="C425" s="35"/>
      <c r="D425" s="35"/>
      <c r="E425" s="46"/>
      <c r="F425" s="33"/>
      <c r="G425" s="35" t="str">
        <f>IFERROR(VLOOKUP(F425,'[1]Données '!D$3:G$26,4,FALSE),"")</f>
        <v/>
      </c>
      <c r="H425" s="33"/>
      <c r="I425" s="37"/>
      <c r="J425" s="38"/>
      <c r="K425" s="90"/>
    </row>
    <row r="426" spans="1:11" x14ac:dyDescent="0.25">
      <c r="A426" s="32"/>
      <c r="B426" s="33"/>
      <c r="C426" s="35"/>
      <c r="D426" s="35"/>
      <c r="E426" s="46"/>
      <c r="F426" s="33"/>
      <c r="G426" s="35" t="str">
        <f>IFERROR(VLOOKUP(F426,'[1]Données '!D$3:G$26,4,FALSE),"")</f>
        <v/>
      </c>
      <c r="H426" s="33"/>
      <c r="I426" s="37"/>
      <c r="J426" s="38"/>
      <c r="K426" s="90"/>
    </row>
    <row r="427" spans="1:11" x14ac:dyDescent="0.25">
      <c r="A427" s="32"/>
      <c r="B427" s="33"/>
      <c r="C427" s="35"/>
      <c r="D427" s="35"/>
      <c r="E427" s="46"/>
      <c r="F427" s="33"/>
      <c r="G427" s="35" t="str">
        <f>IFERROR(VLOOKUP(F427,'[1]Données '!D$3:G$26,4,FALSE),"")</f>
        <v/>
      </c>
      <c r="H427" s="33"/>
      <c r="I427" s="37"/>
      <c r="J427" s="38"/>
      <c r="K427" s="90"/>
    </row>
    <row r="428" spans="1:11" x14ac:dyDescent="0.25">
      <c r="A428" s="32"/>
      <c r="B428" s="33"/>
      <c r="C428" s="35"/>
      <c r="D428" s="35"/>
      <c r="E428" s="46"/>
      <c r="F428" s="33"/>
      <c r="G428" s="35" t="str">
        <f>IFERROR(VLOOKUP(F428,'[1]Données '!D$3:G$26,4,FALSE),"")</f>
        <v/>
      </c>
      <c r="H428" s="33"/>
      <c r="I428" s="37"/>
      <c r="J428" s="38"/>
      <c r="K428" s="90"/>
    </row>
    <row r="429" spans="1:11" x14ac:dyDescent="0.25">
      <c r="A429" s="32"/>
      <c r="B429" s="33"/>
      <c r="C429" s="35"/>
      <c r="D429" s="35"/>
      <c r="E429" s="46"/>
      <c r="F429" s="33"/>
      <c r="G429" s="35" t="str">
        <f>IFERROR(VLOOKUP(F429,'[1]Données '!D$3:G$26,4,FALSE),"")</f>
        <v/>
      </c>
      <c r="H429" s="33"/>
      <c r="I429" s="37"/>
      <c r="J429" s="38"/>
      <c r="K429" s="90"/>
    </row>
    <row r="430" spans="1:11" x14ac:dyDescent="0.25">
      <c r="A430" s="32"/>
      <c r="B430" s="33"/>
      <c r="C430" s="35"/>
      <c r="D430" s="35"/>
      <c r="E430" s="46"/>
      <c r="F430" s="33"/>
      <c r="G430" s="35" t="str">
        <f>IFERROR(VLOOKUP(F430,'[1]Données '!D$3:G$26,4,FALSE),"")</f>
        <v/>
      </c>
      <c r="H430" s="33"/>
      <c r="I430" s="37"/>
      <c r="J430" s="38"/>
      <c r="K430" s="90"/>
    </row>
    <row r="431" spans="1:11" x14ac:dyDescent="0.25">
      <c r="A431" s="32"/>
      <c r="B431" s="33"/>
      <c r="C431" s="35"/>
      <c r="D431" s="35"/>
      <c r="E431" s="46"/>
      <c r="F431" s="33"/>
      <c r="G431" s="35" t="str">
        <f>IFERROR(VLOOKUP(F431,'[1]Données '!D$3:G$26,4,FALSE),"")</f>
        <v/>
      </c>
      <c r="H431" s="33"/>
      <c r="I431" s="37"/>
      <c r="J431" s="38"/>
      <c r="K431" s="90"/>
    </row>
    <row r="432" spans="1:11" x14ac:dyDescent="0.25">
      <c r="A432" s="32"/>
      <c r="B432" s="33"/>
      <c r="C432" s="35"/>
      <c r="D432" s="35"/>
      <c r="E432" s="46"/>
      <c r="F432" s="33"/>
      <c r="G432" s="35" t="str">
        <f>IFERROR(VLOOKUP(F432,'[1]Données '!D$3:G$26,4,FALSE),"")</f>
        <v/>
      </c>
      <c r="H432" s="33"/>
      <c r="I432" s="37"/>
      <c r="J432" s="38"/>
      <c r="K432" s="90"/>
    </row>
    <row r="433" spans="1:11" x14ac:dyDescent="0.25">
      <c r="A433" s="32"/>
      <c r="B433" s="33"/>
      <c r="C433" s="35"/>
      <c r="D433" s="35"/>
      <c r="E433" s="46"/>
      <c r="F433" s="33"/>
      <c r="G433" s="35" t="str">
        <f>IFERROR(VLOOKUP(F433,'[1]Données '!D$3:G$26,4,FALSE),"")</f>
        <v/>
      </c>
      <c r="H433" s="33"/>
      <c r="I433" s="37"/>
      <c r="J433" s="38"/>
      <c r="K433" s="90"/>
    </row>
    <row r="434" spans="1:11" x14ac:dyDescent="0.25">
      <c r="A434" s="32"/>
      <c r="B434" s="33"/>
      <c r="C434" s="35"/>
      <c r="D434" s="35"/>
      <c r="E434" s="46"/>
      <c r="F434" s="33"/>
      <c r="G434" s="35" t="str">
        <f>IFERROR(VLOOKUP(F434,'[1]Données '!D$3:G$26,4,FALSE),"")</f>
        <v/>
      </c>
      <c r="H434" s="33"/>
      <c r="I434" s="37"/>
      <c r="J434" s="38"/>
      <c r="K434" s="90"/>
    </row>
    <row r="435" spans="1:11" x14ac:dyDescent="0.25">
      <c r="A435" s="32"/>
      <c r="B435" s="33"/>
      <c r="C435" s="35"/>
      <c r="D435" s="35"/>
      <c r="E435" s="46"/>
      <c r="F435" s="33"/>
      <c r="G435" s="35" t="str">
        <f>IFERROR(VLOOKUP(F435,'[1]Données '!D$3:G$26,4,FALSE),"")</f>
        <v/>
      </c>
      <c r="H435" s="33"/>
      <c r="I435" s="37"/>
      <c r="J435" s="38"/>
      <c r="K435" s="90"/>
    </row>
    <row r="436" spans="1:11" x14ac:dyDescent="0.25">
      <c r="A436" s="32"/>
      <c r="B436" s="33"/>
      <c r="C436" s="35"/>
      <c r="D436" s="35"/>
      <c r="E436" s="46"/>
      <c r="F436" s="33"/>
      <c r="G436" s="35" t="str">
        <f>IFERROR(VLOOKUP(F436,'[1]Données '!D$3:G$26,4,FALSE),"")</f>
        <v/>
      </c>
      <c r="H436" s="33"/>
      <c r="I436" s="37"/>
      <c r="J436" s="38"/>
      <c r="K436" s="90"/>
    </row>
    <row r="437" spans="1:11" x14ac:dyDescent="0.25">
      <c r="A437" s="32"/>
      <c r="B437" s="33"/>
      <c r="C437" s="35"/>
      <c r="D437" s="35"/>
      <c r="E437" s="46"/>
      <c r="F437" s="33"/>
      <c r="G437" s="35" t="str">
        <f>IFERROR(VLOOKUP(F437,'[1]Données '!D$3:G$26,4,FALSE),"")</f>
        <v/>
      </c>
      <c r="H437" s="33"/>
      <c r="I437" s="37"/>
      <c r="J437" s="38"/>
      <c r="K437" s="90"/>
    </row>
    <row r="438" spans="1:11" x14ac:dyDescent="0.25">
      <c r="A438" s="32"/>
      <c r="B438" s="33"/>
      <c r="C438" s="35"/>
      <c r="D438" s="35"/>
      <c r="E438" s="46"/>
      <c r="F438" s="33"/>
      <c r="G438" s="35" t="str">
        <f>IFERROR(VLOOKUP(F438,'[1]Données '!D$3:G$26,4,FALSE),"")</f>
        <v/>
      </c>
      <c r="H438" s="33"/>
      <c r="I438" s="37"/>
      <c r="J438" s="38"/>
      <c r="K438" s="90"/>
    </row>
    <row r="439" spans="1:11" x14ac:dyDescent="0.25">
      <c r="A439" s="32"/>
      <c r="B439" s="33"/>
      <c r="C439" s="35"/>
      <c r="D439" s="35"/>
      <c r="E439" s="46"/>
      <c r="F439" s="33"/>
      <c r="G439" s="35" t="str">
        <f>IFERROR(VLOOKUP(F439,'[1]Données '!D$3:G$26,4,FALSE),"")</f>
        <v/>
      </c>
      <c r="H439" s="33"/>
      <c r="I439" s="37"/>
      <c r="J439" s="38"/>
      <c r="K439" s="90"/>
    </row>
    <row r="440" spans="1:11" x14ac:dyDescent="0.25">
      <c r="A440" s="32"/>
      <c r="B440" s="33"/>
      <c r="C440" s="35"/>
      <c r="D440" s="35"/>
      <c r="E440" s="46"/>
      <c r="F440" s="33"/>
      <c r="G440" s="35" t="str">
        <f>IFERROR(VLOOKUP(F440,'[1]Données '!D$3:G$26,4,FALSE),"")</f>
        <v/>
      </c>
      <c r="H440" s="33"/>
      <c r="I440" s="37"/>
      <c r="J440" s="38"/>
      <c r="K440" s="90"/>
    </row>
    <row r="441" spans="1:11" x14ac:dyDescent="0.25">
      <c r="A441" s="32"/>
      <c r="B441" s="33"/>
      <c r="C441" s="35"/>
      <c r="D441" s="35"/>
      <c r="E441" s="46"/>
      <c r="F441" s="33"/>
      <c r="G441" s="35" t="str">
        <f>IFERROR(VLOOKUP(F441,'[1]Données '!D$3:G$26,4,FALSE),"")</f>
        <v/>
      </c>
      <c r="H441" s="33"/>
      <c r="I441" s="37"/>
      <c r="J441" s="38"/>
      <c r="K441" s="90"/>
    </row>
    <row r="442" spans="1:11" x14ac:dyDescent="0.25">
      <c r="A442" s="32"/>
      <c r="B442" s="33"/>
      <c r="C442" s="35"/>
      <c r="D442" s="35"/>
      <c r="E442" s="46"/>
      <c r="F442" s="33"/>
      <c r="G442" s="35" t="str">
        <f>IFERROR(VLOOKUP(F442,'[1]Données '!D$3:G$26,4,FALSE),"")</f>
        <v/>
      </c>
      <c r="H442" s="33"/>
      <c r="I442" s="37"/>
      <c r="J442" s="38"/>
      <c r="K442" s="90"/>
    </row>
    <row r="443" spans="1:11" x14ac:dyDescent="0.25">
      <c r="A443" s="32"/>
      <c r="B443" s="33"/>
      <c r="C443" s="35"/>
      <c r="D443" s="35"/>
      <c r="E443" s="46"/>
      <c r="F443" s="33"/>
      <c r="G443" s="35" t="str">
        <f>IFERROR(VLOOKUP(F443,'[1]Données '!D$3:G$26,4,FALSE),"")</f>
        <v/>
      </c>
      <c r="H443" s="33"/>
      <c r="I443" s="37"/>
      <c r="J443" s="38"/>
      <c r="K443" s="90"/>
    </row>
    <row r="444" spans="1:11" x14ac:dyDescent="0.25">
      <c r="A444" s="32"/>
      <c r="B444" s="33"/>
      <c r="C444" s="35"/>
      <c r="D444" s="35"/>
      <c r="E444" s="46"/>
      <c r="F444" s="33"/>
      <c r="G444" s="35" t="str">
        <f>IFERROR(VLOOKUP(F444,'[1]Données '!D$3:G$26,4,FALSE),"")</f>
        <v/>
      </c>
      <c r="H444" s="33"/>
      <c r="I444" s="37"/>
      <c r="J444" s="38"/>
      <c r="K444" s="90"/>
    </row>
    <row r="445" spans="1:11" x14ac:dyDescent="0.25">
      <c r="A445" s="32"/>
      <c r="B445" s="33"/>
      <c r="C445" s="35"/>
      <c r="D445" s="35"/>
      <c r="E445" s="46"/>
      <c r="F445" s="33"/>
      <c r="G445" s="35" t="str">
        <f>IFERROR(VLOOKUP(F445,'[1]Données '!D$3:G$26,4,FALSE),"")</f>
        <v/>
      </c>
      <c r="H445" s="33"/>
      <c r="I445" s="37"/>
      <c r="J445" s="38"/>
      <c r="K445" s="90"/>
    </row>
    <row r="446" spans="1:11" x14ac:dyDescent="0.25">
      <c r="A446" s="32"/>
      <c r="B446" s="33"/>
      <c r="C446" s="35"/>
      <c r="D446" s="35"/>
      <c r="E446" s="46"/>
      <c r="F446" s="33"/>
      <c r="G446" s="35" t="str">
        <f>IFERROR(VLOOKUP(F446,'[1]Données '!D$3:G$26,4,FALSE),"")</f>
        <v/>
      </c>
      <c r="H446" s="33"/>
      <c r="I446" s="37"/>
      <c r="J446" s="38"/>
      <c r="K446" s="90"/>
    </row>
    <row r="447" spans="1:11" x14ac:dyDescent="0.25">
      <c r="A447" s="32"/>
      <c r="B447" s="33"/>
      <c r="C447" s="35"/>
      <c r="D447" s="35"/>
      <c r="E447" s="46"/>
      <c r="F447" s="33"/>
      <c r="G447" s="35" t="str">
        <f>IFERROR(VLOOKUP(F447,'[1]Données '!D$3:G$26,4,FALSE),"")</f>
        <v/>
      </c>
      <c r="H447" s="33"/>
      <c r="I447" s="37"/>
      <c r="J447" s="38"/>
      <c r="K447" s="90"/>
    </row>
    <row r="448" spans="1:11" x14ac:dyDescent="0.25">
      <c r="A448" s="32"/>
      <c r="B448" s="33"/>
      <c r="C448" s="35"/>
      <c r="D448" s="35"/>
      <c r="E448" s="46"/>
      <c r="F448" s="33"/>
      <c r="G448" s="35" t="str">
        <f>IFERROR(VLOOKUP(F448,'[1]Données '!D$3:G$26,4,FALSE),"")</f>
        <v/>
      </c>
      <c r="H448" s="33"/>
      <c r="I448" s="37"/>
      <c r="J448" s="38"/>
      <c r="K448" s="90"/>
    </row>
    <row r="449" spans="1:11" x14ac:dyDescent="0.25">
      <c r="A449" s="32"/>
      <c r="B449" s="33"/>
      <c r="C449" s="35"/>
      <c r="D449" s="35"/>
      <c r="E449" s="46"/>
      <c r="F449" s="33"/>
      <c r="G449" s="35" t="str">
        <f>IFERROR(VLOOKUP(F449,'[1]Données '!D$3:G$26,4,FALSE),"")</f>
        <v/>
      </c>
      <c r="H449" s="33"/>
      <c r="I449" s="37"/>
      <c r="J449" s="38"/>
      <c r="K449" s="90"/>
    </row>
    <row r="450" spans="1:11" x14ac:dyDescent="0.25">
      <c r="A450" s="32"/>
      <c r="B450" s="33"/>
      <c r="C450" s="35"/>
      <c r="D450" s="35"/>
      <c r="E450" s="46"/>
      <c r="F450" s="33"/>
      <c r="G450" s="35" t="str">
        <f>IFERROR(VLOOKUP(F450,'[1]Données '!D$3:G$26,4,FALSE),"")</f>
        <v/>
      </c>
      <c r="H450" s="33"/>
      <c r="I450" s="37"/>
      <c r="J450" s="38"/>
      <c r="K450" s="90"/>
    </row>
    <row r="451" spans="1:11" x14ac:dyDescent="0.25">
      <c r="A451" s="32"/>
      <c r="B451" s="33"/>
      <c r="C451" s="35"/>
      <c r="D451" s="35"/>
      <c r="E451" s="46"/>
      <c r="F451" s="33"/>
      <c r="G451" s="35" t="str">
        <f>IFERROR(VLOOKUP(F451,'[1]Données '!D$3:G$26,4,FALSE),"")</f>
        <v/>
      </c>
      <c r="H451" s="33"/>
      <c r="I451" s="37"/>
      <c r="J451" s="38"/>
      <c r="K451" s="90"/>
    </row>
    <row r="452" spans="1:11" x14ac:dyDescent="0.25">
      <c r="A452" s="32"/>
      <c r="B452" s="33"/>
      <c r="C452" s="35"/>
      <c r="D452" s="35"/>
      <c r="E452" s="46"/>
      <c r="F452" s="33"/>
      <c r="G452" s="35" t="str">
        <f>IFERROR(VLOOKUP(F452,'[1]Données '!D$3:G$26,4,FALSE),"")</f>
        <v/>
      </c>
      <c r="H452" s="33"/>
      <c r="I452" s="37"/>
      <c r="J452" s="38"/>
      <c r="K452" s="90"/>
    </row>
    <row r="453" spans="1:11" x14ac:dyDescent="0.25">
      <c r="A453" s="32"/>
      <c r="B453" s="33"/>
      <c r="C453" s="35"/>
      <c r="D453" s="35"/>
      <c r="E453" s="46"/>
      <c r="F453" s="33"/>
      <c r="G453" s="35" t="str">
        <f>IFERROR(VLOOKUP(F453,'[1]Données '!D$3:G$26,4,FALSE),"")</f>
        <v/>
      </c>
      <c r="H453" s="33"/>
      <c r="I453" s="37"/>
      <c r="J453" s="38"/>
      <c r="K453" s="90"/>
    </row>
    <row r="454" spans="1:11" x14ac:dyDescent="0.25">
      <c r="A454" s="32"/>
      <c r="B454" s="33"/>
      <c r="C454" s="35"/>
      <c r="D454" s="35"/>
      <c r="E454" s="46"/>
      <c r="F454" s="33"/>
      <c r="G454" s="35" t="str">
        <f>IFERROR(VLOOKUP(F454,'[1]Données '!D$3:G$26,4,FALSE),"")</f>
        <v/>
      </c>
      <c r="H454" s="33"/>
      <c r="I454" s="37"/>
      <c r="J454" s="38"/>
      <c r="K454" s="90"/>
    </row>
    <row r="455" spans="1:11" x14ac:dyDescent="0.25">
      <c r="A455" s="32"/>
      <c r="B455" s="33"/>
      <c r="C455" s="35"/>
      <c r="D455" s="35"/>
      <c r="E455" s="46"/>
      <c r="F455" s="33"/>
      <c r="G455" s="35" t="str">
        <f>IFERROR(VLOOKUP(F455,'[1]Données '!D$3:G$26,4,FALSE),"")</f>
        <v/>
      </c>
      <c r="H455" s="33"/>
      <c r="I455" s="37"/>
      <c r="J455" s="38"/>
      <c r="K455" s="90"/>
    </row>
    <row r="456" spans="1:11" x14ac:dyDescent="0.25">
      <c r="A456" s="32"/>
      <c r="B456" s="33"/>
      <c r="C456" s="35"/>
      <c r="D456" s="35"/>
      <c r="E456" s="46"/>
      <c r="F456" s="33"/>
      <c r="G456" s="35" t="str">
        <f>IFERROR(VLOOKUP(F456,'[1]Données '!D$3:G$26,4,FALSE),"")</f>
        <v/>
      </c>
      <c r="H456" s="33"/>
      <c r="I456" s="37"/>
      <c r="J456" s="38"/>
      <c r="K456" s="90"/>
    </row>
    <row r="457" spans="1:11" x14ac:dyDescent="0.25">
      <c r="A457" s="32"/>
      <c r="B457" s="33"/>
      <c r="C457" s="35"/>
      <c r="D457" s="35"/>
      <c r="E457" s="46"/>
      <c r="F457" s="33"/>
      <c r="G457" s="35" t="str">
        <f>IFERROR(VLOOKUP(F457,'[1]Données '!D$3:G$26,4,FALSE),"")</f>
        <v/>
      </c>
      <c r="H457" s="33"/>
      <c r="I457" s="37"/>
      <c r="J457" s="38"/>
      <c r="K457" s="90"/>
    </row>
    <row r="458" spans="1:11" x14ac:dyDescent="0.25">
      <c r="A458" s="32"/>
      <c r="B458" s="33"/>
      <c r="C458" s="35"/>
      <c r="D458" s="35"/>
      <c r="E458" s="46"/>
      <c r="F458" s="33"/>
      <c r="G458" s="35" t="str">
        <f>IFERROR(VLOOKUP(F458,'[1]Données '!D$3:G$26,4,FALSE),"")</f>
        <v/>
      </c>
      <c r="H458" s="33"/>
      <c r="I458" s="37"/>
      <c r="J458" s="38"/>
      <c r="K458" s="90"/>
    </row>
    <row r="459" spans="1:11" x14ac:dyDescent="0.25">
      <c r="A459" s="32"/>
      <c r="B459" s="33"/>
      <c r="C459" s="35"/>
      <c r="D459" s="35"/>
      <c r="E459" s="46"/>
      <c r="F459" s="33"/>
      <c r="G459" s="35" t="str">
        <f>IFERROR(VLOOKUP(F459,'[1]Données '!D$3:G$26,4,FALSE),"")</f>
        <v/>
      </c>
      <c r="H459" s="33"/>
      <c r="I459" s="37"/>
      <c r="J459" s="38"/>
      <c r="K459" s="90"/>
    </row>
    <row r="460" spans="1:11" x14ac:dyDescent="0.25">
      <c r="A460" s="32"/>
      <c r="B460" s="33"/>
      <c r="C460" s="35"/>
      <c r="D460" s="35"/>
      <c r="E460" s="46"/>
      <c r="F460" s="33"/>
      <c r="G460" s="35" t="str">
        <f>IFERROR(VLOOKUP(F460,'[1]Données '!D$3:G$26,4,FALSE),"")</f>
        <v/>
      </c>
      <c r="H460" s="33"/>
      <c r="I460" s="37"/>
      <c r="J460" s="38"/>
      <c r="K460" s="90"/>
    </row>
    <row r="461" spans="1:11" x14ac:dyDescent="0.25">
      <c r="A461" s="32"/>
      <c r="B461" s="33"/>
      <c r="C461" s="35"/>
      <c r="D461" s="35"/>
      <c r="E461" s="46"/>
      <c r="F461" s="33"/>
      <c r="G461" s="35" t="str">
        <f>IFERROR(VLOOKUP(F461,'[1]Données '!D$3:G$26,4,FALSE),"")</f>
        <v/>
      </c>
      <c r="H461" s="33"/>
      <c r="I461" s="37"/>
      <c r="J461" s="38"/>
      <c r="K461" s="90"/>
    </row>
    <row r="462" spans="1:11" x14ac:dyDescent="0.25">
      <c r="A462" s="32"/>
      <c r="B462" s="33"/>
      <c r="C462" s="35"/>
      <c r="D462" s="35"/>
      <c r="E462" s="46"/>
      <c r="F462" s="33"/>
      <c r="G462" s="35" t="str">
        <f>IFERROR(VLOOKUP(F462,'[1]Données '!D$3:G$26,4,FALSE),"")</f>
        <v/>
      </c>
      <c r="H462" s="33"/>
      <c r="I462" s="37"/>
      <c r="J462" s="38"/>
      <c r="K462" s="90"/>
    </row>
    <row r="463" spans="1:11" x14ac:dyDescent="0.25">
      <c r="A463" s="32"/>
      <c r="B463" s="33"/>
      <c r="C463" s="35"/>
      <c r="D463" s="35"/>
      <c r="E463" s="46"/>
      <c r="F463" s="33"/>
      <c r="G463" s="35" t="str">
        <f>IFERROR(VLOOKUP(F463,'[1]Données '!D$3:G$26,4,FALSE),"")</f>
        <v/>
      </c>
      <c r="H463" s="33"/>
      <c r="I463" s="37"/>
      <c r="J463" s="38"/>
      <c r="K463" s="90"/>
    </row>
    <row r="464" spans="1:11" x14ac:dyDescent="0.25">
      <c r="A464" s="32"/>
      <c r="B464" s="33"/>
      <c r="C464" s="35"/>
      <c r="D464" s="35"/>
      <c r="E464" s="46"/>
      <c r="F464" s="33"/>
      <c r="G464" s="35" t="str">
        <f>IFERROR(VLOOKUP(F464,'[1]Données '!D$3:G$26,4,FALSE),"")</f>
        <v/>
      </c>
      <c r="H464" s="33"/>
      <c r="I464" s="37"/>
      <c r="J464" s="38"/>
      <c r="K464" s="90"/>
    </row>
    <row r="465" spans="1:11" x14ac:dyDescent="0.25">
      <c r="A465" s="32"/>
      <c r="B465" s="33"/>
      <c r="C465" s="35"/>
      <c r="D465" s="35"/>
      <c r="E465" s="46"/>
      <c r="F465" s="33"/>
      <c r="G465" s="35" t="str">
        <f>IFERROR(VLOOKUP(F465,'[1]Données '!D$3:G$26,4,FALSE),"")</f>
        <v/>
      </c>
      <c r="H465" s="33"/>
      <c r="I465" s="37"/>
      <c r="J465" s="38"/>
      <c r="K465" s="90"/>
    </row>
    <row r="466" spans="1:11" x14ac:dyDescent="0.25">
      <c r="A466" s="32"/>
      <c r="B466" s="33"/>
      <c r="C466" s="35"/>
      <c r="D466" s="35"/>
      <c r="E466" s="46"/>
      <c r="F466" s="33"/>
      <c r="G466" s="35" t="str">
        <f>IFERROR(VLOOKUP(F466,'[1]Données '!D$3:G$26,4,FALSE),"")</f>
        <v/>
      </c>
      <c r="H466" s="33"/>
      <c r="I466" s="37"/>
      <c r="J466" s="38"/>
      <c r="K466" s="90"/>
    </row>
    <row r="467" spans="1:11" x14ac:dyDescent="0.25">
      <c r="A467" s="32"/>
      <c r="B467" s="33"/>
      <c r="C467" s="35"/>
      <c r="D467" s="35"/>
      <c r="E467" s="46"/>
      <c r="F467" s="33"/>
      <c r="G467" s="35" t="str">
        <f>IFERROR(VLOOKUP(F467,'[1]Données '!D$3:G$26,4,FALSE),"")</f>
        <v/>
      </c>
      <c r="H467" s="33"/>
      <c r="I467" s="37"/>
      <c r="J467" s="38"/>
      <c r="K467" s="90"/>
    </row>
    <row r="468" spans="1:11" x14ac:dyDescent="0.25">
      <c r="A468" s="32"/>
      <c r="B468" s="33"/>
      <c r="C468" s="35"/>
      <c r="D468" s="35"/>
      <c r="E468" s="46"/>
      <c r="F468" s="33"/>
      <c r="G468" s="35" t="str">
        <f>IFERROR(VLOOKUP(F468,'[1]Données '!D$3:G$26,4,FALSE),"")</f>
        <v/>
      </c>
      <c r="H468" s="33"/>
      <c r="I468" s="37"/>
      <c r="J468" s="38"/>
      <c r="K468" s="90"/>
    </row>
    <row r="469" spans="1:11" x14ac:dyDescent="0.25">
      <c r="A469" s="32"/>
      <c r="B469" s="33"/>
      <c r="C469" s="35"/>
      <c r="D469" s="35"/>
      <c r="E469" s="46"/>
      <c r="F469" s="33"/>
      <c r="G469" s="35" t="str">
        <f>IFERROR(VLOOKUP(F469,'[1]Données '!D$3:G$26,4,FALSE),"")</f>
        <v/>
      </c>
      <c r="H469" s="33"/>
      <c r="I469" s="37"/>
      <c r="J469" s="38"/>
      <c r="K469" s="90"/>
    </row>
    <row r="470" spans="1:11" x14ac:dyDescent="0.25">
      <c r="A470" s="32"/>
      <c r="B470" s="33"/>
      <c r="C470" s="35"/>
      <c r="D470" s="35"/>
      <c r="E470" s="46"/>
      <c r="F470" s="33"/>
      <c r="G470" s="35" t="str">
        <f>IFERROR(VLOOKUP(F470,'[1]Données '!D$3:G$26,4,FALSE),"")</f>
        <v/>
      </c>
      <c r="H470" s="33"/>
      <c r="I470" s="37"/>
      <c r="J470" s="38"/>
      <c r="K470" s="90"/>
    </row>
    <row r="471" spans="1:11" x14ac:dyDescent="0.25">
      <c r="A471" s="32"/>
      <c r="B471" s="33"/>
      <c r="C471" s="35"/>
      <c r="D471" s="35"/>
      <c r="E471" s="46"/>
      <c r="F471" s="33"/>
      <c r="G471" s="35" t="str">
        <f>IFERROR(VLOOKUP(F471,'[1]Données '!D$3:G$26,4,FALSE),"")</f>
        <v/>
      </c>
      <c r="H471" s="33"/>
      <c r="I471" s="37"/>
      <c r="J471" s="38"/>
      <c r="K471" s="90"/>
    </row>
    <row r="472" spans="1:11" x14ac:dyDescent="0.25">
      <c r="A472" s="32"/>
      <c r="B472" s="33"/>
      <c r="C472" s="35"/>
      <c r="D472" s="35"/>
      <c r="E472" s="46"/>
      <c r="F472" s="33"/>
      <c r="G472" s="35" t="str">
        <f>IFERROR(VLOOKUP(F472,'[1]Données '!D$3:G$26,4,FALSE),"")</f>
        <v/>
      </c>
      <c r="H472" s="33"/>
      <c r="I472" s="37"/>
      <c r="J472" s="38"/>
      <c r="K472" s="90"/>
    </row>
    <row r="473" spans="1:11" x14ac:dyDescent="0.25">
      <c r="A473" s="32"/>
      <c r="B473" s="33"/>
      <c r="C473" s="35"/>
      <c r="D473" s="35"/>
      <c r="E473" s="46"/>
      <c r="F473" s="33"/>
      <c r="G473" s="35" t="str">
        <f>IFERROR(VLOOKUP(F473,'[1]Données '!D$3:G$26,4,FALSE),"")</f>
        <v/>
      </c>
      <c r="H473" s="33"/>
      <c r="I473" s="37"/>
      <c r="J473" s="38"/>
      <c r="K473" s="90"/>
    </row>
    <row r="474" spans="1:11" x14ac:dyDescent="0.25">
      <c r="A474" s="32"/>
      <c r="B474" s="33"/>
      <c r="C474" s="35"/>
      <c r="D474" s="35"/>
      <c r="E474" s="46"/>
      <c r="F474" s="33"/>
      <c r="G474" s="35" t="str">
        <f>IFERROR(VLOOKUP(F474,'[1]Données '!D$3:G$26,4,FALSE),"")</f>
        <v/>
      </c>
      <c r="H474" s="33"/>
      <c r="I474" s="37"/>
      <c r="J474" s="38"/>
      <c r="K474" s="90"/>
    </row>
    <row r="475" spans="1:11" x14ac:dyDescent="0.25">
      <c r="A475" s="32"/>
      <c r="B475" s="33"/>
      <c r="C475" s="35"/>
      <c r="D475" s="35"/>
      <c r="E475" s="46"/>
      <c r="F475" s="33"/>
      <c r="G475" s="35" t="str">
        <f>IFERROR(VLOOKUP(F475,'[1]Données '!D$3:G$26,4,FALSE),"")</f>
        <v/>
      </c>
      <c r="H475" s="33"/>
      <c r="I475" s="37"/>
      <c r="J475" s="38"/>
      <c r="K475" s="90"/>
    </row>
    <row r="476" spans="1:11" x14ac:dyDescent="0.25">
      <c r="A476" s="32"/>
      <c r="B476" s="33"/>
      <c r="C476" s="35"/>
      <c r="D476" s="35"/>
      <c r="E476" s="46"/>
      <c r="F476" s="33"/>
      <c r="G476" s="35" t="str">
        <f>IFERROR(VLOOKUP(F476,'[1]Données '!D$3:G$26,4,FALSE),"")</f>
        <v/>
      </c>
      <c r="H476" s="33"/>
      <c r="I476" s="37"/>
      <c r="J476" s="38"/>
      <c r="K476" s="90"/>
    </row>
    <row r="477" spans="1:11" x14ac:dyDescent="0.25">
      <c r="A477" s="32"/>
      <c r="B477" s="33"/>
      <c r="C477" s="35"/>
      <c r="D477" s="35"/>
      <c r="E477" s="46"/>
      <c r="F477" s="33"/>
      <c r="G477" s="35" t="str">
        <f>IFERROR(VLOOKUP(F477,'[1]Données '!D$3:G$26,4,FALSE),"")</f>
        <v/>
      </c>
      <c r="H477" s="33"/>
      <c r="I477" s="37"/>
      <c r="J477" s="38"/>
      <c r="K477" s="90"/>
    </row>
    <row r="478" spans="1:11" x14ac:dyDescent="0.25">
      <c r="A478" s="32"/>
      <c r="B478" s="33"/>
      <c r="C478" s="35"/>
      <c r="D478" s="35"/>
      <c r="E478" s="46"/>
      <c r="F478" s="33"/>
      <c r="G478" s="35" t="str">
        <f>IFERROR(VLOOKUP(F478,'[1]Données '!D$3:G$26,4,FALSE),"")</f>
        <v/>
      </c>
      <c r="H478" s="33"/>
      <c r="I478" s="37"/>
      <c r="J478" s="38"/>
      <c r="K478" s="90"/>
    </row>
    <row r="479" spans="1:11" x14ac:dyDescent="0.25">
      <c r="A479" s="32"/>
      <c r="B479" s="33"/>
      <c r="C479" s="35"/>
      <c r="D479" s="35"/>
      <c r="E479" s="46"/>
      <c r="F479" s="33"/>
      <c r="G479" s="35" t="str">
        <f>IFERROR(VLOOKUP(F479,'[1]Données '!D$3:G$26,4,FALSE),"")</f>
        <v/>
      </c>
      <c r="H479" s="33"/>
      <c r="I479" s="37"/>
      <c r="J479" s="38"/>
      <c r="K479" s="90"/>
    </row>
    <row r="480" spans="1:11" x14ac:dyDescent="0.25">
      <c r="A480" s="32"/>
      <c r="B480" s="33"/>
      <c r="C480" s="35"/>
      <c r="D480" s="35"/>
      <c r="E480" s="46"/>
      <c r="F480" s="33"/>
      <c r="G480" s="35" t="str">
        <f>IFERROR(VLOOKUP(F480,'[1]Données '!D$3:G$26,4,FALSE),"")</f>
        <v/>
      </c>
      <c r="H480" s="33"/>
      <c r="I480" s="37"/>
      <c r="J480" s="38"/>
      <c r="K480" s="90"/>
    </row>
    <row r="481" spans="1:11" x14ac:dyDescent="0.25">
      <c r="A481" s="32"/>
      <c r="B481" s="33"/>
      <c r="C481" s="35"/>
      <c r="D481" s="35"/>
      <c r="E481" s="46"/>
      <c r="F481" s="33"/>
      <c r="G481" s="35" t="str">
        <f>IFERROR(VLOOKUP(F481,'[1]Données '!D$3:G$26,4,FALSE),"")</f>
        <v/>
      </c>
      <c r="H481" s="33"/>
      <c r="I481" s="37"/>
      <c r="J481" s="38"/>
      <c r="K481" s="90"/>
    </row>
    <row r="482" spans="1:11" x14ac:dyDescent="0.25">
      <c r="A482" s="32"/>
      <c r="B482" s="33"/>
      <c r="C482" s="35"/>
      <c r="D482" s="35"/>
      <c r="E482" s="46"/>
      <c r="F482" s="33"/>
      <c r="G482" s="35" t="str">
        <f>IFERROR(VLOOKUP(F482,'[1]Données '!D$3:G$26,4,FALSE),"")</f>
        <v/>
      </c>
      <c r="H482" s="33"/>
      <c r="I482" s="37"/>
      <c r="J482" s="38"/>
      <c r="K482" s="90"/>
    </row>
    <row r="483" spans="1:11" x14ac:dyDescent="0.25">
      <c r="A483" s="32"/>
      <c r="B483" s="33"/>
      <c r="C483" s="35"/>
      <c r="D483" s="35"/>
      <c r="E483" s="46"/>
      <c r="F483" s="33"/>
      <c r="G483" s="35" t="str">
        <f>IFERROR(VLOOKUP(F483,'[1]Données '!D$3:G$26,4,FALSE),"")</f>
        <v/>
      </c>
      <c r="H483" s="33"/>
      <c r="I483" s="37"/>
      <c r="J483" s="38"/>
      <c r="K483" s="90"/>
    </row>
    <row r="484" spans="1:11" x14ac:dyDescent="0.25">
      <c r="A484" s="32"/>
      <c r="B484" s="33"/>
      <c r="C484" s="35"/>
      <c r="D484" s="35"/>
      <c r="E484" s="46"/>
      <c r="F484" s="33"/>
      <c r="G484" s="35" t="str">
        <f>IFERROR(VLOOKUP(F484,'[1]Données '!D$3:G$26,4,FALSE),"")</f>
        <v/>
      </c>
      <c r="H484" s="33"/>
      <c r="I484" s="37"/>
      <c r="J484" s="38"/>
      <c r="K484" s="90"/>
    </row>
    <row r="485" spans="1:11" x14ac:dyDescent="0.25">
      <c r="A485" s="32"/>
      <c r="B485" s="33"/>
      <c r="C485" s="35"/>
      <c r="D485" s="35"/>
      <c r="E485" s="46"/>
      <c r="F485" s="33"/>
      <c r="G485" s="35" t="str">
        <f>IFERROR(VLOOKUP(F485,'[1]Données '!D$3:G$26,4,FALSE),"")</f>
        <v/>
      </c>
      <c r="H485" s="33"/>
      <c r="I485" s="37"/>
      <c r="J485" s="38"/>
      <c r="K485" s="90"/>
    </row>
    <row r="486" spans="1:11" x14ac:dyDescent="0.25">
      <c r="A486" s="32"/>
      <c r="B486" s="33"/>
      <c r="C486" s="35"/>
      <c r="D486" s="35"/>
      <c r="E486" s="46"/>
      <c r="F486" s="33"/>
      <c r="G486" s="35" t="str">
        <f>IFERROR(VLOOKUP(F486,'[1]Données '!D$3:G$26,4,FALSE),"")</f>
        <v/>
      </c>
      <c r="H486" s="33"/>
      <c r="I486" s="37"/>
      <c r="J486" s="38"/>
      <c r="K486" s="90"/>
    </row>
    <row r="487" spans="1:11" x14ac:dyDescent="0.25">
      <c r="A487" s="32"/>
      <c r="B487" s="33"/>
      <c r="C487" s="35"/>
      <c r="D487" s="35"/>
      <c r="E487" s="46"/>
      <c r="F487" s="33"/>
      <c r="G487" s="35" t="str">
        <f>IFERROR(VLOOKUP(F487,'[1]Données '!D$3:G$26,4,FALSE),"")</f>
        <v/>
      </c>
      <c r="H487" s="33"/>
      <c r="I487" s="37"/>
      <c r="J487" s="38"/>
      <c r="K487" s="90"/>
    </row>
    <row r="488" spans="1:11" x14ac:dyDescent="0.25">
      <c r="A488" s="32"/>
      <c r="B488" s="33"/>
      <c r="C488" s="35"/>
      <c r="D488" s="35"/>
      <c r="E488" s="46"/>
      <c r="F488" s="33"/>
      <c r="G488" s="35" t="str">
        <f>IFERROR(VLOOKUP(F488,'[1]Données '!D$3:G$26,4,FALSE),"")</f>
        <v/>
      </c>
      <c r="H488" s="33"/>
      <c r="I488" s="37"/>
      <c r="J488" s="38"/>
      <c r="K488" s="90"/>
    </row>
    <row r="489" spans="1:11" x14ac:dyDescent="0.25">
      <c r="A489" s="32"/>
      <c r="B489" s="33"/>
      <c r="C489" s="35"/>
      <c r="D489" s="35"/>
      <c r="E489" s="46"/>
      <c r="F489" s="33"/>
      <c r="G489" s="35" t="str">
        <f>IFERROR(VLOOKUP(F489,'[1]Données '!D$3:G$26,4,FALSE),"")</f>
        <v/>
      </c>
      <c r="H489" s="33"/>
      <c r="I489" s="37"/>
      <c r="J489" s="38"/>
      <c r="K489" s="90"/>
    </row>
    <row r="490" spans="1:11" x14ac:dyDescent="0.25">
      <c r="A490" s="32"/>
      <c r="B490" s="33"/>
      <c r="C490" s="35"/>
      <c r="D490" s="35"/>
      <c r="E490" s="46"/>
      <c r="F490" s="33"/>
      <c r="G490" s="35" t="str">
        <f>IFERROR(VLOOKUP(F490,'[1]Données '!D$3:G$26,4,FALSE),"")</f>
        <v/>
      </c>
      <c r="H490" s="33"/>
      <c r="I490" s="37"/>
      <c r="J490" s="38"/>
      <c r="K490" s="90"/>
    </row>
    <row r="491" spans="1:11" x14ac:dyDescent="0.25">
      <c r="A491" s="32"/>
      <c r="B491" s="33"/>
      <c r="C491" s="35"/>
      <c r="D491" s="35"/>
      <c r="E491" s="46"/>
      <c r="F491" s="33"/>
      <c r="G491" s="35" t="str">
        <f>IFERROR(VLOOKUP(F491,'[1]Données '!D$3:G$26,4,FALSE),"")</f>
        <v/>
      </c>
      <c r="H491" s="33"/>
      <c r="I491" s="37"/>
      <c r="J491" s="38"/>
      <c r="K491" s="90"/>
    </row>
    <row r="492" spans="1:11" x14ac:dyDescent="0.25">
      <c r="A492" s="32"/>
      <c r="B492" s="33"/>
      <c r="C492" s="35"/>
      <c r="D492" s="35"/>
      <c r="E492" s="46"/>
      <c r="F492" s="33"/>
      <c r="G492" s="35" t="str">
        <f>IFERROR(VLOOKUP(F492,'[1]Données '!D$3:G$26,4,FALSE),"")</f>
        <v/>
      </c>
      <c r="H492" s="33"/>
      <c r="I492" s="37"/>
      <c r="J492" s="38"/>
      <c r="K492" s="90"/>
    </row>
    <row r="493" spans="1:11" x14ac:dyDescent="0.25">
      <c r="A493" s="32"/>
      <c r="B493" s="33"/>
      <c r="C493" s="35"/>
      <c r="D493" s="35"/>
      <c r="E493" s="46"/>
      <c r="F493" s="33"/>
      <c r="G493" s="35" t="str">
        <f>IFERROR(VLOOKUP(F493,'[1]Données '!D$3:G$26,4,FALSE),"")</f>
        <v/>
      </c>
      <c r="H493" s="33"/>
      <c r="I493" s="37"/>
      <c r="J493" s="38"/>
      <c r="K493" s="90"/>
    </row>
    <row r="494" spans="1:11" x14ac:dyDescent="0.25">
      <c r="A494" s="32"/>
      <c r="B494" s="33"/>
      <c r="C494" s="35"/>
      <c r="D494" s="35"/>
      <c r="E494" s="46"/>
      <c r="F494" s="33"/>
      <c r="G494" s="35" t="str">
        <f>IFERROR(VLOOKUP(F494,'[1]Données '!D$3:G$26,4,FALSE),"")</f>
        <v/>
      </c>
      <c r="H494" s="33"/>
      <c r="I494" s="37"/>
      <c r="J494" s="38"/>
      <c r="K494" s="90"/>
    </row>
    <row r="495" spans="1:11" x14ac:dyDescent="0.25">
      <c r="A495" s="32"/>
      <c r="B495" s="33"/>
      <c r="C495" s="35"/>
      <c r="D495" s="35"/>
      <c r="E495" s="46"/>
      <c r="F495" s="33"/>
      <c r="G495" s="35" t="str">
        <f>IFERROR(VLOOKUP(F495,'[1]Données '!D$3:G$26,4,FALSE),"")</f>
        <v/>
      </c>
      <c r="H495" s="33"/>
      <c r="I495" s="37"/>
      <c r="J495" s="38"/>
      <c r="K495" s="90"/>
    </row>
    <row r="496" spans="1:11" x14ac:dyDescent="0.25">
      <c r="A496" s="32"/>
      <c r="B496" s="33"/>
      <c r="C496" s="35"/>
      <c r="D496" s="35"/>
      <c r="E496" s="46"/>
      <c r="F496" s="33"/>
      <c r="G496" s="35" t="str">
        <f>IFERROR(VLOOKUP(F496,'[1]Données '!D$3:G$26,4,FALSE),"")</f>
        <v/>
      </c>
      <c r="H496" s="33"/>
      <c r="I496" s="37"/>
      <c r="J496" s="38"/>
      <c r="K496" s="90"/>
    </row>
    <row r="497" spans="1:11" x14ac:dyDescent="0.25">
      <c r="A497" s="32"/>
      <c r="B497" s="33"/>
      <c r="C497" s="35"/>
      <c r="D497" s="35"/>
      <c r="E497" s="46"/>
      <c r="F497" s="33"/>
      <c r="G497" s="35" t="str">
        <f>IFERROR(VLOOKUP(F497,'[1]Données '!D$3:G$26,4,FALSE),"")</f>
        <v/>
      </c>
      <c r="H497" s="33"/>
      <c r="I497" s="37"/>
      <c r="J497" s="38"/>
      <c r="K497" s="90"/>
    </row>
    <row r="498" spans="1:11" x14ac:dyDescent="0.25">
      <c r="A498" s="32"/>
      <c r="B498" s="33"/>
      <c r="C498" s="35"/>
      <c r="D498" s="35"/>
      <c r="E498" s="46"/>
      <c r="F498" s="33"/>
      <c r="G498" s="35" t="str">
        <f>IFERROR(VLOOKUP(F498,'[1]Données '!D$3:G$26,4,FALSE),"")</f>
        <v/>
      </c>
      <c r="H498" s="33"/>
      <c r="I498" s="37"/>
      <c r="J498" s="38"/>
      <c r="K498" s="90"/>
    </row>
    <row r="499" spans="1:11" x14ac:dyDescent="0.25">
      <c r="A499" s="32"/>
      <c r="B499" s="33"/>
      <c r="C499" s="35"/>
      <c r="D499" s="35"/>
      <c r="E499" s="46"/>
      <c r="F499" s="33"/>
      <c r="G499" s="35" t="str">
        <f>IFERROR(VLOOKUP(F499,'[1]Données '!D$3:G$26,4,FALSE),"")</f>
        <v/>
      </c>
      <c r="H499" s="33"/>
      <c r="I499" s="37"/>
      <c r="J499" s="38"/>
      <c r="K499" s="90"/>
    </row>
    <row r="500" spans="1:11" x14ac:dyDescent="0.25">
      <c r="A500" s="32"/>
      <c r="B500" s="33"/>
      <c r="C500" s="35"/>
      <c r="D500" s="35"/>
      <c r="E500" s="46"/>
      <c r="F500" s="33"/>
      <c r="G500" s="35" t="str">
        <f>IFERROR(VLOOKUP(F500,'[1]Données '!D$3:G$26,4,FALSE),"")</f>
        <v/>
      </c>
      <c r="H500" s="33"/>
      <c r="I500" s="37"/>
      <c r="J500" s="38"/>
      <c r="K500" s="90"/>
    </row>
    <row r="501" spans="1:11" x14ac:dyDescent="0.25">
      <c r="A501" s="32"/>
      <c r="B501" s="33"/>
      <c r="C501" s="35"/>
      <c r="D501" s="35"/>
      <c r="E501" s="46"/>
      <c r="F501" s="33"/>
      <c r="G501" s="35" t="str">
        <f>IFERROR(VLOOKUP(F501,'[1]Données '!D$3:G$26,4,FALSE),"")</f>
        <v/>
      </c>
      <c r="H501" s="33"/>
      <c r="I501" s="37"/>
      <c r="J501" s="38"/>
      <c r="K501" s="90"/>
    </row>
    <row r="502" spans="1:11" x14ac:dyDescent="0.25">
      <c r="A502" s="32"/>
      <c r="B502" s="33"/>
      <c r="C502" s="35"/>
      <c r="D502" s="35"/>
      <c r="E502" s="46"/>
      <c r="F502" s="33"/>
      <c r="G502" s="35" t="str">
        <f>IFERROR(VLOOKUP(F502,'[1]Données '!D$3:G$26,4,FALSE),"")</f>
        <v/>
      </c>
      <c r="H502" s="33"/>
      <c r="I502" s="37"/>
      <c r="J502" s="38"/>
      <c r="K502" s="90"/>
    </row>
    <row r="503" spans="1:11" x14ac:dyDescent="0.25">
      <c r="A503" s="32"/>
      <c r="B503" s="33"/>
      <c r="C503" s="35"/>
      <c r="D503" s="35"/>
      <c r="E503" s="46"/>
      <c r="F503" s="33"/>
      <c r="G503" s="35" t="str">
        <f>IFERROR(VLOOKUP(F503,'[1]Données '!D$3:G$26,4,FALSE),"")</f>
        <v/>
      </c>
      <c r="H503" s="33"/>
      <c r="I503" s="37"/>
      <c r="J503" s="38"/>
      <c r="K503" s="90"/>
    </row>
    <row r="504" spans="1:11" x14ac:dyDescent="0.25">
      <c r="A504" s="32"/>
      <c r="B504" s="33"/>
      <c r="C504" s="35"/>
      <c r="D504" s="35"/>
      <c r="E504" s="46"/>
      <c r="F504" s="33"/>
      <c r="G504" s="35" t="str">
        <f>IFERROR(VLOOKUP(F504,'[1]Données '!D$3:G$26,4,FALSE),"")</f>
        <v/>
      </c>
      <c r="H504" s="33"/>
      <c r="I504" s="37"/>
      <c r="J504" s="38"/>
      <c r="K504" s="90"/>
    </row>
    <row r="505" spans="1:11" x14ac:dyDescent="0.25">
      <c r="A505" s="32"/>
      <c r="B505" s="33"/>
      <c r="C505" s="35"/>
      <c r="D505" s="35"/>
      <c r="E505" s="46"/>
      <c r="F505" s="33"/>
      <c r="G505" s="35" t="str">
        <f>IFERROR(VLOOKUP(F505,'[1]Données '!D$3:G$26,4,FALSE),"")</f>
        <v/>
      </c>
      <c r="H505" s="33"/>
      <c r="I505" s="37"/>
      <c r="J505" s="38"/>
      <c r="K505" s="90"/>
    </row>
    <row r="506" spans="1:11" x14ac:dyDescent="0.25">
      <c r="A506" s="32"/>
      <c r="B506" s="33"/>
      <c r="C506" s="35"/>
      <c r="D506" s="35"/>
      <c r="E506" s="46"/>
      <c r="F506" s="33"/>
      <c r="G506" s="35" t="str">
        <f>IFERROR(VLOOKUP(F506,'[1]Données '!D$3:G$26,4,FALSE),"")</f>
        <v/>
      </c>
      <c r="H506" s="33"/>
      <c r="I506" s="37"/>
      <c r="J506" s="38"/>
      <c r="K506" s="90"/>
    </row>
    <row r="507" spans="1:11" x14ac:dyDescent="0.25">
      <c r="A507" s="32"/>
      <c r="B507" s="33"/>
      <c r="C507" s="35"/>
      <c r="D507" s="35"/>
      <c r="E507" s="46"/>
      <c r="F507" s="33"/>
      <c r="G507" s="35" t="str">
        <f>IFERROR(VLOOKUP(F507,'[1]Données '!D$3:G$26,4,FALSE),"")</f>
        <v/>
      </c>
      <c r="H507" s="33"/>
      <c r="I507" s="37"/>
      <c r="J507" s="38"/>
      <c r="K507" s="90"/>
    </row>
    <row r="508" spans="1:11" x14ac:dyDescent="0.25">
      <c r="A508" s="32"/>
      <c r="B508" s="33"/>
      <c r="C508" s="35"/>
      <c r="D508" s="35"/>
      <c r="E508" s="46"/>
      <c r="F508" s="33"/>
      <c r="G508" s="35" t="str">
        <f>IFERROR(VLOOKUP(F508,'[1]Données '!D$3:G$26,4,FALSE),"")</f>
        <v/>
      </c>
      <c r="H508" s="33"/>
      <c r="I508" s="37"/>
      <c r="J508" s="38"/>
      <c r="K508" s="90"/>
    </row>
    <row r="509" spans="1:11" x14ac:dyDescent="0.25">
      <c r="A509" s="32"/>
      <c r="B509" s="33"/>
      <c r="C509" s="35"/>
      <c r="D509" s="35"/>
      <c r="E509" s="46"/>
      <c r="F509" s="33"/>
      <c r="G509" s="35" t="str">
        <f>IFERROR(VLOOKUP(F509,'[1]Données '!D$3:G$26,4,FALSE),"")</f>
        <v/>
      </c>
      <c r="H509" s="33"/>
      <c r="I509" s="37"/>
      <c r="J509" s="38"/>
      <c r="K509" s="90"/>
    </row>
    <row r="510" spans="1:11" x14ac:dyDescent="0.25">
      <c r="A510" s="32"/>
      <c r="B510" s="33"/>
      <c r="C510" s="35"/>
      <c r="D510" s="35"/>
      <c r="E510" s="46"/>
      <c r="F510" s="33"/>
      <c r="G510" s="35" t="str">
        <f>IFERROR(VLOOKUP(F510,'[1]Données '!D$3:G$26,4,FALSE),"")</f>
        <v/>
      </c>
      <c r="H510" s="33"/>
      <c r="I510" s="37"/>
      <c r="J510" s="38"/>
      <c r="K510" s="90"/>
    </row>
    <row r="511" spans="1:11" x14ac:dyDescent="0.25">
      <c r="A511" s="32"/>
      <c r="B511" s="33"/>
      <c r="C511" s="35"/>
      <c r="D511" s="35"/>
      <c r="E511" s="46"/>
      <c r="F511" s="33"/>
      <c r="G511" s="35" t="str">
        <f>IFERROR(VLOOKUP(F511,'[1]Données '!D$3:G$26,4,FALSE),"")</f>
        <v/>
      </c>
      <c r="H511" s="33"/>
      <c r="I511" s="37"/>
      <c r="J511" s="38"/>
      <c r="K511" s="90"/>
    </row>
    <row r="512" spans="1:11" x14ac:dyDescent="0.25">
      <c r="A512" s="32"/>
      <c r="B512" s="33"/>
      <c r="C512" s="35"/>
      <c r="D512" s="35"/>
      <c r="E512" s="46"/>
      <c r="F512" s="33"/>
      <c r="G512" s="35" t="str">
        <f>IFERROR(VLOOKUP(F512,'[1]Données '!D$3:G$26,4,FALSE),"")</f>
        <v/>
      </c>
      <c r="H512" s="33"/>
      <c r="I512" s="37"/>
      <c r="J512" s="38"/>
      <c r="K512" s="90"/>
    </row>
    <row r="513" spans="1:11" x14ac:dyDescent="0.25">
      <c r="A513" s="32"/>
      <c r="B513" s="33"/>
      <c r="C513" s="35"/>
      <c r="D513" s="35"/>
      <c r="E513" s="46"/>
      <c r="F513" s="33"/>
      <c r="G513" s="35" t="str">
        <f>IFERROR(VLOOKUP(F513,'[1]Données '!D$3:G$26,4,FALSE),"")</f>
        <v/>
      </c>
      <c r="H513" s="33"/>
      <c r="I513" s="37"/>
      <c r="J513" s="38"/>
      <c r="K513" s="90"/>
    </row>
    <row r="514" spans="1:11" x14ac:dyDescent="0.25">
      <c r="A514" s="32"/>
      <c r="B514" s="33"/>
      <c r="C514" s="35"/>
      <c r="D514" s="35"/>
      <c r="E514" s="46"/>
      <c r="F514" s="33"/>
      <c r="G514" s="35" t="str">
        <f>IFERROR(VLOOKUP(F514,'[1]Données '!D$3:G$26,4,FALSE),"")</f>
        <v/>
      </c>
      <c r="H514" s="33"/>
      <c r="I514" s="37"/>
      <c r="J514" s="38"/>
      <c r="K514" s="90"/>
    </row>
    <row r="515" spans="1:11" x14ac:dyDescent="0.25">
      <c r="A515" s="32"/>
      <c r="B515" s="33"/>
      <c r="C515" s="35"/>
      <c r="D515" s="35"/>
      <c r="E515" s="46"/>
      <c r="F515" s="33"/>
      <c r="G515" s="35" t="str">
        <f>IFERROR(VLOOKUP(F515,'[1]Données '!D$3:G$26,4,FALSE),"")</f>
        <v/>
      </c>
      <c r="H515" s="33"/>
      <c r="I515" s="37"/>
      <c r="J515" s="38"/>
      <c r="K515" s="90"/>
    </row>
    <row r="516" spans="1:11" x14ac:dyDescent="0.25">
      <c r="A516" s="32"/>
      <c r="B516" s="33"/>
      <c r="C516" s="35"/>
      <c r="D516" s="35"/>
      <c r="E516" s="46"/>
      <c r="F516" s="33"/>
      <c r="G516" s="35" t="str">
        <f>IFERROR(VLOOKUP(F516,'[1]Données '!D$3:G$26,4,FALSE),"")</f>
        <v/>
      </c>
      <c r="H516" s="33"/>
      <c r="I516" s="37"/>
      <c r="J516" s="38"/>
      <c r="K516" s="90"/>
    </row>
    <row r="517" spans="1:11" x14ac:dyDescent="0.25">
      <c r="A517" s="32"/>
      <c r="B517" s="33"/>
      <c r="C517" s="35"/>
      <c r="D517" s="35"/>
      <c r="E517" s="46"/>
      <c r="F517" s="33"/>
      <c r="G517" s="35" t="str">
        <f>IFERROR(VLOOKUP(F517,'[1]Données '!D$3:G$26,4,FALSE),"")</f>
        <v/>
      </c>
      <c r="H517" s="33"/>
      <c r="I517" s="37"/>
      <c r="J517" s="38"/>
      <c r="K517" s="90"/>
    </row>
    <row r="518" spans="1:11" x14ac:dyDescent="0.25">
      <c r="A518" s="32"/>
      <c r="B518" s="33"/>
      <c r="C518" s="35"/>
      <c r="D518" s="35"/>
      <c r="E518" s="46"/>
      <c r="F518" s="33"/>
      <c r="G518" s="35" t="str">
        <f>IFERROR(VLOOKUP(F518,'[1]Données '!D$3:G$26,4,FALSE),"")</f>
        <v/>
      </c>
      <c r="H518" s="33"/>
      <c r="I518" s="37"/>
      <c r="J518" s="38"/>
      <c r="K518" s="90"/>
    </row>
    <row r="519" spans="1:11" x14ac:dyDescent="0.25">
      <c r="A519" s="32"/>
      <c r="B519" s="33"/>
      <c r="C519" s="35"/>
      <c r="D519" s="35"/>
      <c r="E519" s="46"/>
      <c r="F519" s="33"/>
      <c r="G519" s="35" t="str">
        <f>IFERROR(VLOOKUP(F519,'[1]Données '!D$3:G$26,4,FALSE),"")</f>
        <v/>
      </c>
      <c r="H519" s="33"/>
      <c r="I519" s="37"/>
      <c r="J519" s="38"/>
      <c r="K519" s="90"/>
    </row>
    <row r="520" spans="1:11" x14ac:dyDescent="0.25">
      <c r="A520" s="32"/>
      <c r="B520" s="33"/>
      <c r="C520" s="35"/>
      <c r="D520" s="35"/>
      <c r="E520" s="46"/>
      <c r="F520" s="33"/>
      <c r="G520" s="35" t="str">
        <f>IFERROR(VLOOKUP(F520,'[1]Données '!D$3:G$26,4,FALSE),"")</f>
        <v/>
      </c>
      <c r="H520" s="33"/>
      <c r="I520" s="37"/>
      <c r="J520" s="38"/>
      <c r="K520" s="90"/>
    </row>
    <row r="521" spans="1:11" x14ac:dyDescent="0.25">
      <c r="A521" s="32"/>
      <c r="B521" s="33"/>
      <c r="C521" s="35"/>
      <c r="D521" s="35"/>
      <c r="E521" s="46"/>
      <c r="F521" s="33"/>
      <c r="G521" s="35" t="str">
        <f>IFERROR(VLOOKUP(F521,'[1]Données '!D$3:G$26,4,FALSE),"")</f>
        <v/>
      </c>
      <c r="H521" s="33"/>
      <c r="I521" s="37"/>
      <c r="J521" s="38"/>
      <c r="K521" s="90"/>
    </row>
    <row r="522" spans="1:11" x14ac:dyDescent="0.25">
      <c r="A522" s="32"/>
      <c r="B522" s="33"/>
      <c r="C522" s="35"/>
      <c r="D522" s="35"/>
      <c r="E522" s="46"/>
      <c r="F522" s="33"/>
      <c r="G522" s="35" t="str">
        <f>IFERROR(VLOOKUP(F522,'[1]Données '!D$3:G$26,4,FALSE),"")</f>
        <v/>
      </c>
      <c r="H522" s="33"/>
      <c r="I522" s="37"/>
      <c r="J522" s="38"/>
      <c r="K522" s="90"/>
    </row>
    <row r="523" spans="1:11" x14ac:dyDescent="0.25">
      <c r="A523" s="32"/>
      <c r="B523" s="33"/>
      <c r="C523" s="35"/>
      <c r="D523" s="35"/>
      <c r="E523" s="46"/>
      <c r="F523" s="33"/>
      <c r="G523" s="35" t="str">
        <f>IFERROR(VLOOKUP(F523,'[1]Données '!D$3:G$26,4,FALSE),"")</f>
        <v/>
      </c>
      <c r="H523" s="33"/>
      <c r="I523" s="37"/>
      <c r="J523" s="38"/>
      <c r="K523" s="90"/>
    </row>
    <row r="524" spans="1:11" x14ac:dyDescent="0.25">
      <c r="A524" s="32"/>
      <c r="B524" s="33"/>
      <c r="C524" s="35"/>
      <c r="D524" s="35"/>
      <c r="E524" s="46"/>
      <c r="F524" s="33"/>
      <c r="G524" s="35" t="str">
        <f>IFERROR(VLOOKUP(F524,'[1]Données '!D$3:G$26,4,FALSE),"")</f>
        <v/>
      </c>
      <c r="H524" s="33"/>
      <c r="I524" s="37"/>
      <c r="J524" s="38"/>
      <c r="K524" s="90"/>
    </row>
    <row r="525" spans="1:11" x14ac:dyDescent="0.25">
      <c r="A525" s="32"/>
      <c r="B525" s="33"/>
      <c r="C525" s="35"/>
      <c r="D525" s="35"/>
      <c r="E525" s="46"/>
      <c r="F525" s="33"/>
      <c r="G525" s="35" t="str">
        <f>IFERROR(VLOOKUP(F525,'[1]Données '!D$3:G$26,4,FALSE),"")</f>
        <v/>
      </c>
      <c r="H525" s="33"/>
      <c r="I525" s="37"/>
      <c r="J525" s="38"/>
      <c r="K525" s="90"/>
    </row>
    <row r="526" spans="1:11" x14ac:dyDescent="0.25">
      <c r="A526" s="32"/>
      <c r="B526" s="33"/>
      <c r="C526" s="35"/>
      <c r="D526" s="35"/>
      <c r="E526" s="46"/>
      <c r="F526" s="33"/>
      <c r="G526" s="35" t="str">
        <f>IFERROR(VLOOKUP(F526,'[1]Données '!D$3:G$26,4,FALSE),"")</f>
        <v/>
      </c>
      <c r="H526" s="33"/>
      <c r="I526" s="37"/>
      <c r="J526" s="38"/>
      <c r="K526" s="90"/>
    </row>
    <row r="527" spans="1:11" x14ac:dyDescent="0.25">
      <c r="A527" s="32"/>
      <c r="B527" s="33"/>
      <c r="C527" s="35"/>
      <c r="D527" s="35"/>
      <c r="E527" s="46"/>
      <c r="F527" s="33"/>
      <c r="G527" s="35" t="str">
        <f>IFERROR(VLOOKUP(F527,'[1]Données '!D$3:G$26,4,FALSE),"")</f>
        <v/>
      </c>
      <c r="H527" s="33"/>
      <c r="I527" s="37"/>
      <c r="J527" s="38"/>
      <c r="K527" s="90"/>
    </row>
    <row r="528" spans="1:11" x14ac:dyDescent="0.25">
      <c r="A528" s="32"/>
      <c r="B528" s="33"/>
      <c r="C528" s="35"/>
      <c r="D528" s="35"/>
      <c r="E528" s="46"/>
      <c r="F528" s="33"/>
      <c r="G528" s="35" t="str">
        <f>IFERROR(VLOOKUP(F528,'[1]Données '!D$3:G$26,4,FALSE),"")</f>
        <v/>
      </c>
      <c r="H528" s="33"/>
      <c r="I528" s="37"/>
      <c r="J528" s="38"/>
      <c r="K528" s="90"/>
    </row>
    <row r="529" spans="1:11" x14ac:dyDescent="0.25">
      <c r="A529" s="32"/>
      <c r="B529" s="33"/>
      <c r="C529" s="35"/>
      <c r="D529" s="35"/>
      <c r="E529" s="46"/>
      <c r="F529" s="33"/>
      <c r="G529" s="35" t="str">
        <f>IFERROR(VLOOKUP(F529,'[1]Données '!D$3:G$26,4,FALSE),"")</f>
        <v/>
      </c>
      <c r="H529" s="33"/>
      <c r="I529" s="37"/>
      <c r="J529" s="38"/>
      <c r="K529" s="90"/>
    </row>
    <row r="530" spans="1:11" x14ac:dyDescent="0.25">
      <c r="A530" s="32"/>
      <c r="B530" s="33"/>
      <c r="C530" s="35"/>
      <c r="D530" s="35"/>
      <c r="E530" s="46"/>
      <c r="F530" s="33"/>
      <c r="G530" s="35" t="str">
        <f>IFERROR(VLOOKUP(F530,'[1]Données '!D$3:G$26,4,FALSE),"")</f>
        <v/>
      </c>
      <c r="H530" s="33"/>
      <c r="I530" s="37"/>
      <c r="J530" s="38"/>
      <c r="K530" s="90"/>
    </row>
    <row r="531" spans="1:11" x14ac:dyDescent="0.25">
      <c r="A531" s="32"/>
      <c r="B531" s="33"/>
      <c r="C531" s="35"/>
      <c r="D531" s="35"/>
      <c r="E531" s="46"/>
      <c r="F531" s="33"/>
      <c r="G531" s="35" t="str">
        <f>IFERROR(VLOOKUP(F531,'[1]Données '!D$3:G$26,4,FALSE),"")</f>
        <v/>
      </c>
      <c r="H531" s="33"/>
      <c r="I531" s="37"/>
      <c r="J531" s="38"/>
      <c r="K531" s="90"/>
    </row>
    <row r="532" spans="1:11" x14ac:dyDescent="0.25">
      <c r="A532" s="32"/>
      <c r="B532" s="33"/>
      <c r="C532" s="35"/>
      <c r="D532" s="35"/>
      <c r="E532" s="46"/>
      <c r="F532" s="33"/>
      <c r="G532" s="35" t="str">
        <f>IFERROR(VLOOKUP(F532,'[1]Données '!D$3:G$26,4,FALSE),"")</f>
        <v/>
      </c>
      <c r="H532" s="33"/>
      <c r="I532" s="37"/>
      <c r="J532" s="38"/>
      <c r="K532" s="90"/>
    </row>
    <row r="533" spans="1:11" x14ac:dyDescent="0.25">
      <c r="A533" s="32"/>
      <c r="B533" s="33"/>
      <c r="C533" s="35"/>
      <c r="D533" s="35"/>
      <c r="E533" s="46"/>
      <c r="F533" s="33"/>
      <c r="G533" s="35" t="str">
        <f>IFERROR(VLOOKUP(F533,'[1]Données '!D$3:G$26,4,FALSE),"")</f>
        <v/>
      </c>
      <c r="H533" s="33"/>
      <c r="I533" s="37"/>
      <c r="J533" s="38"/>
      <c r="K533" s="90"/>
    </row>
    <row r="534" spans="1:11" x14ac:dyDescent="0.25">
      <c r="A534" s="32"/>
      <c r="B534" s="33"/>
      <c r="C534" s="35"/>
      <c r="D534" s="35"/>
      <c r="E534" s="46"/>
      <c r="F534" s="33"/>
      <c r="G534" s="35" t="str">
        <f>IFERROR(VLOOKUP(F534,'[1]Données '!D$3:G$26,4,FALSE),"")</f>
        <v/>
      </c>
      <c r="H534" s="33"/>
      <c r="I534" s="37"/>
      <c r="J534" s="38"/>
      <c r="K534" s="90"/>
    </row>
    <row r="535" spans="1:11" x14ac:dyDescent="0.25">
      <c r="A535" s="32"/>
      <c r="B535" s="33"/>
      <c r="C535" s="35"/>
      <c r="D535" s="35"/>
      <c r="E535" s="46"/>
      <c r="F535" s="33"/>
      <c r="G535" s="35" t="str">
        <f>IFERROR(VLOOKUP(F535,'[1]Données '!D$3:G$26,4,FALSE),"")</f>
        <v/>
      </c>
      <c r="H535" s="33"/>
      <c r="I535" s="37"/>
      <c r="J535" s="38"/>
      <c r="K535" s="90"/>
    </row>
    <row r="536" spans="1:11" x14ac:dyDescent="0.25">
      <c r="A536" s="32"/>
      <c r="B536" s="33"/>
      <c r="C536" s="35"/>
      <c r="D536" s="35"/>
      <c r="E536" s="46"/>
      <c r="F536" s="33"/>
      <c r="G536" s="35" t="str">
        <f>IFERROR(VLOOKUP(F536,'[1]Données '!D$3:G$26,4,FALSE),"")</f>
        <v/>
      </c>
      <c r="H536" s="33"/>
      <c r="I536" s="37"/>
      <c r="J536" s="38"/>
      <c r="K536" s="90"/>
    </row>
    <row r="537" spans="1:11" x14ac:dyDescent="0.25">
      <c r="A537" s="32"/>
      <c r="B537" s="33"/>
      <c r="C537" s="35"/>
      <c r="D537" s="35"/>
      <c r="E537" s="46"/>
      <c r="F537" s="33"/>
      <c r="G537" s="35" t="str">
        <f>IFERROR(VLOOKUP(F537,'[1]Données '!D$3:G$26,4,FALSE),"")</f>
        <v/>
      </c>
      <c r="H537" s="33"/>
      <c r="I537" s="37"/>
      <c r="J537" s="38"/>
      <c r="K537" s="90"/>
    </row>
    <row r="538" spans="1:11" x14ac:dyDescent="0.25">
      <c r="A538" s="32"/>
      <c r="B538" s="33"/>
      <c r="C538" s="35"/>
      <c r="D538" s="35"/>
      <c r="E538" s="46"/>
      <c r="F538" s="33"/>
      <c r="G538" s="35" t="str">
        <f>IFERROR(VLOOKUP(F538,'[1]Données '!D$3:G$26,4,FALSE),"")</f>
        <v/>
      </c>
      <c r="H538" s="33"/>
      <c r="I538" s="37"/>
      <c r="J538" s="38"/>
      <c r="K538" s="90"/>
    </row>
    <row r="539" spans="1:11" x14ac:dyDescent="0.25">
      <c r="A539" s="32"/>
      <c r="B539" s="33"/>
      <c r="C539" s="35"/>
      <c r="D539" s="35"/>
      <c r="E539" s="46"/>
      <c r="F539" s="33"/>
      <c r="G539" s="35" t="str">
        <f>IFERROR(VLOOKUP(F539,'[1]Données '!D$3:G$26,4,FALSE),"")</f>
        <v/>
      </c>
      <c r="H539" s="33"/>
      <c r="I539" s="37"/>
      <c r="J539" s="38"/>
      <c r="K539" s="90"/>
    </row>
    <row r="540" spans="1:11" x14ac:dyDescent="0.25">
      <c r="A540" s="32"/>
      <c r="B540" s="33"/>
      <c r="C540" s="35"/>
      <c r="D540" s="35"/>
      <c r="E540" s="46"/>
      <c r="F540" s="33"/>
      <c r="G540" s="35" t="str">
        <f>IFERROR(VLOOKUP(F540,'[1]Données '!D$3:G$26,4,FALSE),"")</f>
        <v/>
      </c>
      <c r="H540" s="33"/>
      <c r="I540" s="37"/>
      <c r="J540" s="38"/>
      <c r="K540" s="90"/>
    </row>
    <row r="541" spans="1:11" x14ac:dyDescent="0.25">
      <c r="A541" s="32"/>
      <c r="B541" s="33"/>
      <c r="C541" s="35"/>
      <c r="D541" s="35"/>
      <c r="E541" s="46"/>
      <c r="F541" s="33"/>
      <c r="G541" s="35" t="str">
        <f>IFERROR(VLOOKUP(F541,'[1]Données '!D$3:G$26,4,FALSE),"")</f>
        <v/>
      </c>
      <c r="H541" s="33"/>
      <c r="I541" s="37"/>
      <c r="J541" s="38"/>
      <c r="K541" s="90"/>
    </row>
    <row r="542" spans="1:11" x14ac:dyDescent="0.25">
      <c r="A542" s="32"/>
      <c r="B542" s="33"/>
      <c r="C542" s="35"/>
      <c r="D542" s="35"/>
      <c r="E542" s="46"/>
      <c r="F542" s="33"/>
      <c r="G542" s="35" t="str">
        <f>IFERROR(VLOOKUP(F542,'[1]Données '!D$3:G$26,4,FALSE),"")</f>
        <v/>
      </c>
      <c r="H542" s="33"/>
      <c r="I542" s="37"/>
      <c r="J542" s="38"/>
      <c r="K542" s="90"/>
    </row>
    <row r="543" spans="1:11" x14ac:dyDescent="0.25">
      <c r="A543" s="32"/>
      <c r="B543" s="33"/>
      <c r="C543" s="35"/>
      <c r="D543" s="35"/>
      <c r="E543" s="46"/>
      <c r="F543" s="33"/>
      <c r="G543" s="35" t="str">
        <f>IFERROR(VLOOKUP(F543,'[1]Données '!D$3:G$26,4,FALSE),"")</f>
        <v/>
      </c>
      <c r="H543" s="33"/>
      <c r="I543" s="37"/>
      <c r="J543" s="38"/>
      <c r="K543" s="90"/>
    </row>
    <row r="544" spans="1:11" x14ac:dyDescent="0.25">
      <c r="A544" s="32"/>
      <c r="B544" s="33"/>
      <c r="C544" s="35"/>
      <c r="D544" s="35"/>
      <c r="E544" s="46"/>
      <c r="F544" s="33"/>
      <c r="G544" s="35" t="str">
        <f>IFERROR(VLOOKUP(F544,'[1]Données '!D$3:G$26,4,FALSE),"")</f>
        <v/>
      </c>
      <c r="H544" s="33"/>
      <c r="I544" s="37"/>
      <c r="J544" s="38"/>
      <c r="K544" s="90"/>
    </row>
    <row r="545" spans="1:11" x14ac:dyDescent="0.25">
      <c r="A545" s="32"/>
      <c r="B545" s="33"/>
      <c r="C545" s="35"/>
      <c r="D545" s="35"/>
      <c r="E545" s="46"/>
      <c r="F545" s="33"/>
      <c r="G545" s="35" t="str">
        <f>IFERROR(VLOOKUP(F545,'[1]Données '!D$3:G$26,4,FALSE),"")</f>
        <v/>
      </c>
      <c r="H545" s="33"/>
      <c r="I545" s="37"/>
      <c r="J545" s="38"/>
      <c r="K545" s="90"/>
    </row>
    <row r="546" spans="1:11" x14ac:dyDescent="0.25">
      <c r="A546" s="32"/>
      <c r="B546" s="33"/>
      <c r="C546" s="35"/>
      <c r="D546" s="35"/>
      <c r="E546" s="46"/>
      <c r="F546" s="33"/>
      <c r="G546" s="35" t="str">
        <f>IFERROR(VLOOKUP(F546,'[1]Données '!D$3:G$26,4,FALSE),"")</f>
        <v/>
      </c>
      <c r="H546" s="33"/>
      <c r="I546" s="37"/>
      <c r="J546" s="38"/>
      <c r="K546" s="90"/>
    </row>
    <row r="547" spans="1:11" x14ac:dyDescent="0.25">
      <c r="A547" s="32"/>
      <c r="B547" s="33"/>
      <c r="C547" s="35"/>
      <c r="D547" s="35"/>
      <c r="E547" s="46"/>
      <c r="F547" s="33"/>
      <c r="G547" s="35" t="str">
        <f>IFERROR(VLOOKUP(F547,'[1]Données '!D$3:G$26,4,FALSE),"")</f>
        <v/>
      </c>
      <c r="H547" s="33"/>
      <c r="I547" s="37"/>
      <c r="J547" s="38"/>
      <c r="K547" s="90"/>
    </row>
    <row r="548" spans="1:11" x14ac:dyDescent="0.25">
      <c r="A548" s="32"/>
      <c r="B548" s="33"/>
      <c r="C548" s="35"/>
      <c r="D548" s="35"/>
      <c r="E548" s="46"/>
      <c r="F548" s="33"/>
      <c r="G548" s="35" t="str">
        <f>IFERROR(VLOOKUP(F548,'[1]Données '!D$3:G$26,4,FALSE),"")</f>
        <v/>
      </c>
      <c r="H548" s="33"/>
      <c r="I548" s="37"/>
      <c r="J548" s="38"/>
      <c r="K548" s="90"/>
    </row>
    <row r="549" spans="1:11" x14ac:dyDescent="0.25">
      <c r="A549" s="32"/>
      <c r="B549" s="33"/>
      <c r="C549" s="35"/>
      <c r="D549" s="35"/>
      <c r="E549" s="46"/>
      <c r="F549" s="33"/>
      <c r="G549" s="35" t="str">
        <f>IFERROR(VLOOKUP(F549,'[1]Données '!D$3:G$26,4,FALSE),"")</f>
        <v/>
      </c>
      <c r="H549" s="33"/>
      <c r="I549" s="37"/>
      <c r="J549" s="38"/>
      <c r="K549" s="90"/>
    </row>
    <row r="550" spans="1:11" x14ac:dyDescent="0.25">
      <c r="A550" s="32"/>
      <c r="B550" s="33"/>
      <c r="C550" s="35"/>
      <c r="D550" s="35"/>
      <c r="E550" s="46"/>
      <c r="F550" s="33"/>
      <c r="G550" s="35" t="str">
        <f>IFERROR(VLOOKUP(F550,'[1]Données '!D$3:G$26,4,FALSE),"")</f>
        <v/>
      </c>
      <c r="H550" s="33"/>
      <c r="I550" s="37"/>
      <c r="J550" s="38"/>
      <c r="K550" s="90"/>
    </row>
    <row r="551" spans="1:11" x14ac:dyDescent="0.25">
      <c r="A551" s="32"/>
      <c r="B551" s="33"/>
      <c r="C551" s="35"/>
      <c r="D551" s="35"/>
      <c r="E551" s="46"/>
      <c r="F551" s="33"/>
      <c r="G551" s="35" t="str">
        <f>IFERROR(VLOOKUP(F551,'[1]Données '!D$3:G$26,4,FALSE),"")</f>
        <v/>
      </c>
      <c r="H551" s="33"/>
      <c r="I551" s="37"/>
      <c r="J551" s="38"/>
      <c r="K551" s="90"/>
    </row>
    <row r="552" spans="1:11" x14ac:dyDescent="0.25">
      <c r="A552" s="32"/>
      <c r="B552" s="33"/>
      <c r="C552" s="35"/>
      <c r="D552" s="35"/>
      <c r="E552" s="46"/>
      <c r="F552" s="33"/>
      <c r="G552" s="35" t="str">
        <f>IFERROR(VLOOKUP(F552,'[1]Données '!D$3:G$26,4,FALSE),"")</f>
        <v/>
      </c>
      <c r="H552" s="33"/>
      <c r="I552" s="37"/>
      <c r="J552" s="38"/>
      <c r="K552" s="90"/>
    </row>
    <row r="553" spans="1:11" x14ac:dyDescent="0.25">
      <c r="A553" s="32"/>
      <c r="B553" s="33"/>
      <c r="C553" s="35"/>
      <c r="D553" s="35"/>
      <c r="E553" s="46"/>
      <c r="F553" s="33"/>
      <c r="G553" s="35" t="str">
        <f>IFERROR(VLOOKUP(F553,'[1]Données '!D$3:G$26,4,FALSE),"")</f>
        <v/>
      </c>
      <c r="H553" s="33"/>
      <c r="I553" s="37"/>
      <c r="J553" s="38"/>
      <c r="K553" s="90"/>
    </row>
    <row r="554" spans="1:11" x14ac:dyDescent="0.25">
      <c r="A554" s="32"/>
      <c r="B554" s="33"/>
      <c r="C554" s="35"/>
      <c r="D554" s="35"/>
      <c r="E554" s="46"/>
      <c r="F554" s="33"/>
      <c r="G554" s="35" t="str">
        <f>IFERROR(VLOOKUP(F554,'[1]Données '!D$3:G$26,4,FALSE),"")</f>
        <v/>
      </c>
      <c r="H554" s="33"/>
      <c r="I554" s="37"/>
      <c r="J554" s="38"/>
      <c r="K554" s="90"/>
    </row>
    <row r="555" spans="1:11" x14ac:dyDescent="0.25">
      <c r="A555" s="32"/>
      <c r="B555" s="33"/>
      <c r="C555" s="35"/>
      <c r="D555" s="35"/>
      <c r="E555" s="46"/>
      <c r="F555" s="33"/>
      <c r="G555" s="35" t="str">
        <f>IFERROR(VLOOKUP(F555,'[1]Données '!D$3:G$26,4,FALSE),"")</f>
        <v/>
      </c>
      <c r="H555" s="33"/>
      <c r="I555" s="37"/>
      <c r="J555" s="38"/>
      <c r="K555" s="90"/>
    </row>
    <row r="556" spans="1:11" x14ac:dyDescent="0.25">
      <c r="A556" s="32"/>
      <c r="B556" s="33"/>
      <c r="C556" s="35"/>
      <c r="D556" s="35"/>
      <c r="E556" s="46"/>
      <c r="F556" s="33"/>
      <c r="G556" s="35" t="str">
        <f>IFERROR(VLOOKUP(F556,'[1]Données '!D$3:G$26,4,FALSE),"")</f>
        <v/>
      </c>
      <c r="H556" s="33"/>
      <c r="I556" s="37"/>
      <c r="J556" s="38"/>
      <c r="K556" s="90"/>
    </row>
    <row r="557" spans="1:11" x14ac:dyDescent="0.25">
      <c r="A557" s="32"/>
      <c r="B557" s="33"/>
      <c r="C557" s="35"/>
      <c r="D557" s="35"/>
      <c r="E557" s="46"/>
      <c r="F557" s="33"/>
      <c r="G557" s="35" t="str">
        <f>IFERROR(VLOOKUP(F557,'[1]Données '!D$3:G$26,4,FALSE),"")</f>
        <v/>
      </c>
      <c r="H557" s="33"/>
      <c r="I557" s="37"/>
      <c r="J557" s="38"/>
      <c r="K557" s="90"/>
    </row>
    <row r="558" spans="1:11" x14ac:dyDescent="0.25">
      <c r="A558" s="32"/>
      <c r="B558" s="33"/>
      <c r="C558" s="35"/>
      <c r="D558" s="35"/>
      <c r="E558" s="46"/>
      <c r="F558" s="33"/>
      <c r="G558" s="35" t="str">
        <f>IFERROR(VLOOKUP(F558,'[1]Données '!D$3:G$26,4,FALSE),"")</f>
        <v/>
      </c>
      <c r="H558" s="33"/>
      <c r="I558" s="37"/>
      <c r="J558" s="38"/>
      <c r="K558" s="90"/>
    </row>
    <row r="559" spans="1:11" x14ac:dyDescent="0.25">
      <c r="A559" s="32"/>
      <c r="B559" s="33"/>
      <c r="C559" s="35"/>
      <c r="D559" s="35"/>
      <c r="E559" s="46"/>
      <c r="F559" s="33"/>
      <c r="G559" s="35" t="str">
        <f>IFERROR(VLOOKUP(F559,'[1]Données '!D$3:G$26,4,FALSE),"")</f>
        <v/>
      </c>
      <c r="H559" s="33"/>
      <c r="I559" s="37"/>
      <c r="J559" s="38"/>
      <c r="K559" s="90"/>
    </row>
    <row r="560" spans="1:11" x14ac:dyDescent="0.25">
      <c r="A560" s="32"/>
      <c r="B560" s="33"/>
      <c r="C560" s="35"/>
      <c r="D560" s="35"/>
      <c r="E560" s="46"/>
      <c r="F560" s="33"/>
      <c r="G560" s="35" t="str">
        <f>IFERROR(VLOOKUP(F560,'[1]Données '!D$3:G$26,4,FALSE),"")</f>
        <v/>
      </c>
      <c r="H560" s="33"/>
      <c r="I560" s="37"/>
      <c r="J560" s="38"/>
      <c r="K560" s="90"/>
    </row>
    <row r="561" spans="1:11" x14ac:dyDescent="0.25">
      <c r="A561" s="32"/>
      <c r="B561" s="33"/>
      <c r="C561" s="35"/>
      <c r="D561" s="35"/>
      <c r="E561" s="46"/>
      <c r="F561" s="33"/>
      <c r="G561" s="35" t="str">
        <f>IFERROR(VLOOKUP(F561,'[1]Données '!D$3:G$26,4,FALSE),"")</f>
        <v/>
      </c>
      <c r="H561" s="33"/>
      <c r="I561" s="37"/>
      <c r="J561" s="38"/>
      <c r="K561" s="90"/>
    </row>
    <row r="562" spans="1:11" x14ac:dyDescent="0.25">
      <c r="A562" s="32"/>
      <c r="B562" s="33"/>
      <c r="C562" s="35"/>
      <c r="D562" s="35"/>
      <c r="E562" s="46"/>
      <c r="F562" s="33"/>
      <c r="G562" s="35" t="str">
        <f>IFERROR(VLOOKUP(F562,'[1]Données '!D$3:G$26,4,FALSE),"")</f>
        <v/>
      </c>
      <c r="H562" s="33"/>
      <c r="I562" s="37"/>
      <c r="J562" s="38"/>
      <c r="K562" s="90"/>
    </row>
    <row r="563" spans="1:11" x14ac:dyDescent="0.25">
      <c r="A563" s="32"/>
      <c r="B563" s="33"/>
      <c r="C563" s="35"/>
      <c r="D563" s="35"/>
      <c r="E563" s="46"/>
      <c r="F563" s="33"/>
      <c r="G563" s="35" t="str">
        <f>IFERROR(VLOOKUP(F563,'[1]Données '!D$3:G$26,4,FALSE),"")</f>
        <v/>
      </c>
      <c r="H563" s="33"/>
      <c r="I563" s="37"/>
      <c r="J563" s="38"/>
      <c r="K563" s="90"/>
    </row>
    <row r="564" spans="1:11" x14ac:dyDescent="0.25">
      <c r="A564" s="32"/>
      <c r="B564" s="33"/>
      <c r="C564" s="35"/>
      <c r="D564" s="35"/>
      <c r="E564" s="46"/>
      <c r="F564" s="33"/>
      <c r="G564" s="35" t="str">
        <f>IFERROR(VLOOKUP(F564,'[1]Données '!D$3:G$26,4,FALSE),"")</f>
        <v/>
      </c>
      <c r="H564" s="33"/>
      <c r="I564" s="37"/>
      <c r="J564" s="38"/>
      <c r="K564" s="90"/>
    </row>
    <row r="565" spans="1:11" x14ac:dyDescent="0.25">
      <c r="A565" s="32"/>
      <c r="B565" s="33"/>
      <c r="C565" s="35"/>
      <c r="D565" s="35"/>
      <c r="E565" s="46"/>
      <c r="F565" s="33"/>
      <c r="G565" s="35" t="str">
        <f>IFERROR(VLOOKUP(F565,'[1]Données '!D$3:G$26,4,FALSE),"")</f>
        <v/>
      </c>
      <c r="H565" s="33"/>
      <c r="I565" s="37"/>
      <c r="J565" s="38"/>
      <c r="K565" s="90"/>
    </row>
    <row r="566" spans="1:11" x14ac:dyDescent="0.25">
      <c r="A566" s="32"/>
      <c r="B566" s="33"/>
      <c r="C566" s="35"/>
      <c r="D566" s="35"/>
      <c r="E566" s="46"/>
      <c r="F566" s="33"/>
      <c r="G566" s="35" t="str">
        <f>IFERROR(VLOOKUP(F566,'[1]Données '!D$3:G$26,4,FALSE),"")</f>
        <v/>
      </c>
      <c r="H566" s="33"/>
      <c r="I566" s="37"/>
      <c r="J566" s="38"/>
      <c r="K566" s="90"/>
    </row>
    <row r="567" spans="1:11" x14ac:dyDescent="0.25">
      <c r="A567" s="32"/>
      <c r="B567" s="33"/>
      <c r="C567" s="35"/>
      <c r="D567" s="35"/>
      <c r="E567" s="46"/>
      <c r="F567" s="33"/>
      <c r="G567" s="35" t="str">
        <f>IFERROR(VLOOKUP(F567,'[1]Données '!D$3:G$26,4,FALSE),"")</f>
        <v/>
      </c>
      <c r="H567" s="33"/>
      <c r="I567" s="37"/>
      <c r="J567" s="38"/>
      <c r="K567" s="90"/>
    </row>
    <row r="568" spans="1:11" x14ac:dyDescent="0.25">
      <c r="A568" s="32"/>
      <c r="B568" s="33"/>
      <c r="C568" s="35"/>
      <c r="D568" s="35"/>
      <c r="E568" s="46"/>
      <c r="F568" s="33"/>
      <c r="G568" s="35" t="str">
        <f>IFERROR(VLOOKUP(F568,'[1]Données '!D$3:G$26,4,FALSE),"")</f>
        <v/>
      </c>
      <c r="H568" s="33"/>
      <c r="I568" s="37"/>
      <c r="J568" s="38"/>
      <c r="K568" s="90"/>
    </row>
    <row r="569" spans="1:11" x14ac:dyDescent="0.25">
      <c r="A569" s="32"/>
      <c r="B569" s="33"/>
      <c r="C569" s="35"/>
      <c r="D569" s="35"/>
      <c r="E569" s="46"/>
      <c r="F569" s="33"/>
      <c r="G569" s="35" t="str">
        <f>IFERROR(VLOOKUP(F569,'[1]Données '!D$3:G$26,4,FALSE),"")</f>
        <v/>
      </c>
      <c r="H569" s="33"/>
      <c r="I569" s="37"/>
      <c r="J569" s="38"/>
      <c r="K569" s="90"/>
    </row>
    <row r="570" spans="1:11" x14ac:dyDescent="0.25">
      <c r="A570" s="32"/>
      <c r="B570" s="33"/>
      <c r="C570" s="35"/>
      <c r="D570" s="35"/>
      <c r="E570" s="46"/>
      <c r="F570" s="33"/>
      <c r="G570" s="35" t="str">
        <f>IFERROR(VLOOKUP(F570,'[1]Données '!D$3:G$26,4,FALSE),"")</f>
        <v/>
      </c>
      <c r="H570" s="33"/>
      <c r="I570" s="37"/>
      <c r="J570" s="38"/>
      <c r="K570" s="90"/>
    </row>
    <row r="571" spans="1:11" x14ac:dyDescent="0.25">
      <c r="A571" s="32"/>
      <c r="B571" s="33"/>
      <c r="C571" s="35"/>
      <c r="D571" s="35"/>
      <c r="E571" s="46"/>
      <c r="F571" s="33"/>
      <c r="G571" s="35" t="str">
        <f>IFERROR(VLOOKUP(F571,'[1]Données '!D$3:G$26,4,FALSE),"")</f>
        <v/>
      </c>
      <c r="H571" s="33"/>
      <c r="I571" s="37"/>
      <c r="J571" s="38"/>
      <c r="K571" s="90"/>
    </row>
    <row r="572" spans="1:11" x14ac:dyDescent="0.25">
      <c r="A572" s="32"/>
      <c r="B572" s="33"/>
      <c r="C572" s="35"/>
      <c r="D572" s="35"/>
      <c r="E572" s="46"/>
      <c r="F572" s="33"/>
      <c r="G572" s="35" t="str">
        <f>IFERROR(VLOOKUP(F572,'[1]Données '!D$3:G$26,4,FALSE),"")</f>
        <v/>
      </c>
      <c r="H572" s="33"/>
      <c r="I572" s="37"/>
      <c r="J572" s="38"/>
      <c r="K572" s="90"/>
    </row>
    <row r="573" spans="1:11" x14ac:dyDescent="0.25">
      <c r="A573" s="32"/>
      <c r="B573" s="33"/>
      <c r="C573" s="35"/>
      <c r="D573" s="35"/>
      <c r="E573" s="46"/>
      <c r="F573" s="33"/>
      <c r="G573" s="35" t="str">
        <f>IFERROR(VLOOKUP(F573,'[1]Données '!D$3:G$26,4,FALSE),"")</f>
        <v/>
      </c>
      <c r="H573" s="33"/>
      <c r="I573" s="37"/>
      <c r="J573" s="38"/>
      <c r="K573" s="90"/>
    </row>
    <row r="574" spans="1:11" x14ac:dyDescent="0.25">
      <c r="A574" s="32"/>
      <c r="B574" s="33"/>
      <c r="C574" s="35"/>
      <c r="D574" s="35"/>
      <c r="E574" s="46"/>
      <c r="F574" s="33"/>
      <c r="G574" s="35" t="str">
        <f>IFERROR(VLOOKUP(F574,'[1]Données '!D$3:G$26,4,FALSE),"")</f>
        <v/>
      </c>
      <c r="H574" s="33"/>
      <c r="I574" s="37"/>
      <c r="J574" s="38"/>
      <c r="K574" s="90"/>
    </row>
    <row r="575" spans="1:11" x14ac:dyDescent="0.25">
      <c r="A575" s="32"/>
      <c r="B575" s="33"/>
      <c r="C575" s="35"/>
      <c r="D575" s="35"/>
      <c r="E575" s="46"/>
      <c r="F575" s="33"/>
      <c r="G575" s="35" t="str">
        <f>IFERROR(VLOOKUP(F575,'[1]Données '!D$3:G$26,4,FALSE),"")</f>
        <v/>
      </c>
      <c r="H575" s="33"/>
      <c r="I575" s="37"/>
      <c r="J575" s="38"/>
      <c r="K575" s="90"/>
    </row>
    <row r="576" spans="1:11" x14ac:dyDescent="0.25">
      <c r="A576" s="32"/>
      <c r="B576" s="33"/>
      <c r="C576" s="35"/>
      <c r="D576" s="35"/>
      <c r="E576" s="46"/>
      <c r="F576" s="33"/>
      <c r="G576" s="35" t="str">
        <f>IFERROR(VLOOKUP(F576,'[1]Données '!D$3:G$26,4,FALSE),"")</f>
        <v/>
      </c>
      <c r="H576" s="33"/>
      <c r="I576" s="37"/>
      <c r="J576" s="38"/>
      <c r="K576" s="90"/>
    </row>
    <row r="577" spans="1:11" x14ac:dyDescent="0.25">
      <c r="A577" s="32"/>
      <c r="B577" s="33"/>
      <c r="C577" s="35"/>
      <c r="D577" s="35"/>
      <c r="E577" s="46"/>
      <c r="F577" s="33"/>
      <c r="G577" s="35" t="str">
        <f>IFERROR(VLOOKUP(F577,'[1]Données '!D$3:G$26,4,FALSE),"")</f>
        <v/>
      </c>
      <c r="H577" s="33"/>
      <c r="I577" s="37"/>
      <c r="J577" s="38"/>
      <c r="K577" s="90"/>
    </row>
    <row r="578" spans="1:11" x14ac:dyDescent="0.25">
      <c r="A578" s="32"/>
      <c r="B578" s="33"/>
      <c r="C578" s="35"/>
      <c r="D578" s="35"/>
      <c r="E578" s="46"/>
      <c r="F578" s="33"/>
      <c r="G578" s="35" t="str">
        <f>IFERROR(VLOOKUP(F578,'[1]Données '!D$3:G$26,4,FALSE),"")</f>
        <v/>
      </c>
      <c r="H578" s="33"/>
      <c r="I578" s="37"/>
      <c r="J578" s="38"/>
      <c r="K578" s="90"/>
    </row>
    <row r="579" spans="1:11" x14ac:dyDescent="0.25">
      <c r="A579" s="32"/>
      <c r="B579" s="33"/>
      <c r="C579" s="35"/>
      <c r="D579" s="35"/>
      <c r="E579" s="46"/>
      <c r="F579" s="33"/>
      <c r="G579" s="35" t="str">
        <f>IFERROR(VLOOKUP(F579,'[1]Données '!D$3:G$26,4,FALSE),"")</f>
        <v/>
      </c>
      <c r="H579" s="33"/>
      <c r="I579" s="37"/>
      <c r="J579" s="38"/>
      <c r="K579" s="90"/>
    </row>
    <row r="580" spans="1:11" x14ac:dyDescent="0.25">
      <c r="A580" s="32"/>
      <c r="B580" s="33"/>
      <c r="C580" s="35"/>
      <c r="D580" s="35"/>
      <c r="E580" s="46"/>
      <c r="F580" s="33"/>
      <c r="G580" s="35" t="str">
        <f>IFERROR(VLOOKUP(F580,'[1]Données '!D$3:G$26,4,FALSE),"")</f>
        <v/>
      </c>
      <c r="H580" s="33"/>
      <c r="I580" s="37"/>
      <c r="J580" s="38"/>
      <c r="K580" s="90"/>
    </row>
    <row r="581" spans="1:11" x14ac:dyDescent="0.25">
      <c r="A581" s="32"/>
      <c r="B581" s="33"/>
      <c r="C581" s="35"/>
      <c r="D581" s="35"/>
      <c r="E581" s="46"/>
      <c r="F581" s="33"/>
      <c r="G581" s="35" t="str">
        <f>IFERROR(VLOOKUP(F581,'[1]Données '!D$3:G$26,4,FALSE),"")</f>
        <v/>
      </c>
      <c r="H581" s="33"/>
      <c r="I581" s="37"/>
      <c r="J581" s="38"/>
      <c r="K581" s="90"/>
    </row>
    <row r="582" spans="1:11" x14ac:dyDescent="0.25">
      <c r="A582" s="32"/>
      <c r="B582" s="33"/>
      <c r="C582" s="35"/>
      <c r="D582" s="35"/>
      <c r="E582" s="46"/>
      <c r="F582" s="33"/>
      <c r="G582" s="35" t="str">
        <f>IFERROR(VLOOKUP(F582,'[1]Données '!D$3:G$26,4,FALSE),"")</f>
        <v/>
      </c>
      <c r="H582" s="33"/>
      <c r="I582" s="37"/>
      <c r="J582" s="38"/>
      <c r="K582" s="90"/>
    </row>
    <row r="583" spans="1:11" x14ac:dyDescent="0.25">
      <c r="A583" s="32"/>
      <c r="B583" s="33"/>
      <c r="C583" s="35"/>
      <c r="D583" s="35"/>
      <c r="E583" s="46"/>
      <c r="F583" s="33"/>
      <c r="G583" s="35" t="str">
        <f>IFERROR(VLOOKUP(F583,'[1]Données '!D$3:G$26,4,FALSE),"")</f>
        <v/>
      </c>
      <c r="H583" s="33"/>
      <c r="I583" s="37"/>
      <c r="J583" s="38"/>
      <c r="K583" s="90"/>
    </row>
    <row r="584" spans="1:11" x14ac:dyDescent="0.25">
      <c r="A584" s="32"/>
      <c r="B584" s="33"/>
      <c r="C584" s="35"/>
      <c r="D584" s="35"/>
      <c r="E584" s="46"/>
      <c r="F584" s="33"/>
      <c r="G584" s="35" t="str">
        <f>IFERROR(VLOOKUP(F584,'[1]Données '!D$3:G$26,4,FALSE),"")</f>
        <v/>
      </c>
      <c r="H584" s="33"/>
      <c r="I584" s="37"/>
      <c r="J584" s="38"/>
      <c r="K584" s="90"/>
    </row>
    <row r="585" spans="1:11" x14ac:dyDescent="0.25">
      <c r="A585" s="32"/>
      <c r="B585" s="33"/>
      <c r="C585" s="35"/>
      <c r="D585" s="35"/>
      <c r="E585" s="46"/>
      <c r="F585" s="33"/>
      <c r="G585" s="35" t="str">
        <f>IFERROR(VLOOKUP(F585,'[1]Données '!D$3:G$26,4,FALSE),"")</f>
        <v/>
      </c>
      <c r="H585" s="33"/>
      <c r="I585" s="37"/>
      <c r="J585" s="38"/>
      <c r="K585" s="90"/>
    </row>
    <row r="586" spans="1:11" x14ac:dyDescent="0.25">
      <c r="A586" s="32"/>
      <c r="B586" s="33"/>
      <c r="C586" s="35"/>
      <c r="D586" s="35"/>
      <c r="E586" s="46"/>
      <c r="F586" s="33"/>
      <c r="G586" s="35" t="str">
        <f>IFERROR(VLOOKUP(F586,'[1]Données '!D$3:G$26,4,FALSE),"")</f>
        <v/>
      </c>
      <c r="H586" s="33"/>
      <c r="I586" s="37"/>
      <c r="J586" s="38"/>
      <c r="K586" s="90"/>
    </row>
    <row r="587" spans="1:11" x14ac:dyDescent="0.25">
      <c r="A587" s="32"/>
      <c r="B587" s="33"/>
      <c r="C587" s="35"/>
      <c r="D587" s="35"/>
      <c r="E587" s="46"/>
      <c r="F587" s="33"/>
      <c r="G587" s="35" t="str">
        <f>IFERROR(VLOOKUP(F587,'[1]Données '!D$3:G$26,4,FALSE),"")</f>
        <v/>
      </c>
      <c r="H587" s="33"/>
      <c r="I587" s="37"/>
      <c r="J587" s="38"/>
      <c r="K587" s="90"/>
    </row>
    <row r="588" spans="1:11" x14ac:dyDescent="0.25">
      <c r="A588" s="32"/>
      <c r="B588" s="33"/>
      <c r="C588" s="35"/>
      <c r="D588" s="35"/>
      <c r="E588" s="46"/>
      <c r="F588" s="33"/>
      <c r="G588" s="35" t="str">
        <f>IFERROR(VLOOKUP(F588,'[1]Données '!D$3:G$26,4,FALSE),"")</f>
        <v/>
      </c>
      <c r="H588" s="33"/>
      <c r="I588" s="37"/>
      <c r="J588" s="38"/>
      <c r="K588" s="90"/>
    </row>
    <row r="589" spans="1:11" x14ac:dyDescent="0.25">
      <c r="A589" s="32"/>
      <c r="B589" s="33"/>
      <c r="C589" s="35"/>
      <c r="D589" s="35"/>
      <c r="E589" s="46"/>
      <c r="F589" s="33"/>
      <c r="G589" s="35" t="str">
        <f>IFERROR(VLOOKUP(F589,'[1]Données '!D$3:G$26,4,FALSE),"")</f>
        <v/>
      </c>
      <c r="H589" s="33"/>
      <c r="I589" s="37"/>
      <c r="J589" s="38"/>
      <c r="K589" s="90"/>
    </row>
    <row r="590" spans="1:11" x14ac:dyDescent="0.25">
      <c r="A590" s="32"/>
      <c r="B590" s="33"/>
      <c r="C590" s="35"/>
      <c r="D590" s="35"/>
      <c r="E590" s="46"/>
      <c r="F590" s="33"/>
      <c r="G590" s="35" t="str">
        <f>IFERROR(VLOOKUP(F590,'[1]Données '!D$3:G$26,4,FALSE),"")</f>
        <v/>
      </c>
      <c r="H590" s="33"/>
      <c r="I590" s="37"/>
      <c r="J590" s="38"/>
      <c r="K590" s="90"/>
    </row>
    <row r="591" spans="1:11" x14ac:dyDescent="0.25">
      <c r="A591" s="32"/>
      <c r="B591" s="33"/>
      <c r="C591" s="35"/>
      <c r="D591" s="35"/>
      <c r="E591" s="46"/>
      <c r="F591" s="33"/>
      <c r="G591" s="35" t="str">
        <f>IFERROR(VLOOKUP(F591,'[1]Données '!D$3:G$26,4,FALSE),"")</f>
        <v/>
      </c>
      <c r="H591" s="33"/>
      <c r="I591" s="37"/>
      <c r="J591" s="38"/>
      <c r="K591" s="90"/>
    </row>
    <row r="592" spans="1:11" x14ac:dyDescent="0.25">
      <c r="A592" s="32"/>
      <c r="B592" s="33"/>
      <c r="C592" s="35"/>
      <c r="D592" s="35"/>
      <c r="E592" s="46"/>
      <c r="F592" s="33"/>
      <c r="G592" s="35" t="str">
        <f>IFERROR(VLOOKUP(F592,'[1]Données '!D$3:G$26,4,FALSE),"")</f>
        <v/>
      </c>
      <c r="H592" s="33"/>
      <c r="I592" s="37"/>
      <c r="J592" s="38"/>
      <c r="K592" s="90"/>
    </row>
    <row r="593" spans="1:11" x14ac:dyDescent="0.25">
      <c r="A593" s="32"/>
      <c r="B593" s="33"/>
      <c r="C593" s="35"/>
      <c r="D593" s="35"/>
      <c r="E593" s="46"/>
      <c r="F593" s="33"/>
      <c r="G593" s="35" t="str">
        <f>IFERROR(VLOOKUP(F593,'[1]Données '!D$3:G$26,4,FALSE),"")</f>
        <v/>
      </c>
      <c r="H593" s="33"/>
      <c r="I593" s="37"/>
      <c r="J593" s="38"/>
      <c r="K593" s="90"/>
    </row>
    <row r="594" spans="1:11" x14ac:dyDescent="0.25">
      <c r="A594" s="32"/>
      <c r="B594" s="33"/>
      <c r="C594" s="35"/>
      <c r="D594" s="35"/>
      <c r="E594" s="46"/>
      <c r="F594" s="33"/>
      <c r="G594" s="35" t="str">
        <f>IFERROR(VLOOKUP(F594,'[1]Données '!D$3:G$26,4,FALSE),"")</f>
        <v/>
      </c>
      <c r="H594" s="33"/>
      <c r="I594" s="37"/>
      <c r="J594" s="38"/>
      <c r="K594" s="90"/>
    </row>
    <row r="595" spans="1:11" x14ac:dyDescent="0.25">
      <c r="A595" s="32"/>
      <c r="B595" s="33"/>
      <c r="C595" s="35"/>
      <c r="D595" s="35"/>
      <c r="E595" s="46"/>
      <c r="F595" s="33"/>
      <c r="G595" s="35" t="str">
        <f>IFERROR(VLOOKUP(F595,'[1]Données '!D$3:G$26,4,FALSE),"")</f>
        <v/>
      </c>
      <c r="H595" s="33"/>
      <c r="I595" s="37"/>
      <c r="J595" s="38"/>
      <c r="K595" s="90"/>
    </row>
    <row r="596" spans="1:11" x14ac:dyDescent="0.25">
      <c r="A596" s="32"/>
      <c r="B596" s="33"/>
      <c r="C596" s="35"/>
      <c r="D596" s="35"/>
      <c r="E596" s="46"/>
      <c r="F596" s="33"/>
      <c r="G596" s="35" t="str">
        <f>IFERROR(VLOOKUP(F596,'[1]Données '!D$3:G$26,4,FALSE),"")</f>
        <v/>
      </c>
      <c r="H596" s="33"/>
      <c r="I596" s="37"/>
      <c r="J596" s="38"/>
      <c r="K596" s="90"/>
    </row>
    <row r="597" spans="1:11" x14ac:dyDescent="0.25">
      <c r="A597" s="32"/>
      <c r="B597" s="33"/>
      <c r="C597" s="35"/>
      <c r="D597" s="35"/>
      <c r="E597" s="46"/>
      <c r="F597" s="33"/>
      <c r="G597" s="35" t="str">
        <f>IFERROR(VLOOKUP(F597,'[1]Données '!D$3:G$26,4,FALSE),"")</f>
        <v/>
      </c>
      <c r="H597" s="33"/>
      <c r="I597" s="37"/>
      <c r="J597" s="38"/>
      <c r="K597" s="90"/>
    </row>
    <row r="598" spans="1:11" x14ac:dyDescent="0.25">
      <c r="A598" s="32"/>
      <c r="B598" s="33"/>
      <c r="C598" s="35"/>
      <c r="D598" s="35"/>
      <c r="E598" s="46"/>
      <c r="F598" s="33"/>
      <c r="G598" s="35" t="str">
        <f>IFERROR(VLOOKUP(F598,'[1]Données '!D$3:G$26,4,FALSE),"")</f>
        <v/>
      </c>
      <c r="H598" s="33"/>
      <c r="I598" s="37"/>
      <c r="J598" s="38"/>
      <c r="K598" s="90"/>
    </row>
    <row r="599" spans="1:11" x14ac:dyDescent="0.25">
      <c r="A599" s="32"/>
      <c r="B599" s="33"/>
      <c r="C599" s="35"/>
      <c r="D599" s="35"/>
      <c r="E599" s="46"/>
      <c r="F599" s="33"/>
      <c r="G599" s="35" t="str">
        <f>IFERROR(VLOOKUP(F599,'[1]Données '!D$3:G$26,4,FALSE),"")</f>
        <v/>
      </c>
      <c r="H599" s="33"/>
      <c r="I599" s="37"/>
      <c r="J599" s="38"/>
      <c r="K599" s="90"/>
    </row>
    <row r="600" spans="1:11" x14ac:dyDescent="0.25">
      <c r="A600" s="32"/>
      <c r="B600" s="33"/>
      <c r="C600" s="35"/>
      <c r="D600" s="35"/>
      <c r="E600" s="46"/>
      <c r="F600" s="33"/>
      <c r="G600" s="35" t="str">
        <f>IFERROR(VLOOKUP(F600,'[1]Données '!D$3:G$26,4,FALSE),"")</f>
        <v/>
      </c>
      <c r="H600" s="33"/>
      <c r="I600" s="37"/>
      <c r="J600" s="38"/>
      <c r="K600" s="90"/>
    </row>
    <row r="601" spans="1:11" x14ac:dyDescent="0.25">
      <c r="A601" s="32"/>
      <c r="B601" s="33"/>
      <c r="C601" s="35"/>
      <c r="D601" s="35"/>
      <c r="E601" s="46"/>
      <c r="F601" s="33"/>
      <c r="G601" s="35" t="str">
        <f>IFERROR(VLOOKUP(F601,'[1]Données '!D$3:G$26,4,FALSE),"")</f>
        <v/>
      </c>
      <c r="H601" s="33"/>
      <c r="I601" s="37"/>
      <c r="J601" s="38"/>
      <c r="K601" s="90"/>
    </row>
    <row r="602" spans="1:11" x14ac:dyDescent="0.25">
      <c r="A602" s="32"/>
      <c r="B602" s="33"/>
      <c r="C602" s="35"/>
      <c r="D602" s="35"/>
      <c r="E602" s="46"/>
      <c r="F602" s="33"/>
      <c r="G602" s="35" t="str">
        <f>IFERROR(VLOOKUP(F602,'[1]Données '!D$3:G$26,4,FALSE),"")</f>
        <v/>
      </c>
      <c r="H602" s="33"/>
      <c r="I602" s="37"/>
      <c r="J602" s="38"/>
      <c r="K602" s="90"/>
    </row>
    <row r="603" spans="1:11" x14ac:dyDescent="0.25">
      <c r="A603" s="32"/>
      <c r="B603" s="33"/>
      <c r="C603" s="35"/>
      <c r="D603" s="35"/>
      <c r="E603" s="46"/>
      <c r="F603" s="33"/>
      <c r="G603" s="35" t="str">
        <f>IFERROR(VLOOKUP(F603,'[1]Données '!D$3:G$26,4,FALSE),"")</f>
        <v/>
      </c>
      <c r="H603" s="33"/>
      <c r="I603" s="37"/>
      <c r="J603" s="38"/>
      <c r="K603" s="90"/>
    </row>
    <row r="604" spans="1:11" x14ac:dyDescent="0.25">
      <c r="A604" s="32"/>
      <c r="B604" s="33"/>
      <c r="C604" s="35"/>
      <c r="D604" s="35"/>
      <c r="E604" s="46"/>
      <c r="F604" s="33"/>
      <c r="G604" s="35" t="str">
        <f>IFERROR(VLOOKUP(F604,'[1]Données '!D$3:G$26,4,FALSE),"")</f>
        <v/>
      </c>
      <c r="H604" s="33"/>
      <c r="I604" s="37"/>
      <c r="J604" s="38"/>
      <c r="K604" s="90"/>
    </row>
    <row r="605" spans="1:11" x14ac:dyDescent="0.25">
      <c r="A605" s="32"/>
      <c r="B605" s="33"/>
      <c r="C605" s="35"/>
      <c r="D605" s="35"/>
      <c r="E605" s="46"/>
      <c r="F605" s="33"/>
      <c r="G605" s="35" t="str">
        <f>IFERROR(VLOOKUP(F605,'[1]Données '!D$3:G$26,4,FALSE),"")</f>
        <v/>
      </c>
      <c r="H605" s="33"/>
      <c r="I605" s="37"/>
      <c r="J605" s="38"/>
      <c r="K605" s="90"/>
    </row>
    <row r="606" spans="1:11" x14ac:dyDescent="0.25">
      <c r="A606" s="32"/>
      <c r="B606" s="33"/>
      <c r="C606" s="35"/>
      <c r="D606" s="35"/>
      <c r="E606" s="46"/>
      <c r="F606" s="33"/>
      <c r="G606" s="35" t="str">
        <f>IFERROR(VLOOKUP(F606,'[1]Données '!D$3:G$26,4,FALSE),"")</f>
        <v/>
      </c>
      <c r="H606" s="33"/>
      <c r="I606" s="37"/>
      <c r="J606" s="38"/>
      <c r="K606" s="90"/>
    </row>
    <row r="607" spans="1:11" x14ac:dyDescent="0.25">
      <c r="A607" s="32"/>
      <c r="B607" s="33"/>
      <c r="C607" s="35"/>
      <c r="D607" s="35"/>
      <c r="E607" s="46"/>
      <c r="F607" s="33"/>
      <c r="G607" s="35" t="str">
        <f>IFERROR(VLOOKUP(F607,'[1]Données '!D$3:G$26,4,FALSE),"")</f>
        <v/>
      </c>
      <c r="H607" s="33"/>
      <c r="I607" s="37"/>
      <c r="J607" s="38"/>
      <c r="K607" s="90"/>
    </row>
    <row r="608" spans="1:11" x14ac:dyDescent="0.25">
      <c r="A608" s="32"/>
      <c r="B608" s="33"/>
      <c r="C608" s="35"/>
      <c r="D608" s="35"/>
      <c r="E608" s="46"/>
      <c r="F608" s="33"/>
      <c r="G608" s="35" t="str">
        <f>IFERROR(VLOOKUP(F608,'[1]Données '!D$3:G$26,4,FALSE),"")</f>
        <v/>
      </c>
      <c r="H608" s="33"/>
      <c r="I608" s="37"/>
      <c r="J608" s="38"/>
      <c r="K608" s="90"/>
    </row>
    <row r="609" spans="1:11" x14ac:dyDescent="0.25">
      <c r="A609" s="32"/>
      <c r="B609" s="33"/>
      <c r="C609" s="35"/>
      <c r="D609" s="35"/>
      <c r="E609" s="46"/>
      <c r="F609" s="33"/>
      <c r="G609" s="35" t="str">
        <f>IFERROR(VLOOKUP(F609,'[1]Données '!D$3:G$26,4,FALSE),"")</f>
        <v/>
      </c>
      <c r="H609" s="33"/>
      <c r="I609" s="37"/>
      <c r="J609" s="38"/>
      <c r="K609" s="90"/>
    </row>
    <row r="610" spans="1:11" x14ac:dyDescent="0.25">
      <c r="A610" s="32"/>
      <c r="B610" s="33"/>
      <c r="C610" s="35"/>
      <c r="D610" s="35"/>
      <c r="E610" s="46"/>
      <c r="F610" s="33"/>
      <c r="G610" s="35" t="str">
        <f>IFERROR(VLOOKUP(F610,'[1]Données '!D$3:G$26,4,FALSE),"")</f>
        <v/>
      </c>
      <c r="H610" s="33"/>
      <c r="I610" s="37"/>
      <c r="J610" s="38"/>
      <c r="K610" s="90"/>
    </row>
    <row r="611" spans="1:11" x14ac:dyDescent="0.25">
      <c r="A611" s="32"/>
      <c r="B611" s="33"/>
      <c r="C611" s="35"/>
      <c r="D611" s="35"/>
      <c r="E611" s="46"/>
      <c r="F611" s="33"/>
      <c r="G611" s="35" t="str">
        <f>IFERROR(VLOOKUP(F611,'[1]Données '!D$3:G$26,4,FALSE),"")</f>
        <v/>
      </c>
      <c r="H611" s="33"/>
      <c r="I611" s="37"/>
      <c r="J611" s="38"/>
      <c r="K611" s="90"/>
    </row>
    <row r="612" spans="1:11" x14ac:dyDescent="0.25">
      <c r="A612" s="32"/>
      <c r="B612" s="33"/>
      <c r="C612" s="35"/>
      <c r="D612" s="35"/>
      <c r="E612" s="46"/>
      <c r="F612" s="33"/>
      <c r="G612" s="35" t="str">
        <f>IFERROR(VLOOKUP(F612,'[1]Données '!D$3:G$26,4,FALSE),"")</f>
        <v/>
      </c>
      <c r="H612" s="33"/>
      <c r="I612" s="37"/>
      <c r="J612" s="38"/>
      <c r="K612" s="90"/>
    </row>
    <row r="613" spans="1:11" x14ac:dyDescent="0.25">
      <c r="A613" s="32"/>
      <c r="B613" s="33"/>
      <c r="C613" s="35"/>
      <c r="D613" s="35"/>
      <c r="E613" s="46"/>
      <c r="F613" s="33"/>
      <c r="G613" s="35" t="str">
        <f>IFERROR(VLOOKUP(F613,'[1]Données '!D$3:G$26,4,FALSE),"")</f>
        <v/>
      </c>
      <c r="H613" s="33"/>
      <c r="I613" s="37"/>
      <c r="J613" s="38"/>
      <c r="K613" s="90"/>
    </row>
    <row r="614" spans="1:11" x14ac:dyDescent="0.25">
      <c r="A614" s="32"/>
      <c r="B614" s="33"/>
      <c r="C614" s="35"/>
      <c r="D614" s="35"/>
      <c r="E614" s="46"/>
      <c r="F614" s="33"/>
      <c r="G614" s="35" t="str">
        <f>IFERROR(VLOOKUP(F614,'[1]Données '!D$3:G$26,4,FALSE),"")</f>
        <v/>
      </c>
      <c r="H614" s="33"/>
      <c r="I614" s="37"/>
      <c r="J614" s="38"/>
      <c r="K614" s="90"/>
    </row>
    <row r="615" spans="1:11" x14ac:dyDescent="0.25">
      <c r="A615" s="32"/>
      <c r="B615" s="33"/>
      <c r="C615" s="35"/>
      <c r="D615" s="35"/>
      <c r="E615" s="46"/>
      <c r="F615" s="33"/>
      <c r="G615" s="35" t="str">
        <f>IFERROR(VLOOKUP(F615,'[1]Données '!D$3:G$26,4,FALSE),"")</f>
        <v/>
      </c>
      <c r="H615" s="33"/>
      <c r="I615" s="37"/>
      <c r="J615" s="38"/>
      <c r="K615" s="90"/>
    </row>
    <row r="616" spans="1:11" x14ac:dyDescent="0.25">
      <c r="A616" s="32"/>
      <c r="B616" s="33"/>
      <c r="C616" s="35"/>
      <c r="D616" s="35"/>
      <c r="E616" s="46"/>
      <c r="F616" s="33"/>
      <c r="G616" s="35" t="str">
        <f>IFERROR(VLOOKUP(F616,'[1]Données '!D$3:G$26,4,FALSE),"")</f>
        <v/>
      </c>
      <c r="H616" s="33"/>
      <c r="I616" s="37"/>
      <c r="J616" s="38"/>
      <c r="K616" s="90"/>
    </row>
    <row r="617" spans="1:11" x14ac:dyDescent="0.25">
      <c r="A617" s="32"/>
      <c r="B617" s="33"/>
      <c r="C617" s="35"/>
      <c r="D617" s="35"/>
      <c r="E617" s="46"/>
      <c r="F617" s="33"/>
      <c r="G617" s="35" t="str">
        <f>IFERROR(VLOOKUP(F617,'[1]Données '!D$3:G$26,4,FALSE),"")</f>
        <v/>
      </c>
      <c r="H617" s="33"/>
      <c r="I617" s="37"/>
      <c r="J617" s="38"/>
      <c r="K617" s="90"/>
    </row>
    <row r="618" spans="1:11" x14ac:dyDescent="0.25">
      <c r="A618" s="32"/>
      <c r="B618" s="33"/>
      <c r="C618" s="35"/>
      <c r="D618" s="35"/>
      <c r="E618" s="46"/>
      <c r="F618" s="33"/>
      <c r="G618" s="35" t="str">
        <f>IFERROR(VLOOKUP(F618,'[1]Données '!D$3:G$26,4,FALSE),"")</f>
        <v/>
      </c>
      <c r="H618" s="33"/>
      <c r="I618" s="37"/>
      <c r="J618" s="38"/>
      <c r="K618" s="90"/>
    </row>
    <row r="619" spans="1:11" x14ac:dyDescent="0.25">
      <c r="A619" s="32"/>
      <c r="B619" s="33"/>
      <c r="C619" s="35"/>
      <c r="D619" s="35"/>
      <c r="E619" s="46"/>
      <c r="F619" s="33"/>
      <c r="G619" s="35" t="str">
        <f>IFERROR(VLOOKUP(F619,'[1]Données '!D$3:G$26,4,FALSE),"")</f>
        <v/>
      </c>
      <c r="H619" s="33"/>
      <c r="I619" s="37"/>
      <c r="J619" s="38"/>
      <c r="K619" s="90"/>
    </row>
    <row r="620" spans="1:11" x14ac:dyDescent="0.25">
      <c r="A620" s="32"/>
      <c r="B620" s="33"/>
      <c r="C620" s="35"/>
      <c r="D620" s="35"/>
      <c r="E620" s="46"/>
      <c r="F620" s="33"/>
      <c r="G620" s="35" t="str">
        <f>IFERROR(VLOOKUP(F620,'[1]Données '!D$3:G$26,4,FALSE),"")</f>
        <v/>
      </c>
      <c r="H620" s="33"/>
      <c r="I620" s="37"/>
      <c r="J620" s="38"/>
      <c r="K620" s="90"/>
    </row>
    <row r="621" spans="1:11" x14ac:dyDescent="0.25">
      <c r="A621" s="32"/>
      <c r="B621" s="33"/>
      <c r="C621" s="35"/>
      <c r="D621" s="35"/>
      <c r="E621" s="46"/>
      <c r="F621" s="33"/>
      <c r="G621" s="35" t="str">
        <f>IFERROR(VLOOKUP(F621,'[1]Données '!D$3:G$26,4,FALSE),"")</f>
        <v/>
      </c>
      <c r="H621" s="33"/>
      <c r="I621" s="37"/>
      <c r="J621" s="38"/>
      <c r="K621" s="90"/>
    </row>
    <row r="622" spans="1:11" x14ac:dyDescent="0.25">
      <c r="A622" s="32"/>
      <c r="B622" s="33"/>
      <c r="C622" s="35"/>
      <c r="D622" s="35"/>
      <c r="E622" s="46"/>
      <c r="F622" s="33"/>
      <c r="G622" s="35" t="str">
        <f>IFERROR(VLOOKUP(F622,'[1]Données '!D$3:G$26,4,FALSE),"")</f>
        <v/>
      </c>
      <c r="H622" s="33"/>
      <c r="I622" s="37"/>
      <c r="J622" s="38"/>
      <c r="K622" s="90"/>
    </row>
    <row r="623" spans="1:11" x14ac:dyDescent="0.25">
      <c r="A623" s="32"/>
      <c r="B623" s="33"/>
      <c r="C623" s="35"/>
      <c r="D623" s="35"/>
      <c r="E623" s="46"/>
      <c r="F623" s="33"/>
      <c r="G623" s="35" t="str">
        <f>IFERROR(VLOOKUP(F623,'[1]Données '!D$3:G$26,4,FALSE),"")</f>
        <v/>
      </c>
      <c r="H623" s="33"/>
      <c r="I623" s="37"/>
      <c r="J623" s="38"/>
      <c r="K623" s="90"/>
    </row>
    <row r="624" spans="1:11" x14ac:dyDescent="0.25">
      <c r="A624" s="32"/>
      <c r="B624" s="33"/>
      <c r="C624" s="35"/>
      <c r="D624" s="35"/>
      <c r="E624" s="46"/>
      <c r="F624" s="33"/>
      <c r="G624" s="35" t="str">
        <f>IFERROR(VLOOKUP(F624,'[1]Données '!D$3:G$26,4,FALSE),"")</f>
        <v/>
      </c>
      <c r="H624" s="33"/>
      <c r="I624" s="37"/>
      <c r="J624" s="38"/>
      <c r="K624" s="90"/>
    </row>
    <row r="625" spans="1:11" x14ac:dyDescent="0.25">
      <c r="A625" s="32"/>
      <c r="B625" s="33"/>
      <c r="C625" s="35"/>
      <c r="D625" s="35"/>
      <c r="E625" s="46"/>
      <c r="F625" s="33"/>
      <c r="G625" s="35" t="str">
        <f>IFERROR(VLOOKUP(F625,'[1]Données '!D$3:G$26,4,FALSE),"")</f>
        <v/>
      </c>
      <c r="H625" s="33"/>
      <c r="I625" s="37"/>
      <c r="J625" s="38"/>
      <c r="K625" s="90"/>
    </row>
    <row r="626" spans="1:11" x14ac:dyDescent="0.25">
      <c r="A626" s="32"/>
      <c r="B626" s="33"/>
      <c r="C626" s="35"/>
      <c r="D626" s="35"/>
      <c r="E626" s="46"/>
      <c r="F626" s="33"/>
      <c r="G626" s="35" t="str">
        <f>IFERROR(VLOOKUP(F626,'[1]Données '!D$3:G$26,4,FALSE),"")</f>
        <v/>
      </c>
      <c r="H626" s="33"/>
      <c r="I626" s="37"/>
      <c r="J626" s="38"/>
      <c r="K626" s="90"/>
    </row>
    <row r="627" spans="1:11" x14ac:dyDescent="0.25">
      <c r="A627" s="32"/>
      <c r="B627" s="33"/>
      <c r="C627" s="35"/>
      <c r="D627" s="35"/>
      <c r="E627" s="46"/>
      <c r="F627" s="33"/>
      <c r="G627" s="35" t="str">
        <f>IFERROR(VLOOKUP(F627,'[1]Données '!D$3:G$26,4,FALSE),"")</f>
        <v/>
      </c>
      <c r="H627" s="33"/>
      <c r="I627" s="37"/>
      <c r="J627" s="38"/>
      <c r="K627" s="90"/>
    </row>
    <row r="628" spans="1:11" x14ac:dyDescent="0.25">
      <c r="A628" s="32"/>
      <c r="B628" s="33"/>
      <c r="C628" s="35"/>
      <c r="D628" s="35"/>
      <c r="E628" s="46"/>
      <c r="F628" s="33"/>
      <c r="G628" s="35" t="str">
        <f>IFERROR(VLOOKUP(F628,'[1]Données '!D$3:G$26,4,FALSE),"")</f>
        <v/>
      </c>
      <c r="H628" s="33"/>
      <c r="I628" s="37"/>
      <c r="J628" s="38"/>
      <c r="K628" s="90"/>
    </row>
    <row r="629" spans="1:11" x14ac:dyDescent="0.25">
      <c r="A629" s="32"/>
      <c r="B629" s="33"/>
      <c r="C629" s="35"/>
      <c r="D629" s="35"/>
      <c r="E629" s="46"/>
      <c r="F629" s="33"/>
      <c r="G629" s="35" t="str">
        <f>IFERROR(VLOOKUP(F629,'[1]Données '!D$3:G$26,4,FALSE),"")</f>
        <v/>
      </c>
      <c r="H629" s="33"/>
      <c r="I629" s="37"/>
      <c r="J629" s="38"/>
      <c r="K629" s="90"/>
    </row>
    <row r="630" spans="1:11" x14ac:dyDescent="0.25">
      <c r="A630" s="32"/>
      <c r="B630" s="33"/>
      <c r="C630" s="35"/>
      <c r="D630" s="35"/>
      <c r="E630" s="46"/>
      <c r="F630" s="33"/>
      <c r="G630" s="35" t="str">
        <f>IFERROR(VLOOKUP(F630,'[1]Données '!D$3:G$26,4,FALSE),"")</f>
        <v/>
      </c>
      <c r="H630" s="33"/>
      <c r="I630" s="37"/>
      <c r="J630" s="38"/>
      <c r="K630" s="90"/>
    </row>
    <row r="631" spans="1:11" x14ac:dyDescent="0.25">
      <c r="A631" s="32"/>
      <c r="B631" s="33"/>
      <c r="C631" s="35"/>
      <c r="D631" s="35"/>
      <c r="E631" s="46"/>
      <c r="F631" s="33"/>
      <c r="G631" s="35" t="str">
        <f>IFERROR(VLOOKUP(F631,'[1]Données '!D$3:G$26,4,FALSE),"")</f>
        <v/>
      </c>
      <c r="H631" s="33"/>
      <c r="I631" s="37"/>
      <c r="J631" s="38"/>
      <c r="K631" s="90"/>
    </row>
    <row r="632" spans="1:11" x14ac:dyDescent="0.25">
      <c r="A632" s="32"/>
      <c r="B632" s="33"/>
      <c r="C632" s="35"/>
      <c r="D632" s="35"/>
      <c r="E632" s="46"/>
      <c r="F632" s="33"/>
      <c r="G632" s="35" t="str">
        <f>IFERROR(VLOOKUP(F632,'[1]Données '!D$3:G$26,4,FALSE),"")</f>
        <v/>
      </c>
      <c r="H632" s="33"/>
      <c r="I632" s="37"/>
      <c r="J632" s="38"/>
      <c r="K632" s="90"/>
    </row>
    <row r="633" spans="1:11" x14ac:dyDescent="0.25">
      <c r="A633" s="32"/>
      <c r="B633" s="33"/>
      <c r="C633" s="35"/>
      <c r="D633" s="35"/>
      <c r="E633" s="46"/>
      <c r="F633" s="33"/>
      <c r="G633" s="35" t="str">
        <f>IFERROR(VLOOKUP(F633,'[1]Données '!D$3:G$26,4,FALSE),"")</f>
        <v/>
      </c>
      <c r="H633" s="33"/>
      <c r="I633" s="37"/>
      <c r="J633" s="38"/>
      <c r="K633" s="90"/>
    </row>
    <row r="634" spans="1:11" x14ac:dyDescent="0.25">
      <c r="A634" s="32"/>
      <c r="B634" s="33"/>
      <c r="C634" s="35"/>
      <c r="D634" s="35"/>
      <c r="E634" s="46"/>
      <c r="F634" s="33"/>
      <c r="G634" s="35" t="str">
        <f>IFERROR(VLOOKUP(F634,'[1]Données '!D$3:G$26,4,FALSE),"")</f>
        <v/>
      </c>
      <c r="H634" s="33"/>
      <c r="I634" s="37"/>
      <c r="J634" s="38"/>
      <c r="K634" s="90"/>
    </row>
    <row r="635" spans="1:11" x14ac:dyDescent="0.25">
      <c r="A635" s="32"/>
      <c r="B635" s="33"/>
      <c r="C635" s="35"/>
      <c r="D635" s="35"/>
      <c r="E635" s="46"/>
      <c r="F635" s="33"/>
      <c r="G635" s="35" t="str">
        <f>IFERROR(VLOOKUP(F635,'[1]Données '!D$3:G$26,4,FALSE),"")</f>
        <v/>
      </c>
      <c r="H635" s="33"/>
      <c r="I635" s="37"/>
      <c r="J635" s="38"/>
      <c r="K635" s="90"/>
    </row>
    <row r="636" spans="1:11" x14ac:dyDescent="0.25">
      <c r="A636" s="32"/>
      <c r="B636" s="33"/>
      <c r="C636" s="35"/>
      <c r="D636" s="35"/>
      <c r="E636" s="46"/>
      <c r="F636" s="33"/>
      <c r="G636" s="35" t="str">
        <f>IFERROR(VLOOKUP(F636,'[1]Données '!D$3:G$26,4,FALSE),"")</f>
        <v/>
      </c>
      <c r="H636" s="33"/>
      <c r="I636" s="37"/>
      <c r="J636" s="38"/>
      <c r="K636" s="90"/>
    </row>
    <row r="637" spans="1:11" x14ac:dyDescent="0.25">
      <c r="A637" s="32"/>
      <c r="B637" s="33"/>
      <c r="C637" s="35"/>
      <c r="D637" s="35"/>
      <c r="E637" s="46"/>
      <c r="F637" s="33"/>
      <c r="G637" s="35" t="str">
        <f>IFERROR(VLOOKUP(F637,'[1]Données '!D$3:G$26,4,FALSE),"")</f>
        <v/>
      </c>
      <c r="H637" s="33"/>
      <c r="I637" s="37"/>
      <c r="J637" s="38"/>
      <c r="K637" s="90"/>
    </row>
    <row r="638" spans="1:11" x14ac:dyDescent="0.25">
      <c r="A638" s="32"/>
      <c r="B638" s="33"/>
      <c r="C638" s="35"/>
      <c r="D638" s="35"/>
      <c r="E638" s="46"/>
      <c r="F638" s="33"/>
      <c r="G638" s="35" t="str">
        <f>IFERROR(VLOOKUP(F638,'[1]Données '!D$3:G$26,4,FALSE),"")</f>
        <v/>
      </c>
      <c r="H638" s="33"/>
      <c r="I638" s="37"/>
      <c r="J638" s="38"/>
      <c r="K638" s="90"/>
    </row>
    <row r="639" spans="1:11" x14ac:dyDescent="0.25">
      <c r="A639" s="32"/>
      <c r="B639" s="33"/>
      <c r="C639" s="35"/>
      <c r="D639" s="35"/>
      <c r="E639" s="46"/>
      <c r="F639" s="33"/>
      <c r="G639" s="35" t="str">
        <f>IFERROR(VLOOKUP(F639,'[1]Données '!D$3:G$26,4,FALSE),"")</f>
        <v/>
      </c>
      <c r="H639" s="33"/>
      <c r="I639" s="37"/>
      <c r="J639" s="38"/>
      <c r="K639" s="90"/>
    </row>
    <row r="640" spans="1:11" x14ac:dyDescent="0.25">
      <c r="A640" s="32"/>
      <c r="B640" s="33"/>
      <c r="C640" s="35"/>
      <c r="D640" s="35"/>
      <c r="E640" s="46"/>
      <c r="F640" s="33"/>
      <c r="G640" s="35" t="str">
        <f>IFERROR(VLOOKUP(F640,'[1]Données '!D$3:G$26,4,FALSE),"")</f>
        <v/>
      </c>
      <c r="H640" s="33"/>
      <c r="I640" s="37"/>
      <c r="J640" s="38"/>
      <c r="K640" s="90"/>
    </row>
    <row r="641" spans="1:11" x14ac:dyDescent="0.25">
      <c r="A641" s="32"/>
      <c r="B641" s="33"/>
      <c r="C641" s="35"/>
      <c r="D641" s="35"/>
      <c r="E641" s="46"/>
      <c r="F641" s="33"/>
      <c r="G641" s="35" t="str">
        <f>IFERROR(VLOOKUP(F641,'[1]Données '!D$3:G$26,4,FALSE),"")</f>
        <v/>
      </c>
      <c r="H641" s="33"/>
      <c r="I641" s="37"/>
      <c r="J641" s="38"/>
      <c r="K641" s="90"/>
    </row>
    <row r="642" spans="1:11" x14ac:dyDescent="0.25">
      <c r="A642" s="32"/>
      <c r="B642" s="33"/>
      <c r="C642" s="35"/>
      <c r="D642" s="35"/>
      <c r="E642" s="46"/>
      <c r="F642" s="33"/>
      <c r="G642" s="35" t="str">
        <f>IFERROR(VLOOKUP(F642,'[1]Données '!D$3:G$26,4,FALSE),"")</f>
        <v/>
      </c>
      <c r="H642" s="33"/>
      <c r="I642" s="37"/>
      <c r="J642" s="38"/>
      <c r="K642" s="90"/>
    </row>
    <row r="643" spans="1:11" x14ac:dyDescent="0.25">
      <c r="A643" s="32"/>
      <c r="B643" s="33"/>
      <c r="C643" s="35"/>
      <c r="D643" s="35"/>
      <c r="E643" s="46"/>
      <c r="F643" s="33"/>
      <c r="G643" s="35" t="str">
        <f>IFERROR(VLOOKUP(F643,'[1]Données '!D$3:G$26,4,FALSE),"")</f>
        <v/>
      </c>
      <c r="H643" s="33"/>
      <c r="I643" s="37"/>
      <c r="J643" s="38"/>
      <c r="K643" s="90"/>
    </row>
    <row r="644" spans="1:11" x14ac:dyDescent="0.25">
      <c r="A644" s="32"/>
      <c r="B644" s="33"/>
      <c r="C644" s="35"/>
      <c r="D644" s="35"/>
      <c r="E644" s="46"/>
      <c r="F644" s="33"/>
      <c r="G644" s="35" t="str">
        <f>IFERROR(VLOOKUP(F644,'[1]Données '!D$3:G$26,4,FALSE),"")</f>
        <v/>
      </c>
      <c r="H644" s="33"/>
      <c r="I644" s="37"/>
      <c r="J644" s="38"/>
      <c r="K644" s="90"/>
    </row>
    <row r="645" spans="1:11" x14ac:dyDescent="0.25">
      <c r="A645" s="32"/>
      <c r="B645" s="33"/>
      <c r="C645" s="35"/>
      <c r="D645" s="35"/>
      <c r="E645" s="46"/>
      <c r="F645" s="33"/>
      <c r="G645" s="35" t="str">
        <f>IFERROR(VLOOKUP(F645,'[1]Données '!D$3:G$26,4,FALSE),"")</f>
        <v/>
      </c>
      <c r="H645" s="33"/>
      <c r="I645" s="37"/>
      <c r="J645" s="38"/>
      <c r="K645" s="90"/>
    </row>
    <row r="646" spans="1:11" x14ac:dyDescent="0.25">
      <c r="A646" s="32"/>
      <c r="B646" s="33"/>
      <c r="C646" s="35"/>
      <c r="D646" s="35"/>
      <c r="E646" s="46"/>
      <c r="F646" s="33"/>
      <c r="G646" s="35" t="str">
        <f>IFERROR(VLOOKUP(F646,'[1]Données '!D$3:G$26,4,FALSE),"")</f>
        <v/>
      </c>
      <c r="H646" s="33"/>
      <c r="I646" s="37"/>
      <c r="J646" s="38"/>
      <c r="K646" s="90"/>
    </row>
    <row r="647" spans="1:11" x14ac:dyDescent="0.25">
      <c r="A647" s="32"/>
      <c r="B647" s="33"/>
      <c r="C647" s="35"/>
      <c r="D647" s="35"/>
      <c r="E647" s="46"/>
      <c r="F647" s="33"/>
      <c r="G647" s="35" t="str">
        <f>IFERROR(VLOOKUP(F647,'[1]Données '!D$3:G$26,4,FALSE),"")</f>
        <v/>
      </c>
      <c r="H647" s="33"/>
      <c r="I647" s="37"/>
      <c r="J647" s="38"/>
      <c r="K647" s="90"/>
    </row>
    <row r="648" spans="1:11" x14ac:dyDescent="0.25">
      <c r="A648" s="32"/>
      <c r="B648" s="33"/>
      <c r="C648" s="35"/>
      <c r="D648" s="35"/>
      <c r="E648" s="46"/>
      <c r="F648" s="33"/>
      <c r="G648" s="35" t="str">
        <f>IFERROR(VLOOKUP(F648,'[1]Données '!D$3:G$26,4,FALSE),"")</f>
        <v/>
      </c>
      <c r="H648" s="33"/>
      <c r="I648" s="37"/>
      <c r="J648" s="38"/>
      <c r="K648" s="90"/>
    </row>
    <row r="649" spans="1:11" x14ac:dyDescent="0.25">
      <c r="A649" s="32"/>
      <c r="B649" s="33"/>
      <c r="C649" s="35"/>
      <c r="D649" s="35"/>
      <c r="E649" s="46"/>
      <c r="F649" s="33"/>
      <c r="G649" s="35" t="str">
        <f>IFERROR(VLOOKUP(F649,'[1]Données '!D$3:G$26,4,FALSE),"")</f>
        <v/>
      </c>
      <c r="H649" s="33"/>
      <c r="I649" s="37"/>
      <c r="J649" s="38"/>
      <c r="K649" s="90"/>
    </row>
    <row r="650" spans="1:11" x14ac:dyDescent="0.25">
      <c r="A650" s="32"/>
      <c r="B650" s="33"/>
      <c r="C650" s="35"/>
      <c r="D650" s="35"/>
      <c r="E650" s="46"/>
      <c r="F650" s="33"/>
      <c r="G650" s="35" t="str">
        <f>IFERROR(VLOOKUP(F650,'[1]Données '!D$3:G$26,4,FALSE),"")</f>
        <v/>
      </c>
      <c r="H650" s="33"/>
      <c r="I650" s="37"/>
      <c r="J650" s="38"/>
      <c r="K650" s="90"/>
    </row>
    <row r="651" spans="1:11" x14ac:dyDescent="0.25">
      <c r="A651" s="32"/>
      <c r="B651" s="33"/>
      <c r="C651" s="35"/>
      <c r="D651" s="35"/>
      <c r="E651" s="46"/>
      <c r="F651" s="33"/>
      <c r="G651" s="35" t="str">
        <f>IFERROR(VLOOKUP(F651,'[1]Données '!D$3:G$26,4,FALSE),"")</f>
        <v/>
      </c>
      <c r="H651" s="33"/>
      <c r="I651" s="37"/>
      <c r="J651" s="38"/>
      <c r="K651" s="90"/>
    </row>
    <row r="652" spans="1:11" x14ac:dyDescent="0.25">
      <c r="A652" s="32"/>
      <c r="B652" s="33"/>
      <c r="C652" s="35"/>
      <c r="D652" s="35"/>
      <c r="E652" s="46"/>
      <c r="F652" s="33"/>
      <c r="G652" s="35" t="str">
        <f>IFERROR(VLOOKUP(F652,'[1]Données '!D$3:G$26,4,FALSE),"")</f>
        <v/>
      </c>
      <c r="H652" s="33"/>
      <c r="I652" s="37"/>
      <c r="J652" s="38"/>
      <c r="K652" s="90"/>
    </row>
    <row r="653" spans="1:11" x14ac:dyDescent="0.25">
      <c r="A653" s="32"/>
      <c r="B653" s="33"/>
      <c r="C653" s="35"/>
      <c r="D653" s="35"/>
      <c r="E653" s="46"/>
      <c r="F653" s="33"/>
      <c r="G653" s="35" t="str">
        <f>IFERROR(VLOOKUP(F653,'[1]Données '!D$3:G$26,4,FALSE),"")</f>
        <v/>
      </c>
      <c r="H653" s="33"/>
      <c r="I653" s="37"/>
      <c r="J653" s="38"/>
      <c r="K653" s="90"/>
    </row>
    <row r="654" spans="1:11" x14ac:dyDescent="0.25">
      <c r="A654" s="32"/>
      <c r="B654" s="33"/>
      <c r="C654" s="35"/>
      <c r="D654" s="35"/>
      <c r="E654" s="46"/>
      <c r="F654" s="33"/>
      <c r="G654" s="35" t="str">
        <f>IFERROR(VLOOKUP(F654,'[1]Données '!D$3:G$26,4,FALSE),"")</f>
        <v/>
      </c>
      <c r="H654" s="33"/>
      <c r="I654" s="37"/>
      <c r="J654" s="38"/>
      <c r="K654" s="90"/>
    </row>
    <row r="655" spans="1:11" x14ac:dyDescent="0.25">
      <c r="A655" s="32"/>
      <c r="B655" s="33"/>
      <c r="C655" s="35"/>
      <c r="D655" s="35"/>
      <c r="E655" s="46"/>
      <c r="F655" s="33"/>
      <c r="G655" s="35" t="str">
        <f>IFERROR(VLOOKUP(F655,'[1]Données '!D$3:G$26,4,FALSE),"")</f>
        <v/>
      </c>
      <c r="H655" s="33"/>
      <c r="I655" s="37"/>
      <c r="J655" s="38"/>
      <c r="K655" s="90"/>
    </row>
    <row r="656" spans="1:11" x14ac:dyDescent="0.25">
      <c r="A656" s="32"/>
      <c r="B656" s="33"/>
      <c r="C656" s="35"/>
      <c r="D656" s="35"/>
      <c r="E656" s="46"/>
      <c r="F656" s="33"/>
      <c r="G656" s="35" t="str">
        <f>IFERROR(VLOOKUP(F656,'[1]Données '!D$3:G$26,4,FALSE),"")</f>
        <v/>
      </c>
      <c r="H656" s="33"/>
      <c r="I656" s="37"/>
      <c r="J656" s="38"/>
      <c r="K656" s="90"/>
    </row>
    <row r="657" spans="1:11" x14ac:dyDescent="0.25">
      <c r="A657" s="32"/>
      <c r="B657" s="33"/>
      <c r="C657" s="35"/>
      <c r="D657" s="35"/>
      <c r="E657" s="46"/>
      <c r="F657" s="33"/>
      <c r="G657" s="35" t="str">
        <f>IFERROR(VLOOKUP(F657,'[1]Données '!D$3:G$26,4,FALSE),"")</f>
        <v/>
      </c>
      <c r="H657" s="33"/>
      <c r="I657" s="37"/>
      <c r="J657" s="38"/>
      <c r="K657" s="90"/>
    </row>
  </sheetData>
  <mergeCells count="2">
    <mergeCell ref="L14:O14"/>
    <mergeCell ref="L28:P28"/>
  </mergeCells>
  <dataValidations count="6">
    <dataValidation type="list" allowBlank="1" showInputMessage="1" showErrorMessage="1" sqref="J2" xr:uid="{00000000-0002-0000-0200-000000000000}">
      <formula1>"Bon , A Refaire , Défaut "</formula1>
    </dataValidation>
    <dataValidation type="list" allowBlank="1" showInputMessage="1" showErrorMessage="1" sqref="B2" xr:uid="{00000000-0002-0000-0200-000001000000}">
      <formula1>"Aline ,Alla ,Amina ,Anfaita,Christelle,Elodie,Fatima,Halima,Joséphine,Laurent,Loubna,Marie Laure,Patrice,Sabrina,Vivian,Zaina"</formula1>
    </dataValidation>
    <dataValidation type="date" allowBlank="1" showInputMessage="1" showErrorMessage="1" sqref="A2" xr:uid="{00000000-0002-0000-0200-000002000000}">
      <formula1>45658</formula1>
      <formula2>46021</formula2>
    </dataValidation>
    <dataValidation type="list" allowBlank="1" showInputMessage="1" showErrorMessage="1" sqref="F2:F657" xr:uid="{00000000-0002-0000-0200-000003000000}">
      <formula1>"20 , 21, 22 , 23 , 24 , 25, 26 , 27 , 28, 29 , 30 , 31 , 32 , 33 , 34 , 35 , 36, 37, 38 , 39 , 40, 41 , 42 , 43"</formula1>
    </dataValidation>
    <dataValidation type="list" allowBlank="1" showInputMessage="1" showErrorMessage="1" sqref="H2" xr:uid="{00000000-0002-0000-0200-000005000000}">
      <formula1>"Production , Manque de matière , ,Organisation ,  , Panne Machine  , Autre "</formula1>
    </dataValidation>
    <dataValidation type="list" allowBlank="1" showInputMessage="1" showErrorMessage="1" sqref="H3:H29" xr:uid="{00000000-0002-0000-0200-000006000000}">
      <formula1>"Fin cycle , Manque de matière , Chargement , Déchargement , Chargement , Panne Machine  , Autre 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5"/>
  <sheetViews>
    <sheetView zoomScale="118" zoomScaleNormal="118" workbookViewId="0">
      <selection sqref="A1:K1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16.28515625" customWidth="1"/>
    <col min="4" max="4" width="15.85546875" customWidth="1"/>
    <col min="5" max="5" width="16.85546875" style="75" customWidth="1"/>
    <col min="6" max="6" width="21.5703125" customWidth="1"/>
    <col min="7" max="7" width="22.7109375" customWidth="1"/>
    <col min="8" max="8" width="21" customWidth="1"/>
    <col min="9" max="9" width="27" customWidth="1"/>
    <col min="10" max="10" width="27.42578125" customWidth="1"/>
    <col min="11" max="11" width="31.85546875" customWidth="1"/>
    <col min="12" max="12" width="31.7109375" customWidth="1"/>
    <col min="13" max="13" width="36.42578125" customWidth="1"/>
    <col min="14" max="14" width="32.140625" customWidth="1"/>
    <col min="15" max="15" width="26.5703125" customWidth="1"/>
    <col min="16" max="16" width="28.85546875" customWidth="1"/>
    <col min="17" max="17" width="19" customWidth="1"/>
    <col min="18" max="18" width="19.140625" customWidth="1"/>
  </cols>
  <sheetData>
    <row r="1" spans="1:18" ht="14.25" customHeight="1" x14ac:dyDescent="0.25">
      <c r="A1" s="136" t="s">
        <v>0</v>
      </c>
      <c r="B1" s="137" t="s">
        <v>1</v>
      </c>
      <c r="C1" s="137" t="s">
        <v>2</v>
      </c>
      <c r="D1" s="137" t="s">
        <v>3</v>
      </c>
      <c r="E1" s="138" t="s">
        <v>10</v>
      </c>
      <c r="F1" s="137" t="s">
        <v>7</v>
      </c>
      <c r="G1" s="137" t="s">
        <v>24</v>
      </c>
      <c r="H1" s="139" t="s">
        <v>8</v>
      </c>
      <c r="I1" s="139" t="s">
        <v>9</v>
      </c>
      <c r="J1" s="140" t="s">
        <v>6</v>
      </c>
      <c r="K1" s="139" t="s">
        <v>11</v>
      </c>
    </row>
    <row r="2" spans="1:18" x14ac:dyDescent="0.25">
      <c r="A2" s="32"/>
      <c r="B2" s="33"/>
      <c r="C2" s="35"/>
      <c r="D2" s="35"/>
      <c r="E2" s="46"/>
      <c r="F2" s="33"/>
      <c r="G2" s="35" t="str">
        <f>IFERROR(VLOOKUP(F2,'[1]Données '!D$3:H$27,5,FALSE),"")</f>
        <v/>
      </c>
      <c r="H2" s="33"/>
      <c r="I2" s="33"/>
      <c r="J2" s="36"/>
      <c r="K2" s="33"/>
    </row>
    <row r="3" spans="1:18" x14ac:dyDescent="0.25">
      <c r="A3" s="32"/>
      <c r="B3" s="33"/>
      <c r="C3" s="35"/>
      <c r="D3" s="35"/>
      <c r="E3" s="46"/>
      <c r="F3" s="33"/>
      <c r="G3" s="35" t="str">
        <f>IFERROR(VLOOKUP(F3,'[1]Données '!D$3:H$27,5,FALSE),"")</f>
        <v/>
      </c>
      <c r="H3" s="33"/>
      <c r="I3" s="37"/>
      <c r="J3" s="38"/>
      <c r="K3" s="33"/>
      <c r="M3" s="23"/>
      <c r="N3" s="26"/>
      <c r="O3" s="20"/>
    </row>
    <row r="4" spans="1:18" x14ac:dyDescent="0.25">
      <c r="A4" s="32"/>
      <c r="B4" s="33"/>
      <c r="C4" s="35"/>
      <c r="D4" s="35"/>
      <c r="E4" s="46"/>
      <c r="F4" s="33"/>
      <c r="G4" s="35" t="str">
        <f>IFERROR(VLOOKUP(F4,'[1]Données '!D$3:H$27,5,FALSE),"")</f>
        <v/>
      </c>
      <c r="H4" s="33"/>
      <c r="I4" s="37"/>
      <c r="J4" s="38"/>
      <c r="K4" s="33"/>
      <c r="M4" s="20"/>
      <c r="N4" s="20"/>
      <c r="O4" s="20"/>
    </row>
    <row r="5" spans="1:18" x14ac:dyDescent="0.25">
      <c r="A5" s="32"/>
      <c r="B5" s="33"/>
      <c r="C5" s="35"/>
      <c r="D5" s="35"/>
      <c r="E5" s="46"/>
      <c r="F5" s="33"/>
      <c r="G5" s="35" t="str">
        <f>IFERROR(VLOOKUP(F5,'[1]Données '!D$3:H$27,5,FALSE),"")</f>
        <v/>
      </c>
      <c r="H5" s="33"/>
      <c r="I5" s="37"/>
      <c r="J5" s="38"/>
      <c r="K5" s="33"/>
      <c r="M5" s="20"/>
      <c r="N5" s="20"/>
      <c r="O5" s="20"/>
    </row>
    <row r="6" spans="1:18" x14ac:dyDescent="0.25">
      <c r="A6" s="32"/>
      <c r="B6" s="33"/>
      <c r="C6" s="35"/>
      <c r="D6" s="35"/>
      <c r="E6" s="46"/>
      <c r="F6" s="33"/>
      <c r="G6" s="35" t="str">
        <f>IFERROR(VLOOKUP(F6,'[1]Données '!D$3:H$27,5,FALSE),"")</f>
        <v/>
      </c>
      <c r="H6" s="33"/>
      <c r="I6" s="37"/>
      <c r="J6" s="38"/>
      <c r="K6" s="33"/>
      <c r="M6" s="20"/>
      <c r="N6" s="20"/>
      <c r="O6" s="20"/>
    </row>
    <row r="7" spans="1:18" x14ac:dyDescent="0.25">
      <c r="A7" s="32"/>
      <c r="B7" s="33"/>
      <c r="C7" s="35"/>
      <c r="D7" s="35"/>
      <c r="E7" s="46"/>
      <c r="F7" s="33"/>
      <c r="G7" s="35" t="str">
        <f>IFERROR(VLOOKUP(F7,'[1]Données '!D$3:H$27,5,FALSE),"")</f>
        <v/>
      </c>
      <c r="H7" s="33"/>
      <c r="I7" s="37"/>
      <c r="J7" s="38"/>
      <c r="K7" s="33"/>
      <c r="M7" s="20"/>
      <c r="N7" s="20"/>
      <c r="O7" s="20"/>
    </row>
    <row r="8" spans="1:18" x14ac:dyDescent="0.25">
      <c r="A8" s="32"/>
      <c r="B8" s="33"/>
      <c r="C8" s="35"/>
      <c r="D8" s="35"/>
      <c r="E8" s="46"/>
      <c r="F8" s="33"/>
      <c r="G8" s="35" t="str">
        <f>IFERROR(VLOOKUP(F8,'[1]Données '!D$3:H$27,5,FALSE),"")</f>
        <v/>
      </c>
      <c r="H8" s="33"/>
      <c r="I8" s="37"/>
      <c r="J8" s="38"/>
      <c r="K8" s="33"/>
      <c r="M8" s="20"/>
      <c r="N8" s="20"/>
      <c r="O8" s="20"/>
    </row>
    <row r="9" spans="1:18" x14ac:dyDescent="0.25">
      <c r="A9" s="32"/>
      <c r="B9" s="33"/>
      <c r="C9" s="35"/>
      <c r="D9" s="35"/>
      <c r="E9" s="46"/>
      <c r="F9" s="33"/>
      <c r="G9" s="35" t="str">
        <f>IFERROR(VLOOKUP(F9,'[1]Données '!D$3:H$27,5,FALSE),"")</f>
        <v/>
      </c>
      <c r="H9" s="33"/>
      <c r="I9" s="37"/>
      <c r="J9" s="38"/>
      <c r="K9" s="33"/>
      <c r="M9" s="20"/>
      <c r="N9" s="20"/>
      <c r="O9" s="20"/>
    </row>
    <row r="10" spans="1:18" x14ac:dyDescent="0.25">
      <c r="A10" s="32"/>
      <c r="B10" s="33"/>
      <c r="C10" s="35"/>
      <c r="D10" s="35"/>
      <c r="E10" s="46"/>
      <c r="F10" s="33"/>
      <c r="G10" s="35" t="str">
        <f>IFERROR(VLOOKUP(F10,'[1]Données '!D$3:H$27,5,FALSE),"")</f>
        <v/>
      </c>
      <c r="H10" s="33"/>
      <c r="I10" s="37"/>
      <c r="J10" s="38"/>
      <c r="K10" s="33"/>
      <c r="M10" s="20"/>
      <c r="N10" s="20"/>
      <c r="O10" s="20"/>
    </row>
    <row r="11" spans="1:18" x14ac:dyDescent="0.25">
      <c r="A11" s="32"/>
      <c r="B11" s="33"/>
      <c r="C11" s="35"/>
      <c r="D11" s="35"/>
      <c r="E11" s="46"/>
      <c r="F11" s="33"/>
      <c r="G11" s="35" t="str">
        <f>IFERROR(VLOOKUP(F11,'[1]Données '!D$3:H$27,5,FALSE),"")</f>
        <v/>
      </c>
      <c r="H11" s="33"/>
      <c r="I11" s="37"/>
      <c r="J11" s="38"/>
      <c r="K11" s="33"/>
      <c r="M11" s="20"/>
      <c r="N11" s="20"/>
    </row>
    <row r="12" spans="1:18" x14ac:dyDescent="0.25">
      <c r="A12" s="32"/>
      <c r="B12" s="33"/>
      <c r="C12" s="35"/>
      <c r="D12" s="35"/>
      <c r="E12" s="46"/>
      <c r="F12" s="33"/>
      <c r="G12" s="35" t="str">
        <f>IFERROR(VLOOKUP(F12,'[1]Données '!D$3:H$27,5,FALSE),"")</f>
        <v/>
      </c>
      <c r="H12" s="33"/>
      <c r="I12" s="37"/>
      <c r="J12" s="38"/>
      <c r="K12" s="36"/>
    </row>
    <row r="13" spans="1:18" x14ac:dyDescent="0.25">
      <c r="A13" s="32"/>
      <c r="B13" s="33"/>
      <c r="C13" s="35"/>
      <c r="D13" s="35"/>
      <c r="E13" s="46"/>
      <c r="F13" s="33"/>
      <c r="G13" s="35" t="str">
        <f>IFERROR(VLOOKUP(F13,'[1]Données '!D$3:H$27,5,FALSE),"")</f>
        <v/>
      </c>
      <c r="H13" s="33"/>
      <c r="I13" s="37"/>
      <c r="J13" s="38"/>
      <c r="K13" s="36"/>
    </row>
    <row r="14" spans="1:18" x14ac:dyDescent="0.25">
      <c r="A14" s="32"/>
      <c r="B14" s="33"/>
      <c r="C14" s="35"/>
      <c r="D14" s="35"/>
      <c r="E14" s="46"/>
      <c r="F14" s="33"/>
      <c r="G14" s="35" t="str">
        <f>IFERROR(VLOOKUP(F14,'[1]Données '!D$3:H$27,5,FALSE),"")</f>
        <v/>
      </c>
      <c r="H14" s="33"/>
      <c r="I14" s="33"/>
      <c r="J14" s="36"/>
      <c r="K14" s="36"/>
      <c r="M14" s="143"/>
      <c r="N14" s="143"/>
      <c r="O14" s="143"/>
      <c r="P14" s="143"/>
    </row>
    <row r="15" spans="1:18" ht="15.75" customHeight="1" x14ac:dyDescent="0.25">
      <c r="A15" s="32"/>
      <c r="B15" s="33"/>
      <c r="C15" s="35"/>
      <c r="D15" s="35"/>
      <c r="E15" s="46"/>
      <c r="F15" s="33"/>
      <c r="G15" s="35" t="str">
        <f>IFERROR(VLOOKUP(F15,'[1]Données '!D$3:H$27,5,FALSE),"")</f>
        <v/>
      </c>
      <c r="H15" s="33"/>
      <c r="I15" s="33"/>
      <c r="J15" s="36"/>
      <c r="K15" s="36"/>
      <c r="M15" s="23"/>
      <c r="N15" s="26"/>
      <c r="O15" s="26"/>
      <c r="P15" s="23"/>
      <c r="Q15" s="17"/>
      <c r="R15" s="17"/>
    </row>
    <row r="16" spans="1:18" x14ac:dyDescent="0.25">
      <c r="A16" s="32"/>
      <c r="B16" s="33"/>
      <c r="C16" s="35"/>
      <c r="D16" s="35"/>
      <c r="E16" s="46"/>
      <c r="F16" s="33"/>
      <c r="G16" s="35" t="str">
        <f>IFERROR(VLOOKUP(F16,'[1]Données '!D$3:H$27,5,FALSE),"")</f>
        <v/>
      </c>
      <c r="H16" s="33"/>
      <c r="I16" s="37"/>
      <c r="J16" s="38"/>
      <c r="K16" s="36"/>
    </row>
    <row r="17" spans="1:17" x14ac:dyDescent="0.25">
      <c r="A17" s="32"/>
      <c r="B17" s="33"/>
      <c r="C17" s="35"/>
      <c r="D17" s="35"/>
      <c r="E17" s="46"/>
      <c r="F17" s="66"/>
      <c r="G17" s="35" t="str">
        <f>IFERROR(VLOOKUP(F17,'[1]Données '!D$3:H$27,5,FALSE),"")</f>
        <v/>
      </c>
      <c r="H17" s="33"/>
      <c r="I17" s="37"/>
      <c r="J17" s="38"/>
      <c r="K17" s="36"/>
    </row>
    <row r="18" spans="1:17" x14ac:dyDescent="0.25">
      <c r="A18" s="32"/>
      <c r="B18" s="33"/>
      <c r="C18" s="35"/>
      <c r="D18" s="35"/>
      <c r="E18" s="46"/>
      <c r="F18" s="66"/>
      <c r="G18" s="35" t="str">
        <f>IFERROR(VLOOKUP(F18,'[1]Données '!D$3:H$27,5,FALSE),"")</f>
        <v/>
      </c>
      <c r="H18" s="33"/>
      <c r="I18" s="37"/>
      <c r="J18" s="38"/>
      <c r="K18" s="36"/>
    </row>
    <row r="19" spans="1:17" x14ac:dyDescent="0.25">
      <c r="A19" s="32"/>
      <c r="B19" s="33"/>
      <c r="C19" s="35"/>
      <c r="D19" s="35"/>
      <c r="E19" s="46"/>
      <c r="F19" s="66"/>
      <c r="G19" s="35" t="str">
        <f>IFERROR(VLOOKUP(F19,'[1]Données '!D$3:H$27,5,FALSE),"")</f>
        <v/>
      </c>
      <c r="H19" s="33"/>
      <c r="I19" s="37"/>
      <c r="J19" s="38"/>
      <c r="K19" s="36"/>
    </row>
    <row r="20" spans="1:17" x14ac:dyDescent="0.25">
      <c r="A20" s="32"/>
      <c r="B20" s="33"/>
      <c r="C20" s="35"/>
      <c r="D20" s="35"/>
      <c r="E20" s="46"/>
      <c r="F20" s="66"/>
      <c r="G20" s="35" t="str">
        <f>IFERROR(VLOOKUP(F20,'[1]Données '!D$3:H$27,5,FALSE),"")</f>
        <v/>
      </c>
      <c r="H20" s="33"/>
      <c r="I20" s="37"/>
      <c r="J20" s="38"/>
      <c r="K20" s="36"/>
    </row>
    <row r="21" spans="1:17" x14ac:dyDescent="0.25">
      <c r="A21" s="32"/>
      <c r="B21" s="33"/>
      <c r="C21" s="35"/>
      <c r="D21" s="35"/>
      <c r="E21" s="46"/>
      <c r="F21" s="66"/>
      <c r="G21" s="35" t="str">
        <f>IFERROR(VLOOKUP(F21,'[1]Données '!D$3:H$27,5,FALSE),"")</f>
        <v/>
      </c>
      <c r="H21" s="33"/>
      <c r="I21" s="37"/>
      <c r="J21" s="38"/>
      <c r="K21" s="36"/>
    </row>
    <row r="22" spans="1:17" x14ac:dyDescent="0.25">
      <c r="A22" s="32"/>
      <c r="B22" s="33"/>
      <c r="C22" s="35"/>
      <c r="D22" s="35"/>
      <c r="E22" s="46"/>
      <c r="F22" s="66"/>
      <c r="G22" s="35" t="str">
        <f>IFERROR(VLOOKUP(F22,'[1]Données '!D$3:H$27,5,FALSE),"")</f>
        <v/>
      </c>
      <c r="H22" s="33"/>
      <c r="I22" s="37"/>
      <c r="J22" s="38"/>
      <c r="K22" s="36"/>
    </row>
    <row r="23" spans="1:17" x14ac:dyDescent="0.25">
      <c r="A23" s="32"/>
      <c r="B23" s="33"/>
      <c r="C23" s="35"/>
      <c r="D23" s="35"/>
      <c r="E23" s="46"/>
      <c r="F23" s="66"/>
      <c r="G23" s="35" t="str">
        <f>IFERROR(VLOOKUP(F23,'[1]Données '!D$3:H$27,5,FALSE),"")</f>
        <v/>
      </c>
      <c r="H23" s="33"/>
      <c r="I23" s="37"/>
      <c r="J23" s="38"/>
      <c r="K23" s="36"/>
    </row>
    <row r="24" spans="1:17" x14ac:dyDescent="0.25">
      <c r="A24" s="32"/>
      <c r="B24" s="33"/>
      <c r="C24" s="35"/>
      <c r="D24" s="35"/>
      <c r="E24" s="46"/>
      <c r="F24" s="66"/>
      <c r="G24" s="35" t="str">
        <f>IFERROR(VLOOKUP(F24,'[1]Données '!D$3:H$27,5,FALSE),"")</f>
        <v/>
      </c>
      <c r="H24" s="33"/>
      <c r="I24" s="37"/>
      <c r="J24" s="38"/>
      <c r="K24" s="36"/>
    </row>
    <row r="25" spans="1:17" x14ac:dyDescent="0.25">
      <c r="A25" s="32"/>
      <c r="B25" s="33"/>
      <c r="C25" s="35"/>
      <c r="D25" s="35"/>
      <c r="E25" s="46"/>
      <c r="F25" s="66"/>
      <c r="G25" s="35" t="str">
        <f>IFERROR(VLOOKUP(F25,'[1]Données '!D$3:H$27,5,FALSE),"")</f>
        <v/>
      </c>
      <c r="H25" s="33"/>
      <c r="I25" s="37"/>
      <c r="J25" s="38"/>
      <c r="K25" s="36"/>
    </row>
    <row r="26" spans="1:17" x14ac:dyDescent="0.25">
      <c r="A26" s="32"/>
      <c r="B26" s="33"/>
      <c r="C26" s="35"/>
      <c r="D26" s="35"/>
      <c r="E26" s="46"/>
      <c r="F26" s="66"/>
      <c r="G26" s="35" t="str">
        <f>IFERROR(VLOOKUP(F26,'[1]Données '!D$3:H$27,5,FALSE),"")</f>
        <v/>
      </c>
      <c r="H26" s="33"/>
      <c r="I26" s="37"/>
      <c r="J26" s="38"/>
      <c r="K26" s="36"/>
    </row>
    <row r="27" spans="1:17" x14ac:dyDescent="0.25">
      <c r="A27" s="32"/>
      <c r="B27" s="33"/>
      <c r="C27" s="35"/>
      <c r="D27" s="35"/>
      <c r="E27" s="46"/>
      <c r="F27" s="66"/>
      <c r="G27" s="35" t="str">
        <f>IFERROR(VLOOKUP(F27,'[1]Données '!D$3:H$27,5,FALSE),"")</f>
        <v/>
      </c>
      <c r="H27" s="33"/>
      <c r="I27" s="33"/>
      <c r="J27" s="36"/>
      <c r="K27" s="36"/>
    </row>
    <row r="28" spans="1:17" x14ac:dyDescent="0.25">
      <c r="A28" s="39"/>
      <c r="B28" s="40"/>
      <c r="C28" s="41"/>
      <c r="D28" s="41"/>
      <c r="E28" s="76"/>
      <c r="F28" s="66"/>
      <c r="G28" s="35" t="str">
        <f>IFERROR(VLOOKUP(F28,'[1]Données '!D$3:H$27,5,FALSE),"")</f>
        <v/>
      </c>
      <c r="H28" s="40"/>
      <c r="I28" s="40"/>
      <c r="J28" s="42"/>
      <c r="K28" s="42"/>
      <c r="M28" s="143"/>
      <c r="N28" s="143"/>
      <c r="O28" s="143"/>
      <c r="P28" s="143"/>
      <c r="Q28" s="143"/>
    </row>
    <row r="29" spans="1:17" x14ac:dyDescent="0.25">
      <c r="A29" s="58"/>
      <c r="B29" s="40"/>
      <c r="C29" s="60"/>
      <c r="D29" s="60"/>
      <c r="E29" s="73"/>
      <c r="F29" s="66"/>
      <c r="G29" s="35" t="str">
        <f>IFERROR(VLOOKUP(F29,'[1]Données '!D$3:H$27,5,FALSE),"")</f>
        <v/>
      </c>
      <c r="H29" s="59"/>
      <c r="I29" s="61"/>
      <c r="J29" s="62"/>
      <c r="K29" s="59"/>
      <c r="M29" s="20"/>
      <c r="N29" s="20"/>
      <c r="O29" s="20"/>
      <c r="P29" s="20"/>
      <c r="Q29" s="20"/>
    </row>
    <row r="30" spans="1:17" x14ac:dyDescent="0.25">
      <c r="A30" s="58"/>
      <c r="B30" s="40"/>
      <c r="C30" s="60"/>
      <c r="D30" s="60"/>
      <c r="E30" s="73"/>
      <c r="F30" s="66"/>
      <c r="G30" s="35" t="str">
        <f>IFERROR(VLOOKUP(F30,'[1]Données '!D$3:H$27,5,FALSE),"")</f>
        <v/>
      </c>
      <c r="H30" s="59"/>
      <c r="I30" s="61"/>
      <c r="J30" s="62"/>
      <c r="K30" s="59"/>
      <c r="L30" s="20"/>
      <c r="M30" s="20"/>
      <c r="N30" s="20"/>
      <c r="O30" s="20"/>
    </row>
    <row r="31" spans="1:17" x14ac:dyDescent="0.25">
      <c r="A31" s="58"/>
      <c r="B31" s="40"/>
      <c r="C31" s="60"/>
      <c r="D31" s="60"/>
      <c r="E31" s="73"/>
      <c r="F31" s="66"/>
      <c r="G31" s="35" t="str">
        <f>IFERROR(VLOOKUP(F31,'[1]Données '!D$3:H$27,5,FALSE),"")</f>
        <v/>
      </c>
      <c r="H31" s="59"/>
      <c r="I31" s="61"/>
      <c r="J31" s="62"/>
      <c r="K31" s="59"/>
      <c r="L31" s="20"/>
      <c r="M31" s="20"/>
      <c r="N31" s="20"/>
      <c r="O31" s="20"/>
    </row>
    <row r="32" spans="1:17" x14ac:dyDescent="0.25">
      <c r="A32" s="58"/>
      <c r="B32" s="40"/>
      <c r="C32" s="60"/>
      <c r="D32" s="60"/>
      <c r="E32" s="73"/>
      <c r="F32" s="66"/>
      <c r="G32" s="35" t="str">
        <f>IFERROR(VLOOKUP(F32,'[1]Données '!D$3:H$27,5,FALSE),"")</f>
        <v/>
      </c>
      <c r="H32" s="59"/>
      <c r="I32" s="61"/>
      <c r="J32" s="62"/>
      <c r="K32" s="59"/>
      <c r="L32" s="20"/>
      <c r="M32" s="20"/>
      <c r="N32" s="20"/>
      <c r="O32" s="20"/>
    </row>
    <row r="33" spans="1:17" x14ac:dyDescent="0.25">
      <c r="A33" s="58"/>
      <c r="B33" s="40"/>
      <c r="C33" s="60"/>
      <c r="D33" s="60"/>
      <c r="E33" s="73"/>
      <c r="F33" s="66"/>
      <c r="G33" s="35" t="str">
        <f>IFERROR(VLOOKUP(F33,'[1]Données '!D$3:H$27,5,FALSE),"")</f>
        <v/>
      </c>
      <c r="H33" s="59"/>
      <c r="I33" s="61"/>
      <c r="J33" s="62"/>
      <c r="K33" s="59"/>
      <c r="L33" s="20"/>
      <c r="M33" s="20"/>
      <c r="N33" s="20"/>
      <c r="O33" s="20"/>
    </row>
    <row r="34" spans="1:17" x14ac:dyDescent="0.25">
      <c r="A34" s="58"/>
      <c r="B34" s="40"/>
      <c r="C34" s="60"/>
      <c r="D34" s="60"/>
      <c r="E34" s="73"/>
      <c r="F34" s="66"/>
      <c r="G34" s="35" t="str">
        <f>IFERROR(VLOOKUP(F34,'[1]Données '!D$3:H$27,5,FALSE),"")</f>
        <v/>
      </c>
      <c r="H34" s="59"/>
      <c r="I34" s="61"/>
      <c r="J34" s="62"/>
      <c r="K34" s="59"/>
      <c r="L34" s="20"/>
      <c r="M34" s="20"/>
      <c r="N34" s="20"/>
      <c r="O34" s="20"/>
    </row>
    <row r="35" spans="1:17" x14ac:dyDescent="0.25">
      <c r="A35" s="58"/>
      <c r="B35" s="40"/>
      <c r="C35" s="60"/>
      <c r="D35" s="60"/>
      <c r="E35" s="73"/>
      <c r="F35" s="66"/>
      <c r="G35" s="35" t="str">
        <f>IFERROR(VLOOKUP(F35,'[1]Données '!D$3:H$27,5,FALSE),"")</f>
        <v/>
      </c>
      <c r="H35" s="59"/>
      <c r="I35" s="61"/>
      <c r="J35" s="62"/>
      <c r="K35" s="59"/>
      <c r="L35" s="20"/>
      <c r="M35" s="20"/>
      <c r="N35" s="20"/>
      <c r="O35" s="20"/>
    </row>
    <row r="36" spans="1:17" x14ac:dyDescent="0.25">
      <c r="A36" s="58"/>
      <c r="B36" s="40"/>
      <c r="C36" s="60"/>
      <c r="D36" s="60"/>
      <c r="E36" s="73"/>
      <c r="F36" s="66"/>
      <c r="G36" s="35" t="str">
        <f>IFERROR(VLOOKUP(F36,'[1]Données '!D$3:H$27,5,FALSE),"")</f>
        <v/>
      </c>
      <c r="H36" s="59"/>
      <c r="I36" s="61"/>
      <c r="J36" s="62"/>
      <c r="K36" s="59"/>
      <c r="L36" s="20"/>
      <c r="M36" s="20"/>
      <c r="N36" s="20"/>
      <c r="O36" s="20"/>
    </row>
    <row r="37" spans="1:17" x14ac:dyDescent="0.25">
      <c r="A37" s="58"/>
      <c r="B37" s="40"/>
      <c r="C37" s="60"/>
      <c r="D37" s="60"/>
      <c r="E37" s="73"/>
      <c r="F37" s="66"/>
      <c r="G37" s="35" t="str">
        <f>IFERROR(VLOOKUP(F37,'[1]Données '!D$3:H$27,5,FALSE),"")</f>
        <v/>
      </c>
      <c r="H37" s="59"/>
      <c r="I37" s="61"/>
      <c r="J37" s="62"/>
      <c r="K37" s="59"/>
      <c r="L37" s="20"/>
      <c r="M37" s="20"/>
      <c r="N37" s="20"/>
      <c r="O37" s="20"/>
    </row>
    <row r="38" spans="1:17" x14ac:dyDescent="0.25">
      <c r="A38" s="58"/>
      <c r="B38" s="40"/>
      <c r="C38" s="60"/>
      <c r="D38" s="60"/>
      <c r="E38" s="73"/>
      <c r="F38" s="66"/>
      <c r="G38" s="35" t="str">
        <f>IFERROR(VLOOKUP(F38,'[1]Données '!D$3:H$27,5,FALSE),"")</f>
        <v/>
      </c>
      <c r="H38" s="59"/>
      <c r="I38" s="61"/>
      <c r="J38" s="62"/>
      <c r="K38" s="59"/>
      <c r="L38" s="20"/>
      <c r="M38" s="20"/>
      <c r="N38" s="20"/>
      <c r="O38" s="20"/>
    </row>
    <row r="39" spans="1:17" x14ac:dyDescent="0.25">
      <c r="A39" s="58"/>
      <c r="B39" s="40"/>
      <c r="C39" s="60"/>
      <c r="D39" s="60"/>
      <c r="E39" s="73"/>
      <c r="F39" s="66"/>
      <c r="G39" s="35" t="str">
        <f>IFERROR(VLOOKUP(F39,'[1]Données '!D$3:H$27,5,FALSE),"")</f>
        <v/>
      </c>
      <c r="H39" s="59"/>
      <c r="I39" s="61"/>
      <c r="J39" s="62"/>
      <c r="K39" s="59"/>
    </row>
    <row r="40" spans="1:17" x14ac:dyDescent="0.25">
      <c r="A40" s="39"/>
      <c r="B40" s="40"/>
      <c r="C40" s="41"/>
      <c r="D40" s="41"/>
      <c r="E40" s="76"/>
      <c r="F40" s="66"/>
      <c r="G40" s="35" t="str">
        <f>IFERROR(VLOOKUP(F40,'[1]Données '!D$3:H$27,5,FALSE),"")</f>
        <v/>
      </c>
      <c r="H40" s="40"/>
      <c r="I40" s="81"/>
      <c r="J40" s="82"/>
      <c r="K40" s="40"/>
    </row>
    <row r="41" spans="1:17" x14ac:dyDescent="0.25">
      <c r="A41" s="39"/>
      <c r="B41" s="40"/>
      <c r="C41" s="41"/>
      <c r="D41" s="41"/>
      <c r="E41" s="76"/>
      <c r="F41" s="66"/>
      <c r="G41" s="35" t="str">
        <f>IFERROR(VLOOKUP(F41,'[1]Données '!D$3:H$27,5,FALSE),"")</f>
        <v/>
      </c>
      <c r="H41" s="40"/>
      <c r="I41" s="81"/>
      <c r="J41" s="82"/>
      <c r="K41" s="40"/>
      <c r="L41" s="20"/>
      <c r="M41" s="20"/>
      <c r="N41" s="20"/>
      <c r="O41" s="20"/>
      <c r="P41" s="20"/>
      <c r="Q41" s="20"/>
    </row>
    <row r="42" spans="1:17" x14ac:dyDescent="0.25">
      <c r="A42" s="39"/>
      <c r="B42" s="40"/>
      <c r="C42" s="41"/>
      <c r="D42" s="41"/>
      <c r="E42" s="76"/>
      <c r="F42" s="66"/>
      <c r="G42" s="35" t="str">
        <f>IFERROR(VLOOKUP(F42,'[1]Données '!D$3:H$27,5,FALSE),"")</f>
        <v/>
      </c>
      <c r="H42" s="40"/>
      <c r="I42" s="81"/>
      <c r="J42" s="82"/>
      <c r="K42" s="40"/>
      <c r="L42" s="20"/>
      <c r="M42" s="20"/>
      <c r="N42" s="20"/>
      <c r="O42" s="20"/>
      <c r="P42" s="20"/>
      <c r="Q42" s="20"/>
    </row>
    <row r="43" spans="1:17" x14ac:dyDescent="0.25">
      <c r="A43" s="32"/>
      <c r="B43" s="33"/>
      <c r="C43" s="35"/>
      <c r="D43" s="35"/>
      <c r="E43" s="46"/>
      <c r="F43" s="33"/>
      <c r="G43" s="35" t="str">
        <f>IFERROR(VLOOKUP(F43,'[1]Données '!D$3:H$27,5,FALSE),"")</f>
        <v/>
      </c>
      <c r="H43" s="33"/>
      <c r="I43" s="37"/>
      <c r="J43" s="38"/>
      <c r="K43" s="33"/>
      <c r="L43" s="20"/>
      <c r="M43" s="20"/>
      <c r="N43" s="20"/>
      <c r="O43" s="20"/>
      <c r="P43" s="20"/>
      <c r="Q43" s="20"/>
    </row>
    <row r="44" spans="1:17" x14ac:dyDescent="0.25">
      <c r="A44" s="32"/>
      <c r="B44" s="33"/>
      <c r="C44" s="35"/>
      <c r="D44" s="35"/>
      <c r="E44" s="46"/>
      <c r="F44" s="33"/>
      <c r="G44" s="35" t="str">
        <f>IFERROR(VLOOKUP(F44,'[1]Données '!D$3:H$27,5,FALSE),"")</f>
        <v/>
      </c>
      <c r="H44" s="33"/>
      <c r="I44" s="37"/>
      <c r="J44" s="38"/>
      <c r="K44" s="33"/>
      <c r="L44" s="20"/>
      <c r="M44" s="20"/>
      <c r="N44" s="20"/>
      <c r="O44" s="20"/>
      <c r="P44" s="20"/>
      <c r="Q44" s="20"/>
    </row>
    <row r="45" spans="1:17" x14ac:dyDescent="0.25">
      <c r="A45" s="32"/>
      <c r="B45" s="33"/>
      <c r="C45" s="35"/>
      <c r="D45" s="35"/>
      <c r="E45" s="46"/>
      <c r="F45" s="33"/>
      <c r="G45" s="35" t="str">
        <f>IFERROR(VLOOKUP(F45,'[1]Données '!D$3:H$27,5,FALSE),"")</f>
        <v/>
      </c>
      <c r="H45" s="33"/>
      <c r="I45" s="37"/>
      <c r="J45" s="38"/>
      <c r="K45" s="33"/>
      <c r="L45" s="20"/>
      <c r="M45" s="20"/>
      <c r="N45" s="20"/>
      <c r="O45" s="20"/>
      <c r="P45" s="20"/>
      <c r="Q45" s="20"/>
    </row>
    <row r="46" spans="1:17" x14ac:dyDescent="0.25">
      <c r="A46" s="32"/>
      <c r="B46" s="33"/>
      <c r="C46" s="35"/>
      <c r="D46" s="35"/>
      <c r="E46" s="46"/>
      <c r="F46" s="33"/>
      <c r="G46" s="35" t="str">
        <f>IFERROR(VLOOKUP(F46,'[1]Données '!D$3:H$27,5,FALSE),"")</f>
        <v/>
      </c>
      <c r="H46" s="33"/>
      <c r="I46" s="37"/>
      <c r="J46" s="38"/>
      <c r="K46" s="33"/>
      <c r="L46" s="20"/>
      <c r="M46" s="20"/>
      <c r="N46" s="20"/>
      <c r="O46" s="20"/>
      <c r="P46" s="20"/>
      <c r="Q46" s="20"/>
    </row>
    <row r="47" spans="1:17" x14ac:dyDescent="0.25">
      <c r="A47" s="32"/>
      <c r="B47" s="33"/>
      <c r="C47" s="35"/>
      <c r="D47" s="35"/>
      <c r="E47" s="46"/>
      <c r="F47" s="33"/>
      <c r="G47" s="35" t="str">
        <f>IFERROR(VLOOKUP(F47,'[1]Données '!D$3:H$27,5,FALSE),"")</f>
        <v/>
      </c>
      <c r="H47" s="33"/>
      <c r="I47" s="37"/>
      <c r="J47" s="38"/>
      <c r="K47" s="33"/>
    </row>
    <row r="48" spans="1:17" x14ac:dyDescent="0.25">
      <c r="A48" s="32"/>
      <c r="B48" s="33"/>
      <c r="C48" s="35"/>
      <c r="D48" s="35"/>
      <c r="E48" s="46"/>
      <c r="F48" s="33"/>
      <c r="G48" s="35" t="str">
        <f>IFERROR(VLOOKUP(F48,'[1]Données '!D$3:H$27,5,FALSE),"")</f>
        <v/>
      </c>
      <c r="H48" s="33"/>
      <c r="I48" s="37"/>
      <c r="J48" s="38"/>
      <c r="K48" s="33"/>
    </row>
    <row r="49" spans="1:11" x14ac:dyDescent="0.25">
      <c r="A49" s="32"/>
      <c r="B49" s="33"/>
      <c r="C49" s="35"/>
      <c r="D49" s="35"/>
      <c r="E49" s="46"/>
      <c r="F49" s="33"/>
      <c r="G49" s="35" t="str">
        <f>IFERROR(VLOOKUP(F49,'[1]Données '!D$3:H$27,5,FALSE),"")</f>
        <v/>
      </c>
      <c r="H49" s="33"/>
      <c r="I49" s="37"/>
      <c r="J49" s="38"/>
      <c r="K49" s="33"/>
    </row>
    <row r="50" spans="1:11" x14ac:dyDescent="0.25">
      <c r="A50" s="32"/>
      <c r="B50" s="33"/>
      <c r="C50" s="35"/>
      <c r="D50" s="35"/>
      <c r="E50" s="46"/>
      <c r="F50" s="33"/>
      <c r="G50" s="35" t="str">
        <f>IFERROR(VLOOKUP(F50,'[1]Données '!D$3:H$27,5,FALSE),"")</f>
        <v/>
      </c>
      <c r="H50" s="33"/>
      <c r="I50" s="37"/>
      <c r="J50" s="38"/>
      <c r="K50" s="33"/>
    </row>
    <row r="51" spans="1:11" x14ac:dyDescent="0.25">
      <c r="A51" s="32"/>
      <c r="B51" s="33"/>
      <c r="C51" s="35"/>
      <c r="D51" s="35"/>
      <c r="E51" s="46"/>
      <c r="F51" s="33"/>
      <c r="G51" s="35" t="str">
        <f>IFERROR(VLOOKUP(F51,'[1]Données '!D$3:H$27,5,FALSE),"")</f>
        <v/>
      </c>
      <c r="H51" s="33"/>
      <c r="I51" s="37"/>
      <c r="J51" s="38"/>
      <c r="K51" s="33"/>
    </row>
    <row r="52" spans="1:11" x14ac:dyDescent="0.25">
      <c r="A52" s="32"/>
      <c r="B52" s="33"/>
      <c r="C52" s="35"/>
      <c r="D52" s="35"/>
      <c r="E52" s="46"/>
      <c r="F52" s="33"/>
      <c r="G52" s="35" t="str">
        <f>IFERROR(VLOOKUP(F52,'[1]Données '!D$3:H$27,5,FALSE),"")</f>
        <v/>
      </c>
      <c r="H52" s="33"/>
      <c r="I52" s="37"/>
      <c r="J52" s="38"/>
      <c r="K52" s="33"/>
    </row>
    <row r="53" spans="1:11" x14ac:dyDescent="0.25">
      <c r="A53" s="32"/>
      <c r="B53" s="33"/>
      <c r="C53" s="35"/>
      <c r="D53" s="35"/>
      <c r="E53" s="46"/>
      <c r="F53" s="33"/>
      <c r="G53" s="35" t="str">
        <f>IFERROR(VLOOKUP(F53,'[1]Données '!D$3:H$27,5,FALSE),"")</f>
        <v/>
      </c>
      <c r="H53" s="33"/>
      <c r="I53" s="37"/>
      <c r="J53" s="38"/>
      <c r="K53" s="33"/>
    </row>
    <row r="54" spans="1:11" x14ac:dyDescent="0.25">
      <c r="A54" s="32"/>
      <c r="B54" s="33"/>
      <c r="C54" s="35"/>
      <c r="D54" s="35"/>
      <c r="E54" s="46"/>
      <c r="F54" s="33"/>
      <c r="G54" s="35" t="str">
        <f>IFERROR(VLOOKUP(F54,'[1]Données '!D$3:H$27,5,FALSE),"")</f>
        <v/>
      </c>
      <c r="H54" s="33"/>
      <c r="I54" s="37"/>
      <c r="J54" s="38"/>
      <c r="K54" s="33"/>
    </row>
    <row r="55" spans="1:11" x14ac:dyDescent="0.25">
      <c r="A55" s="32"/>
      <c r="B55" s="33"/>
      <c r="C55" s="35"/>
      <c r="D55" s="35"/>
      <c r="E55" s="46"/>
      <c r="F55" s="33"/>
      <c r="G55" s="35" t="str">
        <f>IFERROR(VLOOKUP(F55,'[1]Données '!D$3:H$27,5,FALSE),"")</f>
        <v/>
      </c>
      <c r="H55" s="33"/>
      <c r="I55" s="37"/>
      <c r="J55" s="38"/>
      <c r="K55" s="33"/>
    </row>
    <row r="56" spans="1:11" x14ac:dyDescent="0.25">
      <c r="A56" s="32"/>
      <c r="B56" s="33"/>
      <c r="C56" s="35"/>
      <c r="D56" s="35"/>
      <c r="E56" s="46"/>
      <c r="F56" s="33"/>
      <c r="G56" s="35" t="str">
        <f>IFERROR(VLOOKUP(F56,'[1]Données '!D$3:H$27,5,FALSE),"")</f>
        <v/>
      </c>
      <c r="H56" s="33"/>
      <c r="I56" s="37"/>
      <c r="J56" s="38"/>
      <c r="K56" s="33"/>
    </row>
    <row r="57" spans="1:11" x14ac:dyDescent="0.25">
      <c r="A57" s="32"/>
      <c r="B57" s="33"/>
      <c r="C57" s="35"/>
      <c r="D57" s="35"/>
      <c r="E57" s="46"/>
      <c r="F57" s="33"/>
      <c r="G57" s="35" t="str">
        <f>IFERROR(VLOOKUP(F57,'[1]Données '!D$3:H$27,5,FALSE),"")</f>
        <v/>
      </c>
      <c r="H57" s="33"/>
      <c r="I57" s="37"/>
      <c r="J57" s="38"/>
      <c r="K57" s="33"/>
    </row>
    <row r="58" spans="1:11" x14ac:dyDescent="0.25">
      <c r="A58" s="32"/>
      <c r="B58" s="33"/>
      <c r="C58" s="35"/>
      <c r="D58" s="35"/>
      <c r="E58" s="46"/>
      <c r="F58" s="33"/>
      <c r="G58" s="35" t="str">
        <f>IFERROR(VLOOKUP(F58,'[1]Données '!D$3:H$27,5,FALSE),"")</f>
        <v/>
      </c>
      <c r="H58" s="33"/>
      <c r="I58" s="37"/>
      <c r="J58" s="38"/>
      <c r="K58" s="33"/>
    </row>
    <row r="59" spans="1:11" x14ac:dyDescent="0.25">
      <c r="A59" s="32"/>
      <c r="B59" s="33"/>
      <c r="C59" s="35"/>
      <c r="D59" s="35"/>
      <c r="E59" s="46"/>
      <c r="F59" s="33"/>
      <c r="G59" s="35" t="str">
        <f>IFERROR(VLOOKUP(F59,'[1]Données '!D$3:H$27,5,FALSE),"")</f>
        <v/>
      </c>
      <c r="H59" s="33"/>
      <c r="I59" s="37"/>
      <c r="J59" s="38"/>
      <c r="K59" s="33"/>
    </row>
    <row r="60" spans="1:11" x14ac:dyDescent="0.25">
      <c r="A60" s="32"/>
      <c r="B60" s="33"/>
      <c r="C60" s="35"/>
      <c r="D60" s="35"/>
      <c r="E60" s="46"/>
      <c r="F60" s="33"/>
      <c r="G60" s="35" t="str">
        <f>IFERROR(VLOOKUP(F60,'[1]Données '!D$3:H$27,5,FALSE),"")</f>
        <v/>
      </c>
      <c r="H60" s="33"/>
      <c r="I60" s="37"/>
      <c r="J60" s="38"/>
      <c r="K60" s="33"/>
    </row>
    <row r="61" spans="1:11" x14ac:dyDescent="0.25">
      <c r="A61" s="32"/>
      <c r="B61" s="33"/>
      <c r="C61" s="35"/>
      <c r="D61" s="35"/>
      <c r="E61" s="46"/>
      <c r="F61" s="33"/>
      <c r="G61" s="35" t="str">
        <f>IFERROR(VLOOKUP(F61,'[1]Données '!D$3:H$27,5,FALSE),"")</f>
        <v/>
      </c>
      <c r="H61" s="33"/>
      <c r="I61" s="37"/>
      <c r="J61" s="38"/>
      <c r="K61" s="33"/>
    </row>
    <row r="62" spans="1:11" x14ac:dyDescent="0.25">
      <c r="A62" s="32"/>
      <c r="B62" s="33"/>
      <c r="C62" s="35"/>
      <c r="D62" s="35"/>
      <c r="E62" s="46"/>
      <c r="F62" s="33"/>
      <c r="G62" s="35" t="str">
        <f>IFERROR(VLOOKUP(F62,'[1]Données '!D$3:H$27,5,FALSE),"")</f>
        <v/>
      </c>
      <c r="H62" s="33"/>
      <c r="I62" s="37"/>
      <c r="J62" s="38"/>
      <c r="K62" s="33"/>
    </row>
    <row r="63" spans="1:11" x14ac:dyDescent="0.25">
      <c r="A63" s="32"/>
      <c r="B63" s="33"/>
      <c r="C63" s="35"/>
      <c r="D63" s="35"/>
      <c r="E63" s="46"/>
      <c r="F63" s="33"/>
      <c r="G63" s="35" t="str">
        <f>IFERROR(VLOOKUP(F63,'[1]Données '!D$3:H$27,5,FALSE),"")</f>
        <v/>
      </c>
      <c r="H63" s="33"/>
      <c r="I63" s="37"/>
      <c r="J63" s="38"/>
      <c r="K63" s="33"/>
    </row>
    <row r="64" spans="1:11" x14ac:dyDescent="0.25">
      <c r="A64" s="32"/>
      <c r="B64" s="33"/>
      <c r="C64" s="35"/>
      <c r="D64" s="35"/>
      <c r="E64" s="46"/>
      <c r="F64" s="33"/>
      <c r="G64" s="35" t="str">
        <f>IFERROR(VLOOKUP(F64,'[1]Données '!D$3:H$27,5,FALSE),"")</f>
        <v/>
      </c>
      <c r="H64" s="33"/>
      <c r="I64" s="37"/>
      <c r="J64" s="38"/>
      <c r="K64" s="33"/>
    </row>
    <row r="65" spans="1:11" x14ac:dyDescent="0.25">
      <c r="A65" s="39"/>
      <c r="B65" s="40"/>
      <c r="C65" s="41"/>
      <c r="D65" s="41"/>
      <c r="E65" s="76"/>
      <c r="F65" s="40"/>
      <c r="G65" s="41" t="str">
        <f>IFERROR(VLOOKUP(F65,'[1]Données '!D$3:H$27,5,FALSE),"")</f>
        <v/>
      </c>
      <c r="H65" s="40"/>
      <c r="I65" s="81"/>
      <c r="J65" s="82"/>
      <c r="K65" s="40"/>
    </row>
  </sheetData>
  <mergeCells count="2">
    <mergeCell ref="M14:P14"/>
    <mergeCell ref="M28:Q28"/>
  </mergeCells>
  <dataValidations count="2">
    <dataValidation type="list" allowBlank="1" showInputMessage="1" showErrorMessage="1" sqref="H2:H28" xr:uid="{00000000-0002-0000-0300-000000000000}">
      <formula1>"Fin cycle , Manque de matière , Chargement , Déchargement , Chargement , Panne Machine  , Autre "</formula1>
    </dataValidation>
    <dataValidation type="list" allowBlank="1" showInputMessage="1" showErrorMessage="1" sqref="F2:F65" xr:uid="{00000000-0002-0000-0300-000005000000}">
      <formula1>"20 , 21, 22 , 23 , 24 , 25, 26 , 27 , 28, 29 , 30 , 31 , 32 , 33 , 34 , 35 , 36, 37, 38 , 39 , 40, 41 , 42 , 43"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4"/>
  <sheetViews>
    <sheetView zoomScale="118" zoomScaleNormal="118" workbookViewId="0">
      <selection activeCell="E5" sqref="E5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16.28515625" customWidth="1"/>
    <col min="4" max="4" width="15.85546875" customWidth="1"/>
    <col min="5" max="5" width="16.85546875" style="75" customWidth="1"/>
    <col min="6" max="6" width="21.5703125" customWidth="1"/>
    <col min="7" max="7" width="22.7109375" customWidth="1"/>
    <col min="8" max="8" width="21" customWidth="1"/>
    <col min="9" max="9" width="20" customWidth="1"/>
    <col min="10" max="10" width="23.42578125" customWidth="1"/>
    <col min="11" max="11" width="41.5703125" customWidth="1"/>
    <col min="12" max="12" width="31.7109375" customWidth="1"/>
    <col min="13" max="13" width="36.42578125" customWidth="1"/>
    <col min="14" max="14" width="32.140625" customWidth="1"/>
    <col min="15" max="15" width="26.5703125" customWidth="1"/>
    <col min="16" max="16" width="28.85546875" customWidth="1"/>
    <col min="17" max="17" width="19" customWidth="1"/>
    <col min="18" max="18" width="19.140625" customWidth="1"/>
  </cols>
  <sheetData>
    <row r="1" spans="1:17" ht="17.25" customHeight="1" x14ac:dyDescent="0.25">
      <c r="A1" s="136" t="s">
        <v>0</v>
      </c>
      <c r="B1" s="137" t="s">
        <v>1</v>
      </c>
      <c r="C1" s="137" t="s">
        <v>2</v>
      </c>
      <c r="D1" s="137" t="s">
        <v>3</v>
      </c>
      <c r="E1" s="138" t="s">
        <v>10</v>
      </c>
      <c r="F1" s="137" t="s">
        <v>7</v>
      </c>
      <c r="G1" s="137" t="s">
        <v>24</v>
      </c>
      <c r="H1" s="139" t="s">
        <v>8</v>
      </c>
      <c r="I1" s="139" t="s">
        <v>9</v>
      </c>
      <c r="J1" s="140" t="s">
        <v>6</v>
      </c>
    </row>
    <row r="2" spans="1:17" x14ac:dyDescent="0.25">
      <c r="A2" s="32"/>
      <c r="B2" s="33"/>
      <c r="C2" s="34"/>
      <c r="D2" s="35"/>
      <c r="E2" s="46"/>
      <c r="F2" s="33"/>
      <c r="G2" s="35" t="str">
        <f>IFERROR(VLOOKUP(F2,'[1]Données '!D$3:I$26,6,FALSE),"")</f>
        <v/>
      </c>
      <c r="H2" s="33"/>
      <c r="I2" s="33"/>
      <c r="J2" s="36"/>
    </row>
    <row r="3" spans="1:17" x14ac:dyDescent="0.25">
      <c r="A3" s="32"/>
      <c r="B3" s="33"/>
      <c r="C3" s="35"/>
      <c r="D3" s="35"/>
      <c r="E3" s="46"/>
      <c r="F3" s="33"/>
      <c r="G3" s="35" t="str">
        <f>IFERROR(VLOOKUP(F3,'[1]Données '!D$3:I$26,6,FALSE),"")</f>
        <v/>
      </c>
      <c r="H3" s="33"/>
      <c r="I3" s="33"/>
      <c r="J3" s="36"/>
      <c r="K3" s="20"/>
      <c r="L3" s="23"/>
      <c r="M3" s="26"/>
      <c r="N3" s="20"/>
    </row>
    <row r="4" spans="1:17" x14ac:dyDescent="0.25">
      <c r="A4" s="32"/>
      <c r="B4" s="33"/>
      <c r="C4" s="35"/>
      <c r="D4" s="35"/>
      <c r="E4" s="46"/>
      <c r="F4" s="33"/>
      <c r="G4" s="35" t="str">
        <f>IFERROR(VLOOKUP(F4,'[1]Données '!D$3:I$26,6,FALSE),"")</f>
        <v/>
      </c>
      <c r="H4" s="33"/>
      <c r="I4" s="37"/>
      <c r="J4" s="38"/>
      <c r="L4" s="20"/>
      <c r="M4" s="20"/>
      <c r="N4" s="20"/>
    </row>
    <row r="5" spans="1:17" x14ac:dyDescent="0.25">
      <c r="A5" s="32"/>
      <c r="B5" s="33"/>
      <c r="C5" s="35"/>
      <c r="D5" s="35"/>
      <c r="E5" s="46"/>
      <c r="F5" s="33"/>
      <c r="G5" s="35" t="str">
        <f>IFERROR(VLOOKUP(F5,'[1]Données '!D$3:I$26,6,FALSE),"")</f>
        <v/>
      </c>
      <c r="H5" s="33"/>
      <c r="I5" s="37"/>
      <c r="J5" s="38"/>
      <c r="L5" s="20"/>
      <c r="M5" s="20"/>
      <c r="N5" s="20"/>
    </row>
    <row r="6" spans="1:17" x14ac:dyDescent="0.25">
      <c r="A6" s="32"/>
      <c r="B6" s="33"/>
      <c r="C6" s="35"/>
      <c r="D6" s="35"/>
      <c r="E6" s="46"/>
      <c r="F6" s="33"/>
      <c r="G6" s="35" t="str">
        <f>IFERROR(VLOOKUP(F6,'[1]Données '!D$3:I$26,6,FALSE),"")</f>
        <v/>
      </c>
      <c r="H6" s="33"/>
      <c r="I6" s="37"/>
      <c r="J6" s="38"/>
      <c r="L6" s="20"/>
      <c r="M6" s="20"/>
      <c r="N6" s="20"/>
    </row>
    <row r="7" spans="1:17" x14ac:dyDescent="0.25">
      <c r="A7" s="32"/>
      <c r="B7" s="33"/>
      <c r="C7" s="35"/>
      <c r="D7" s="35"/>
      <c r="E7" s="46"/>
      <c r="F7" s="33"/>
      <c r="G7" s="35" t="str">
        <f>IFERROR(VLOOKUP(F7,'[1]Données '!D$3:I$26,6,FALSE),"")</f>
        <v/>
      </c>
      <c r="H7" s="33"/>
      <c r="I7" s="37"/>
      <c r="J7" s="38"/>
      <c r="L7" s="20"/>
      <c r="M7" s="20"/>
      <c r="N7" s="20"/>
    </row>
    <row r="8" spans="1:17" x14ac:dyDescent="0.25">
      <c r="A8" s="32"/>
      <c r="B8" s="33"/>
      <c r="C8" s="35"/>
      <c r="D8" s="35"/>
      <c r="E8" s="46"/>
      <c r="F8" s="33"/>
      <c r="G8" s="35" t="str">
        <f>IFERROR(VLOOKUP(F8,'[1]Données '!D$3:I$26,6,FALSE),"")</f>
        <v/>
      </c>
      <c r="H8" s="33"/>
      <c r="I8" s="37"/>
      <c r="J8" s="38"/>
      <c r="L8" s="20"/>
      <c r="M8" s="20"/>
      <c r="N8" s="20"/>
    </row>
    <row r="9" spans="1:17" x14ac:dyDescent="0.25">
      <c r="A9" s="32"/>
      <c r="B9" s="33"/>
      <c r="C9" s="35"/>
      <c r="D9" s="35"/>
      <c r="E9" s="46"/>
      <c r="F9" s="33"/>
      <c r="G9" s="35" t="str">
        <f>IFERROR(VLOOKUP(F9,'[1]Données '!D$3:I$26,6,FALSE),"")</f>
        <v/>
      </c>
      <c r="H9" s="33"/>
      <c r="I9" s="37"/>
      <c r="J9" s="38"/>
      <c r="L9" s="20"/>
      <c r="M9" s="20"/>
      <c r="N9" s="20"/>
    </row>
    <row r="10" spans="1:17" x14ac:dyDescent="0.25">
      <c r="A10" s="32"/>
      <c r="B10" s="57"/>
      <c r="C10" s="35"/>
      <c r="D10" s="35"/>
      <c r="E10" s="46"/>
      <c r="F10" s="33"/>
      <c r="G10" s="35" t="str">
        <f>IFERROR(VLOOKUP(F10,'[1]Données '!D$3:I$26,6,FALSE),"")</f>
        <v/>
      </c>
      <c r="H10" s="33"/>
      <c r="I10" s="37"/>
      <c r="J10" s="38"/>
      <c r="L10" s="20"/>
      <c r="M10" s="20"/>
      <c r="N10" s="20"/>
    </row>
    <row r="11" spans="1:17" x14ac:dyDescent="0.25">
      <c r="A11" s="32"/>
      <c r="B11" s="33"/>
      <c r="C11" s="35"/>
      <c r="D11" s="35"/>
      <c r="E11" s="46"/>
      <c r="F11" s="33"/>
      <c r="G11" s="35" t="str">
        <f>IFERROR(VLOOKUP(F11,'[1]Données '!D$3:I$26,6,FALSE),"")</f>
        <v/>
      </c>
      <c r="H11" s="33"/>
      <c r="I11" s="37"/>
      <c r="J11" s="38"/>
      <c r="L11" s="20"/>
      <c r="M11" s="20"/>
    </row>
    <row r="12" spans="1:17" x14ac:dyDescent="0.25">
      <c r="A12" s="32"/>
      <c r="B12" s="33"/>
      <c r="C12" s="35"/>
      <c r="D12" s="35"/>
      <c r="E12" s="46"/>
      <c r="F12" s="33"/>
      <c r="G12" s="35" t="str">
        <f>IFERROR(VLOOKUP(F12,'[1]Données '!D$3:I$26,6,FALSE),"")</f>
        <v/>
      </c>
      <c r="H12" s="33"/>
      <c r="I12" s="37"/>
      <c r="J12" s="38"/>
    </row>
    <row r="13" spans="1:17" x14ac:dyDescent="0.25">
      <c r="A13" s="32"/>
      <c r="B13" s="33"/>
      <c r="C13" s="35"/>
      <c r="D13" s="35"/>
      <c r="E13" s="46"/>
      <c r="F13" s="33"/>
      <c r="G13" s="35" t="str">
        <f>IFERROR(VLOOKUP(F13,'[1]Données '!D$3:I$26,6,FALSE),"")</f>
        <v/>
      </c>
      <c r="H13" s="33"/>
      <c r="I13" s="37"/>
      <c r="J13" s="38"/>
    </row>
    <row r="14" spans="1:17" x14ac:dyDescent="0.25">
      <c r="A14" s="32"/>
      <c r="B14" s="33"/>
      <c r="C14" s="35"/>
      <c r="D14" s="35"/>
      <c r="E14" s="46"/>
      <c r="F14" s="33"/>
      <c r="G14" s="35" t="str">
        <f>IFERROR(VLOOKUP(F14,'[1]Données '!D$3:I$26,6,FALSE),"")</f>
        <v/>
      </c>
      <c r="H14" s="33"/>
      <c r="I14" s="37"/>
      <c r="J14" s="38"/>
      <c r="L14" s="143"/>
      <c r="M14" s="143"/>
      <c r="N14" s="143"/>
      <c r="O14" s="143"/>
    </row>
    <row r="15" spans="1:17" ht="15.75" customHeight="1" x14ac:dyDescent="0.25">
      <c r="A15" s="32"/>
      <c r="B15" s="33"/>
      <c r="C15" s="35"/>
      <c r="D15" s="35"/>
      <c r="E15" s="46"/>
      <c r="F15" s="33"/>
      <c r="G15" s="35" t="str">
        <f>IFERROR(VLOOKUP(F15,'[1]Données '!D$3:I$26,6,FALSE),"")</f>
        <v/>
      </c>
      <c r="H15" s="33"/>
      <c r="I15" s="33"/>
      <c r="J15" s="36"/>
      <c r="L15" s="23"/>
      <c r="M15" s="26"/>
      <c r="N15" s="26"/>
      <c r="O15" s="23"/>
      <c r="P15" s="17"/>
      <c r="Q15" s="17"/>
    </row>
    <row r="16" spans="1:17" x14ac:dyDescent="0.25">
      <c r="A16" s="32"/>
      <c r="B16" s="33"/>
      <c r="C16" s="35"/>
      <c r="D16" s="35"/>
      <c r="E16" s="46"/>
      <c r="F16" s="33"/>
      <c r="G16" s="35" t="str">
        <f>IFERROR(VLOOKUP(F16,'[1]Données '!D$3:I$26,6,FALSE),"")</f>
        <v/>
      </c>
      <c r="H16" s="33"/>
      <c r="I16" s="33"/>
      <c r="J16" s="36"/>
    </row>
    <row r="17" spans="1:16" x14ac:dyDescent="0.25">
      <c r="A17" s="32"/>
      <c r="B17" s="33"/>
      <c r="C17" s="35"/>
      <c r="D17" s="35"/>
      <c r="E17" s="46"/>
      <c r="F17" s="33"/>
      <c r="G17" s="35" t="str">
        <f>IFERROR(VLOOKUP(F17,'[1]Données '!D$3:I$26,6,FALSE),"")</f>
        <v/>
      </c>
      <c r="H17" s="33"/>
      <c r="I17" s="37"/>
      <c r="J17" s="38"/>
    </row>
    <row r="18" spans="1:16" x14ac:dyDescent="0.25">
      <c r="A18" s="32"/>
      <c r="B18" s="33"/>
      <c r="C18" s="35"/>
      <c r="D18" s="35"/>
      <c r="E18" s="46"/>
      <c r="F18" s="33"/>
      <c r="G18" s="35" t="str">
        <f>IFERROR(VLOOKUP(F18,'[1]Données '!D$3:I$26,6,FALSE),"")</f>
        <v/>
      </c>
      <c r="H18" s="33"/>
      <c r="I18" s="37"/>
      <c r="J18" s="38"/>
    </row>
    <row r="19" spans="1:16" x14ac:dyDescent="0.25">
      <c r="A19" s="32"/>
      <c r="B19" s="33"/>
      <c r="C19" s="35"/>
      <c r="D19" s="35"/>
      <c r="E19" s="46"/>
      <c r="F19" s="33"/>
      <c r="G19" s="35" t="str">
        <f>IFERROR(VLOOKUP(F19,'[1]Données '!D$3:I$26,6,FALSE),"")</f>
        <v/>
      </c>
      <c r="H19" s="33"/>
      <c r="I19" s="37"/>
      <c r="J19" s="38"/>
    </row>
    <row r="20" spans="1:16" x14ac:dyDescent="0.25">
      <c r="A20" s="32"/>
      <c r="B20" s="33"/>
      <c r="C20" s="35"/>
      <c r="D20" s="35"/>
      <c r="E20" s="46"/>
      <c r="F20" s="33"/>
      <c r="G20" s="35" t="str">
        <f>IFERROR(VLOOKUP(F20,'[1]Données '!D$3:I$26,6,FALSE),"")</f>
        <v/>
      </c>
      <c r="H20" s="33"/>
      <c r="I20" s="37"/>
      <c r="J20" s="38"/>
    </row>
    <row r="21" spans="1:16" x14ac:dyDescent="0.25">
      <c r="A21" s="32"/>
      <c r="B21" s="33"/>
      <c r="C21" s="35"/>
      <c r="D21" s="35"/>
      <c r="E21" s="46"/>
      <c r="F21" s="33"/>
      <c r="G21" s="35" t="str">
        <f>IFERROR(VLOOKUP(F21,'[1]Données '!D$3:I$26,6,FALSE),"")</f>
        <v/>
      </c>
      <c r="H21" s="33"/>
      <c r="I21" s="37"/>
      <c r="J21" s="38"/>
    </row>
    <row r="22" spans="1:16" x14ac:dyDescent="0.25">
      <c r="A22" s="32"/>
      <c r="B22" s="33"/>
      <c r="C22" s="35"/>
      <c r="D22" s="35"/>
      <c r="E22" s="46"/>
      <c r="F22" s="33"/>
      <c r="G22" s="35" t="str">
        <f>IFERROR(VLOOKUP(F22,'[1]Données '!D$3:I$26,6,FALSE),"")</f>
        <v/>
      </c>
      <c r="H22" s="33"/>
      <c r="I22" s="37"/>
      <c r="J22" s="38"/>
    </row>
    <row r="23" spans="1:16" x14ac:dyDescent="0.25">
      <c r="A23" s="32"/>
      <c r="B23" s="33"/>
      <c r="C23" s="35"/>
      <c r="D23" s="35"/>
      <c r="E23" s="46"/>
      <c r="F23" s="33"/>
      <c r="G23" s="35" t="str">
        <f>IFERROR(VLOOKUP(F23,'[1]Données '!D$3:I$26,6,FALSE),"")</f>
        <v/>
      </c>
      <c r="H23" s="33"/>
      <c r="I23" s="37"/>
      <c r="J23" s="38"/>
    </row>
    <row r="24" spans="1:16" x14ac:dyDescent="0.25">
      <c r="A24" s="32"/>
      <c r="B24" s="33"/>
      <c r="C24" s="35"/>
      <c r="D24" s="35"/>
      <c r="E24" s="46"/>
      <c r="F24" s="33"/>
      <c r="G24" s="35" t="str">
        <f>IFERROR(VLOOKUP(F24,'[1]Données '!D$3:I$26,6,FALSE),"")</f>
        <v/>
      </c>
      <c r="H24" s="33"/>
      <c r="I24" s="37"/>
      <c r="J24" s="38"/>
    </row>
    <row r="25" spans="1:16" x14ac:dyDescent="0.25">
      <c r="A25" s="32"/>
      <c r="B25" s="33"/>
      <c r="C25" s="35"/>
      <c r="D25" s="35"/>
      <c r="E25" s="46"/>
      <c r="F25" s="33"/>
      <c r="G25" s="35" t="str">
        <f>IFERROR(VLOOKUP(F25,'[1]Données '!D$3:I$26,6,FALSE),"")</f>
        <v/>
      </c>
      <c r="H25" s="33"/>
      <c r="I25" s="37"/>
      <c r="J25" s="38"/>
    </row>
    <row r="26" spans="1:16" x14ac:dyDescent="0.25">
      <c r="A26" s="32"/>
      <c r="B26" s="33"/>
      <c r="C26" s="35"/>
      <c r="D26" s="35"/>
      <c r="E26" s="46"/>
      <c r="F26" s="33"/>
      <c r="G26" s="35" t="str">
        <f>IFERROR(VLOOKUP(F26,'[1]Données '!D$3:I$26,6,FALSE),"")</f>
        <v/>
      </c>
      <c r="H26" s="33"/>
      <c r="I26" s="37"/>
      <c r="J26" s="38"/>
    </row>
    <row r="27" spans="1:16" x14ac:dyDescent="0.25">
      <c r="A27" s="32"/>
      <c r="B27" s="33"/>
      <c r="C27" s="35"/>
      <c r="D27" s="35"/>
      <c r="E27" s="46"/>
      <c r="F27" s="33"/>
      <c r="G27" s="35" t="str">
        <f>IFERROR(VLOOKUP(F27,'[1]Données '!D$3:I$26,6,FALSE),"")</f>
        <v/>
      </c>
      <c r="H27" s="33"/>
      <c r="I27" s="37"/>
      <c r="J27" s="38"/>
    </row>
    <row r="28" spans="1:16" x14ac:dyDescent="0.25">
      <c r="A28" s="32"/>
      <c r="B28" s="33"/>
      <c r="C28" s="35"/>
      <c r="D28" s="35"/>
      <c r="E28" s="46"/>
      <c r="F28" s="33"/>
      <c r="G28" s="35" t="str">
        <f>IFERROR(VLOOKUP(F28,'[1]Données '!D$3:I$26,6,FALSE),"")</f>
        <v/>
      </c>
      <c r="H28" s="33"/>
      <c r="I28" s="33"/>
      <c r="J28" s="36"/>
      <c r="L28" s="143"/>
      <c r="M28" s="143"/>
      <c r="N28" s="143"/>
      <c r="O28" s="143"/>
      <c r="P28" s="143"/>
    </row>
    <row r="29" spans="1:16" x14ac:dyDescent="0.25">
      <c r="A29" s="39"/>
      <c r="B29" s="40"/>
      <c r="C29" s="41"/>
      <c r="D29" s="41"/>
      <c r="E29" s="76"/>
      <c r="F29" s="33"/>
      <c r="G29" s="41" t="str">
        <f>IFERROR(VLOOKUP(F29,'[1]Données '!D$3:I$26,6,FALSE),"")</f>
        <v/>
      </c>
      <c r="H29" s="40"/>
      <c r="I29" s="40"/>
      <c r="J29" s="42"/>
      <c r="L29" s="20"/>
      <c r="M29" s="20"/>
      <c r="N29" s="20"/>
      <c r="O29" s="20"/>
      <c r="P29" s="20"/>
    </row>
    <row r="30" spans="1:16" x14ac:dyDescent="0.25">
      <c r="A30" s="58"/>
      <c r="B30" s="40"/>
      <c r="C30" s="60"/>
      <c r="D30" s="60"/>
      <c r="E30" s="73"/>
      <c r="F30" s="59"/>
      <c r="G30" s="60" t="str">
        <f>IFERROR(VLOOKUP(F30,'[1]Données '!D$3:I$26,6,FALSE),"")</f>
        <v/>
      </c>
      <c r="H30" s="59"/>
      <c r="I30" s="61"/>
      <c r="J30" s="62"/>
      <c r="K30" s="20"/>
      <c r="L30" s="20"/>
      <c r="M30" s="20"/>
      <c r="N30" s="20"/>
    </row>
    <row r="31" spans="1:16" x14ac:dyDescent="0.25">
      <c r="A31" s="58"/>
      <c r="B31" s="40"/>
      <c r="C31" s="60"/>
      <c r="D31" s="60"/>
      <c r="E31" s="73"/>
      <c r="F31" s="59"/>
      <c r="G31" s="60" t="str">
        <f>IFERROR(VLOOKUP(F31,'[1]Données '!D$3:I$26,6,FALSE),"")</f>
        <v/>
      </c>
      <c r="H31" s="59"/>
      <c r="I31" s="61"/>
      <c r="J31" s="62"/>
      <c r="K31" s="20"/>
      <c r="L31" s="20"/>
      <c r="M31" s="20"/>
      <c r="N31" s="20"/>
    </row>
    <row r="32" spans="1:16" x14ac:dyDescent="0.25">
      <c r="A32" s="58"/>
      <c r="B32" s="40"/>
      <c r="C32" s="60"/>
      <c r="D32" s="60"/>
      <c r="E32" s="73"/>
      <c r="F32" s="59"/>
      <c r="G32" s="60" t="str">
        <f>IFERROR(VLOOKUP(F32,'[1]Données '!D$3:I$26,6,FALSE),"")</f>
        <v/>
      </c>
      <c r="H32" s="59"/>
      <c r="I32" s="61"/>
      <c r="J32" s="62"/>
      <c r="K32" s="20"/>
      <c r="L32" s="20"/>
      <c r="M32" s="20"/>
      <c r="N32" s="20"/>
    </row>
    <row r="33" spans="1:17" x14ac:dyDescent="0.25">
      <c r="A33" s="58"/>
      <c r="B33" s="40"/>
      <c r="C33" s="60"/>
      <c r="D33" s="60"/>
      <c r="E33" s="73"/>
      <c r="F33" s="59"/>
      <c r="G33" s="60" t="str">
        <f>IFERROR(VLOOKUP(F33,'[1]Données '!D$3:I$26,6,FALSE),"")</f>
        <v/>
      </c>
      <c r="H33" s="59"/>
      <c r="I33" s="61"/>
      <c r="J33" s="62"/>
      <c r="K33" s="20"/>
      <c r="L33" s="20"/>
      <c r="M33" s="20"/>
      <c r="N33" s="20"/>
    </row>
    <row r="34" spans="1:17" x14ac:dyDescent="0.25">
      <c r="A34" s="58"/>
      <c r="B34" s="40"/>
      <c r="C34" s="60"/>
      <c r="D34" s="60"/>
      <c r="E34" s="73"/>
      <c r="F34" s="59"/>
      <c r="G34" s="60" t="str">
        <f>IFERROR(VLOOKUP(F34,'[1]Données '!D$3:I$26,6,FALSE),"")</f>
        <v/>
      </c>
      <c r="H34" s="59"/>
      <c r="I34" s="61"/>
      <c r="J34" s="62"/>
      <c r="K34" s="20"/>
      <c r="L34" s="20"/>
      <c r="M34" s="20"/>
      <c r="N34" s="20"/>
    </row>
    <row r="35" spans="1:17" x14ac:dyDescent="0.25">
      <c r="A35" s="58"/>
      <c r="B35" s="40"/>
      <c r="C35" s="60"/>
      <c r="D35" s="60"/>
      <c r="E35" s="73"/>
      <c r="F35" s="59"/>
      <c r="G35" s="60" t="str">
        <f>IFERROR(VLOOKUP(F35,'[1]Données '!D$3:I$26,6,FALSE),"")</f>
        <v/>
      </c>
      <c r="H35" s="59"/>
      <c r="I35" s="61"/>
      <c r="J35" s="62"/>
      <c r="K35" s="20"/>
      <c r="L35" s="20"/>
      <c r="M35" s="20"/>
      <c r="N35" s="20"/>
    </row>
    <row r="36" spans="1:17" x14ac:dyDescent="0.25">
      <c r="A36" s="58"/>
      <c r="B36" s="40"/>
      <c r="C36" s="60"/>
      <c r="D36" s="60"/>
      <c r="E36" s="73"/>
      <c r="F36" s="59"/>
      <c r="G36" s="60" t="str">
        <f>IFERROR(VLOOKUP(F36,'[1]Données '!D$3:I$26,6,FALSE),"")</f>
        <v/>
      </c>
      <c r="H36" s="59"/>
      <c r="I36" s="61"/>
      <c r="J36" s="62"/>
      <c r="K36" s="20"/>
      <c r="L36" s="20"/>
      <c r="M36" s="20"/>
      <c r="N36" s="20"/>
    </row>
    <row r="37" spans="1:17" x14ac:dyDescent="0.25">
      <c r="A37" s="58"/>
      <c r="B37" s="40"/>
      <c r="C37" s="60"/>
      <c r="D37" s="60"/>
      <c r="E37" s="73"/>
      <c r="F37" s="59"/>
      <c r="G37" s="60" t="str">
        <f>IFERROR(VLOOKUP(F37,'[1]Données '!D$3:I$26,6,FALSE),"")</f>
        <v/>
      </c>
      <c r="H37" s="59"/>
      <c r="I37" s="61"/>
      <c r="J37" s="62"/>
      <c r="K37" s="20"/>
      <c r="L37" s="20"/>
      <c r="M37" s="20"/>
      <c r="N37" s="20"/>
    </row>
    <row r="38" spans="1:17" x14ac:dyDescent="0.25">
      <c r="A38" s="58"/>
      <c r="B38" s="40"/>
      <c r="C38" s="60"/>
      <c r="D38" s="60"/>
      <c r="E38" s="73"/>
      <c r="F38" s="59"/>
      <c r="G38" s="60" t="str">
        <f>IFERROR(VLOOKUP(F38,'[1]Données '!D$3:I$26,6,FALSE),"")</f>
        <v/>
      </c>
      <c r="H38" s="59"/>
      <c r="I38" s="61"/>
      <c r="J38" s="62"/>
      <c r="K38" s="20"/>
      <c r="L38" s="20"/>
      <c r="M38" s="20"/>
      <c r="N38" s="20"/>
    </row>
    <row r="39" spans="1:17" x14ac:dyDescent="0.25">
      <c r="A39" s="58"/>
      <c r="B39" s="40"/>
      <c r="C39" s="60"/>
      <c r="D39" s="60"/>
      <c r="E39" s="73"/>
      <c r="F39" s="59"/>
      <c r="G39" s="60" t="str">
        <f>IFERROR(VLOOKUP(F39,'[1]Données '!D$3:I$26,6,FALSE),"")</f>
        <v/>
      </c>
      <c r="H39" s="59"/>
      <c r="I39" s="61"/>
      <c r="J39" s="62"/>
    </row>
    <row r="40" spans="1:17" x14ac:dyDescent="0.25">
      <c r="A40" s="58"/>
      <c r="B40" s="40"/>
      <c r="C40" s="60"/>
      <c r="D40" s="60"/>
      <c r="E40" s="73"/>
      <c r="F40" s="59"/>
      <c r="G40" s="60" t="str">
        <f>IFERROR(VLOOKUP(F40,'[1]Données '!D$3:I$26,6,FALSE),"")</f>
        <v/>
      </c>
      <c r="H40" s="59"/>
      <c r="I40" s="61"/>
      <c r="J40" s="62"/>
    </row>
    <row r="41" spans="1:17" x14ac:dyDescent="0.25">
      <c r="A41" s="58"/>
      <c r="B41" s="40"/>
      <c r="C41" s="60"/>
      <c r="D41" s="60"/>
      <c r="E41" s="73"/>
      <c r="F41" s="59"/>
      <c r="G41" s="60" t="str">
        <f>IFERROR(VLOOKUP(F41,'[1]Données '!D$3:I$26,6,FALSE),"")</f>
        <v/>
      </c>
      <c r="H41" s="59"/>
      <c r="I41" s="61"/>
      <c r="J41" s="62"/>
      <c r="K41" s="143"/>
      <c r="L41" s="143"/>
      <c r="M41" s="143"/>
      <c r="N41" s="143"/>
      <c r="O41" s="143"/>
      <c r="P41" s="143"/>
      <c r="Q41" s="143"/>
    </row>
    <row r="42" spans="1:17" x14ac:dyDescent="0.25">
      <c r="A42" s="39"/>
      <c r="B42" s="40"/>
      <c r="C42" s="41"/>
      <c r="D42" s="41"/>
      <c r="E42" s="76"/>
      <c r="F42" s="40"/>
      <c r="G42" s="41" t="str">
        <f>IFERROR(VLOOKUP(F42,'[1]Données '!D$3:I$26,6,FALSE),"")</f>
        <v/>
      </c>
      <c r="H42" s="59"/>
      <c r="I42" s="61"/>
      <c r="J42" s="62"/>
      <c r="K42" s="20"/>
      <c r="L42" s="20"/>
      <c r="M42" s="20"/>
      <c r="N42" s="20"/>
      <c r="O42" s="20"/>
      <c r="P42" s="20"/>
      <c r="Q42" s="20"/>
    </row>
    <row r="43" spans="1:17" x14ac:dyDescent="0.25">
      <c r="A43" s="39"/>
      <c r="B43" s="40"/>
      <c r="C43" s="41"/>
      <c r="D43" s="41"/>
      <c r="E43" s="76"/>
      <c r="F43" s="40"/>
      <c r="G43" s="41" t="str">
        <f>IFERROR(VLOOKUP(F43,'[1]Données '!D$3:I$26,6,FALSE),"")</f>
        <v/>
      </c>
      <c r="H43" s="33"/>
      <c r="I43" s="37"/>
      <c r="J43" s="38"/>
      <c r="K43" s="20"/>
      <c r="L43" s="20"/>
      <c r="M43" s="20"/>
      <c r="N43" s="20"/>
      <c r="O43" s="20"/>
      <c r="P43" s="20"/>
      <c r="Q43" s="20"/>
    </row>
    <row r="44" spans="1:17" x14ac:dyDescent="0.25">
      <c r="A44" s="39"/>
      <c r="B44" s="40"/>
      <c r="C44" s="41"/>
      <c r="D44" s="41"/>
      <c r="E44" s="76"/>
      <c r="F44" s="40"/>
      <c r="G44" s="41" t="str">
        <f>IFERROR(VLOOKUP(F44,'[1]Données '!D$3:I$26,6,FALSE),"")</f>
        <v/>
      </c>
      <c r="H44" s="33"/>
      <c r="I44" s="37"/>
      <c r="J44" s="38"/>
      <c r="K44" s="20"/>
      <c r="L44" s="20"/>
      <c r="M44" s="20"/>
      <c r="N44" s="20"/>
      <c r="O44" s="20"/>
      <c r="P44" s="20"/>
      <c r="Q44" s="20"/>
    </row>
    <row r="45" spans="1:17" x14ac:dyDescent="0.25">
      <c r="A45" s="39"/>
      <c r="B45" s="40"/>
      <c r="C45" s="41"/>
      <c r="D45" s="41"/>
      <c r="E45" s="76"/>
      <c r="F45" s="40"/>
      <c r="G45" s="41" t="str">
        <f>IFERROR(VLOOKUP(F45,'[1]Données '!D$3:I$26,6,FALSE),"")</f>
        <v/>
      </c>
      <c r="H45" s="33"/>
      <c r="I45" s="37"/>
      <c r="J45" s="38"/>
      <c r="K45" s="20"/>
      <c r="L45" s="20"/>
      <c r="M45" s="20"/>
      <c r="N45" s="20"/>
      <c r="O45" s="20"/>
      <c r="P45" s="20"/>
      <c r="Q45" s="20"/>
    </row>
    <row r="46" spans="1:17" x14ac:dyDescent="0.25">
      <c r="A46" s="39"/>
      <c r="B46" s="40"/>
      <c r="C46" s="41"/>
      <c r="D46" s="41"/>
      <c r="E46" s="76"/>
      <c r="F46" s="40"/>
      <c r="G46" s="41" t="str">
        <f>IFERROR(VLOOKUP(F46,'[1]Données '!D$3:I$26,6,FALSE),"")</f>
        <v/>
      </c>
      <c r="H46" s="33"/>
      <c r="I46" s="37"/>
      <c r="J46" s="38"/>
      <c r="K46" s="20"/>
      <c r="L46" s="20"/>
      <c r="M46" s="20"/>
      <c r="N46" s="20"/>
      <c r="O46" s="20"/>
      <c r="P46" s="20"/>
      <c r="Q46" s="20"/>
    </row>
    <row r="47" spans="1:17" x14ac:dyDescent="0.25">
      <c r="A47" s="39"/>
      <c r="B47" s="40"/>
      <c r="C47" s="41"/>
      <c r="D47" s="41"/>
      <c r="E47" s="76"/>
      <c r="F47" s="40"/>
      <c r="G47" s="41" t="str">
        <f>IFERROR(VLOOKUP(F47,'[1]Données '!D$3:I$26,6,FALSE),"")</f>
        <v/>
      </c>
      <c r="H47" s="33"/>
      <c r="I47" s="37"/>
      <c r="J47" s="38"/>
      <c r="K47" s="20"/>
      <c r="L47" s="20"/>
      <c r="M47" s="20"/>
      <c r="N47" s="20"/>
      <c r="O47" s="20"/>
      <c r="P47" s="20"/>
      <c r="Q47" s="20"/>
    </row>
    <row r="48" spans="1:17" x14ac:dyDescent="0.25">
      <c r="A48" s="39"/>
      <c r="B48" s="40"/>
      <c r="C48" s="41"/>
      <c r="D48" s="41"/>
      <c r="E48" s="76"/>
      <c r="F48" s="40"/>
      <c r="G48" s="41" t="str">
        <f>IFERROR(VLOOKUP(F48,'[1]Données '!D$3:I$26,6,FALSE),"")</f>
        <v/>
      </c>
      <c r="H48" s="33"/>
      <c r="I48" s="37"/>
      <c r="J48" s="38"/>
      <c r="K48" s="20"/>
      <c r="L48" s="20"/>
      <c r="M48" s="20"/>
      <c r="N48" s="20"/>
      <c r="O48" s="20"/>
      <c r="P48" s="20"/>
      <c r="Q48" s="20"/>
    </row>
    <row r="49" spans="1:17" x14ac:dyDescent="0.25">
      <c r="A49" s="39"/>
      <c r="B49" s="40"/>
      <c r="C49" s="41"/>
      <c r="D49" s="41"/>
      <c r="E49" s="76"/>
      <c r="F49" s="40"/>
      <c r="G49" s="41" t="str">
        <f>IFERROR(VLOOKUP(F49,'[1]Données '!D$3:I$26,6,FALSE),"")</f>
        <v/>
      </c>
      <c r="H49" s="33"/>
      <c r="I49" s="37"/>
      <c r="J49" s="38"/>
      <c r="K49" s="20"/>
      <c r="L49" s="20"/>
      <c r="M49" s="20"/>
      <c r="N49" s="20"/>
      <c r="O49" s="20"/>
      <c r="P49" s="20"/>
      <c r="Q49" s="20"/>
    </row>
    <row r="50" spans="1:17" x14ac:dyDescent="0.25">
      <c r="A50" s="39"/>
      <c r="B50" s="40"/>
      <c r="C50" s="41"/>
      <c r="D50" s="41"/>
      <c r="E50" s="76"/>
      <c r="F50" s="40"/>
      <c r="G50" s="41" t="str">
        <f>IFERROR(VLOOKUP(F50,'[1]Données '!D$3:I$26,6,FALSE),"")</f>
        <v/>
      </c>
      <c r="H50" s="33"/>
      <c r="I50" s="37"/>
      <c r="J50" s="38"/>
      <c r="K50" s="20"/>
      <c r="L50" s="20"/>
      <c r="M50" s="20"/>
      <c r="N50" s="20"/>
      <c r="O50" s="20"/>
      <c r="P50" s="20"/>
      <c r="Q50" s="20"/>
    </row>
    <row r="51" spans="1:17" x14ac:dyDescent="0.25">
      <c r="A51" s="39"/>
      <c r="B51" s="40"/>
      <c r="C51" s="41"/>
      <c r="D51" s="41"/>
      <c r="E51" s="76"/>
      <c r="F51" s="40"/>
      <c r="G51" s="41" t="str">
        <f>IFERROR(VLOOKUP(F51,'[1]Données '!D$3:I$26,6,FALSE),"")</f>
        <v/>
      </c>
      <c r="H51" s="33"/>
      <c r="I51" s="37"/>
      <c r="J51" s="38"/>
      <c r="K51" s="20"/>
      <c r="L51" s="20"/>
      <c r="M51" s="20"/>
      <c r="N51" s="20"/>
      <c r="O51" s="20"/>
      <c r="P51" s="20"/>
      <c r="Q51" s="20"/>
    </row>
    <row r="52" spans="1:17" x14ac:dyDescent="0.25">
      <c r="A52" s="39"/>
      <c r="B52" s="40"/>
      <c r="C52" s="41"/>
      <c r="D52" s="41"/>
      <c r="E52" s="76"/>
      <c r="F52" s="40"/>
      <c r="G52" s="41" t="str">
        <f>IFERROR(VLOOKUP(F52,'[1]Données '!D$3:I$26,6,FALSE),"")</f>
        <v/>
      </c>
      <c r="H52" s="33"/>
      <c r="I52" s="37"/>
      <c r="J52" s="38"/>
      <c r="K52" s="20"/>
      <c r="L52" s="20"/>
      <c r="M52" s="20"/>
      <c r="N52" s="20"/>
      <c r="O52" s="20"/>
      <c r="P52" s="20"/>
      <c r="Q52" s="20"/>
    </row>
    <row r="53" spans="1:17" x14ac:dyDescent="0.25">
      <c r="A53" s="39"/>
      <c r="B53" s="40"/>
      <c r="C53" s="41"/>
      <c r="D53" s="41"/>
      <c r="E53" s="76"/>
      <c r="F53" s="40"/>
      <c r="G53" s="41" t="str">
        <f>IFERROR(VLOOKUP(F53,'[1]Données '!D$3:I$26,6,FALSE),"")</f>
        <v/>
      </c>
      <c r="H53" s="33"/>
      <c r="I53" s="37"/>
      <c r="J53" s="38"/>
      <c r="K53" s="20"/>
      <c r="L53" s="20"/>
      <c r="M53" s="20"/>
      <c r="N53" s="20"/>
      <c r="O53" s="20"/>
      <c r="P53" s="20"/>
      <c r="Q53" s="20"/>
    </row>
    <row r="54" spans="1:17" x14ac:dyDescent="0.25">
      <c r="A54" s="39"/>
      <c r="B54" s="40"/>
      <c r="C54" s="41"/>
      <c r="D54" s="41"/>
      <c r="E54" s="76"/>
      <c r="F54" s="40"/>
      <c r="G54" s="41" t="str">
        <f>IFERROR(VLOOKUP(F54,'[1]Données '!D$3:I$26,6,FALSE),"")</f>
        <v/>
      </c>
      <c r="H54" s="33"/>
      <c r="I54" s="37"/>
      <c r="J54" s="38"/>
      <c r="K54" s="20"/>
      <c r="L54" s="20"/>
      <c r="M54" s="20"/>
      <c r="N54" s="20"/>
      <c r="O54" s="20"/>
      <c r="P54" s="20"/>
      <c r="Q54" s="20"/>
    </row>
    <row r="55" spans="1:17" x14ac:dyDescent="0.25">
      <c r="A55" s="39"/>
      <c r="B55" s="40"/>
      <c r="C55" s="41"/>
      <c r="D55" s="41"/>
      <c r="E55" s="76"/>
      <c r="F55" s="40"/>
      <c r="G55" s="41" t="str">
        <f>IFERROR(VLOOKUP(F55,'[1]Données '!D$3:I$26,6,FALSE),"")</f>
        <v/>
      </c>
      <c r="H55" s="33"/>
      <c r="I55" s="37"/>
      <c r="J55" s="38"/>
    </row>
    <row r="56" spans="1:17" x14ac:dyDescent="0.25">
      <c r="A56" s="39"/>
      <c r="B56" s="40"/>
      <c r="C56" s="41"/>
      <c r="D56" s="41"/>
      <c r="E56" s="76"/>
      <c r="F56" s="40"/>
      <c r="G56" s="41" t="str">
        <f>IFERROR(VLOOKUP(F56,'[1]Données '!D$3:I$26,6,FALSE),"")</f>
        <v/>
      </c>
      <c r="H56" s="33"/>
      <c r="I56" s="37"/>
      <c r="J56" s="38"/>
    </row>
    <row r="57" spans="1:17" x14ac:dyDescent="0.25">
      <c r="A57" s="39"/>
      <c r="B57" s="40"/>
      <c r="C57" s="41"/>
      <c r="D57" s="41"/>
      <c r="E57" s="76"/>
      <c r="F57" s="40"/>
      <c r="G57" s="41" t="str">
        <f>IFERROR(VLOOKUP(F57,'[1]Données '!D$3:I$26,6,FALSE),"")</f>
        <v/>
      </c>
      <c r="H57" s="33"/>
      <c r="I57" s="37"/>
      <c r="J57" s="38"/>
    </row>
    <row r="58" spans="1:17" x14ac:dyDescent="0.25">
      <c r="G58" s="93" t="str">
        <f>IFERROR(VLOOKUP(F58,'[1]Données '!D$3:I$26,6,FALSE),"")</f>
        <v/>
      </c>
    </row>
    <row r="59" spans="1:17" x14ac:dyDescent="0.25">
      <c r="G59" s="93" t="str">
        <f>IFERROR(VLOOKUP(F59,'[1]Données '!D$3:I$26,6,FALSE),"")</f>
        <v/>
      </c>
    </row>
    <row r="60" spans="1:17" x14ac:dyDescent="0.25">
      <c r="G60" s="93" t="str">
        <f>IFERROR(VLOOKUP(F60,'[1]Données '!D$3:I$26,6,FALSE),"")</f>
        <v/>
      </c>
    </row>
    <row r="61" spans="1:17" x14ac:dyDescent="0.25">
      <c r="G61" s="93" t="str">
        <f>IFERROR(VLOOKUP(F61,'[1]Données '!D$3:I$26,6,FALSE),"")</f>
        <v/>
      </c>
    </row>
    <row r="62" spans="1:17" x14ac:dyDescent="0.25">
      <c r="G62" s="93" t="str">
        <f>IFERROR(VLOOKUP(F62,'[1]Données '!D$3:I$26,6,FALSE),"")</f>
        <v/>
      </c>
    </row>
    <row r="63" spans="1:17" x14ac:dyDescent="0.25">
      <c r="G63" s="93" t="str">
        <f>IFERROR(VLOOKUP(F63,'[1]Données '!D$3:I$26,6,FALSE),"")</f>
        <v/>
      </c>
    </row>
    <row r="64" spans="1:17" x14ac:dyDescent="0.25">
      <c r="G64" s="93" t="str">
        <f>IFERROR(VLOOKUP(F64,'[1]Données '!D$3:I$26,6,FALSE),"")</f>
        <v/>
      </c>
    </row>
  </sheetData>
  <mergeCells count="3">
    <mergeCell ref="L14:O14"/>
    <mergeCell ref="L28:P28"/>
    <mergeCell ref="K41:Q41"/>
  </mergeCells>
  <dataValidations count="7">
    <dataValidation type="list" allowBlank="1" showInputMessage="1" showErrorMessage="1" sqref="J2" xr:uid="{00000000-0002-0000-0400-000000000000}">
      <formula1>"Bon , A Refaire , Défaut "</formula1>
    </dataValidation>
    <dataValidation type="list" allowBlank="1" showInputMessage="1" showErrorMessage="1" sqref="B2" xr:uid="{00000000-0002-0000-0400-000001000000}">
      <formula1>"Aline ,Alla ,Amina ,Anfaita,Christelle,Elodie,Fatima,Halima,Joséphine,Laurent,Loubna,Marie Laure,Patrice,Sabrina,Vivian,Zaina"</formula1>
    </dataValidation>
    <dataValidation type="date" allowBlank="1" showInputMessage="1" showErrorMessage="1" sqref="A2" xr:uid="{00000000-0002-0000-0400-000002000000}">
      <formula1>45658</formula1>
      <formula2>46021</formula2>
    </dataValidation>
    <dataValidation type="list" allowBlank="1" showInputMessage="1" showErrorMessage="1" sqref="F2:F57" xr:uid="{00000000-0002-0000-0400-000003000000}">
      <formula1>"20 , 21, 22 , 23 , 24 , 25, 26 , 27 , 28, 29 , 30 , 31 , 32 , 33 , 34 , 35 , 36, 37, 38 , 39 , 40, 41 , 42 , 43"</formula1>
    </dataValidation>
    <dataValidation type="list" allowBlank="1" showInputMessage="1" showErrorMessage="1" sqref="G3:G22" xr:uid="{00000000-0002-0000-0400-000004000000}">
      <formula1>"1 , 2, 3 , "</formula1>
    </dataValidation>
    <dataValidation type="list" allowBlank="1" showInputMessage="1" showErrorMessage="1" sqref="H2" xr:uid="{00000000-0002-0000-0400-000005000000}">
      <formula1>"Production , Manque de matière , Chargement ,Organisation , Déchargement , Panne Machine  , Autre "</formula1>
    </dataValidation>
    <dataValidation type="list" allowBlank="1" showInputMessage="1" showErrorMessage="1" sqref="H3:H29" xr:uid="{00000000-0002-0000-0400-000006000000}">
      <formula1>"Fin cycle , Manque de matière , Chargement , Déchargement , Chargement , Panne Machine  , Autre 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D49E-9753-4498-BDB3-87D6C0456449}">
  <dimension ref="A1:H176"/>
  <sheetViews>
    <sheetView topLeftCell="A13" zoomScale="75" zoomScaleNormal="75" workbookViewId="0">
      <selection activeCell="C32" sqref="C32"/>
    </sheetView>
  </sheetViews>
  <sheetFormatPr baseColWidth="10" defaultRowHeight="15" x14ac:dyDescent="0.25"/>
  <cols>
    <col min="1" max="1" width="34.42578125" customWidth="1"/>
    <col min="2" max="2" width="38.42578125" customWidth="1"/>
    <col min="3" max="3" width="30.28515625" customWidth="1"/>
    <col min="4" max="4" width="27" customWidth="1"/>
    <col min="5" max="5" width="49" customWidth="1"/>
    <col min="6" max="6" width="28.42578125" customWidth="1"/>
    <col min="7" max="7" width="21" customWidth="1"/>
  </cols>
  <sheetData>
    <row r="1" spans="1:8" ht="15.75" x14ac:dyDescent="0.25">
      <c r="A1" s="145" t="s">
        <v>51</v>
      </c>
      <c r="B1" s="146"/>
      <c r="C1" s="146"/>
      <c r="D1" s="146"/>
      <c r="E1" s="146"/>
      <c r="F1" s="146"/>
      <c r="G1" s="147"/>
    </row>
    <row r="2" spans="1:8" ht="27" customHeight="1" x14ac:dyDescent="0.25">
      <c r="A2" s="106" t="s">
        <v>12</v>
      </c>
      <c r="B2" s="107" t="s">
        <v>52</v>
      </c>
      <c r="C2" s="106" t="s">
        <v>53</v>
      </c>
      <c r="D2" s="106" t="s">
        <v>54</v>
      </c>
      <c r="E2" s="106" t="s">
        <v>59</v>
      </c>
      <c r="F2" s="106" t="s">
        <v>60</v>
      </c>
      <c r="G2" s="106" t="s">
        <v>51</v>
      </c>
    </row>
    <row r="3" spans="1:8" ht="15.75" x14ac:dyDescent="0.25">
      <c r="A3" s="151"/>
      <c r="B3" s="152"/>
      <c r="C3" s="152"/>
      <c r="D3" s="152"/>
      <c r="E3" s="152"/>
      <c r="F3" s="152"/>
      <c r="G3" s="153"/>
      <c r="H3" s="27"/>
    </row>
    <row r="4" spans="1:8" ht="15.75" x14ac:dyDescent="0.25">
      <c r="A4" s="106">
        <v>13</v>
      </c>
      <c r="B4" s="133">
        <f>SUM(Machine13!G2:G10310)</f>
        <v>0</v>
      </c>
      <c r="C4" s="108">
        <f>D4-B4</f>
        <v>0</v>
      </c>
      <c r="D4" s="132"/>
      <c r="E4" s="108"/>
      <c r="F4" s="108"/>
      <c r="G4" s="109" t="e">
        <f>B4/D4</f>
        <v>#DIV/0!</v>
      </c>
    </row>
    <row r="5" spans="1:8" ht="15.75" x14ac:dyDescent="0.25">
      <c r="A5" s="106">
        <v>20</v>
      </c>
      <c r="B5" s="133">
        <f>SUM(Machine20!G3:G10808)</f>
        <v>0</v>
      </c>
      <c r="C5" s="108">
        <f t="shared" ref="C5:C7" si="0">D5-B5</f>
        <v>0</v>
      </c>
      <c r="D5" s="108"/>
      <c r="E5" s="108"/>
      <c r="F5" s="108"/>
      <c r="G5" s="109" t="e">
        <f>B5/D5</f>
        <v>#DIV/0!</v>
      </c>
    </row>
    <row r="6" spans="1:8" ht="15.75" x14ac:dyDescent="0.25">
      <c r="A6" s="106">
        <v>50</v>
      </c>
      <c r="B6" s="133">
        <f>SUM(Machine50!G4:G10312)</f>
        <v>0</v>
      </c>
      <c r="C6" s="108">
        <f t="shared" si="0"/>
        <v>0</v>
      </c>
      <c r="D6" s="108"/>
      <c r="E6" s="108"/>
      <c r="F6" s="108"/>
      <c r="G6" s="109" t="e">
        <f>B6/D6</f>
        <v>#DIV/0!</v>
      </c>
    </row>
    <row r="7" spans="1:8" ht="15" customHeight="1" x14ac:dyDescent="0.25">
      <c r="A7" s="106">
        <v>70</v>
      </c>
      <c r="B7" s="133">
        <f>SUM(Machine70!G5:G10313)</f>
        <v>0</v>
      </c>
      <c r="C7" s="108">
        <f t="shared" si="0"/>
        <v>0</v>
      </c>
      <c r="D7" s="108"/>
      <c r="E7" s="108"/>
      <c r="F7" s="108"/>
      <c r="G7" s="109" t="e">
        <f>B7/D7</f>
        <v>#DIV/0!</v>
      </c>
    </row>
    <row r="8" spans="1:8" ht="15.75" x14ac:dyDescent="0.25">
      <c r="A8" s="110"/>
      <c r="B8" s="110"/>
      <c r="C8" s="110"/>
      <c r="D8" s="110"/>
      <c r="E8" s="111"/>
      <c r="F8" s="110"/>
      <c r="G8" s="110"/>
    </row>
    <row r="9" spans="1:8" ht="15.75" x14ac:dyDescent="0.25">
      <c r="A9" s="110"/>
      <c r="B9" s="110"/>
      <c r="C9" s="110"/>
      <c r="D9" s="110"/>
      <c r="E9" s="110"/>
      <c r="F9" s="110"/>
      <c r="G9" s="110"/>
    </row>
    <row r="10" spans="1:8" ht="15.75" x14ac:dyDescent="0.25">
      <c r="A10" s="110"/>
      <c r="B10" s="110"/>
      <c r="C10" s="110"/>
      <c r="D10" s="110"/>
      <c r="E10" s="110"/>
      <c r="F10" s="110"/>
      <c r="G10" s="110"/>
    </row>
    <row r="11" spans="1:8" ht="15.75" x14ac:dyDescent="0.25">
      <c r="A11" s="110"/>
      <c r="B11" s="110"/>
      <c r="C11" s="110"/>
      <c r="D11" s="110"/>
      <c r="E11" s="110"/>
      <c r="F11" s="110"/>
      <c r="G11" s="110"/>
    </row>
    <row r="12" spans="1:8" ht="15.75" x14ac:dyDescent="0.25">
      <c r="A12" s="110"/>
      <c r="B12" s="110"/>
      <c r="C12" s="110"/>
      <c r="D12" s="110"/>
      <c r="E12" s="110"/>
      <c r="F12" s="112"/>
      <c r="G12" s="110"/>
    </row>
    <row r="13" spans="1:8" ht="15.75" x14ac:dyDescent="0.25">
      <c r="A13" s="154" t="s">
        <v>67</v>
      </c>
      <c r="B13" s="154"/>
      <c r="C13" s="154"/>
      <c r="D13" s="154"/>
      <c r="E13" s="154"/>
      <c r="F13" s="110"/>
      <c r="G13" s="110"/>
    </row>
    <row r="14" spans="1:8" ht="34.5" customHeight="1" x14ac:dyDescent="0.25">
      <c r="A14" s="106" t="s">
        <v>12</v>
      </c>
      <c r="B14" s="107" t="s">
        <v>56</v>
      </c>
      <c r="C14" s="107" t="s">
        <v>57</v>
      </c>
      <c r="D14" s="107" t="s">
        <v>58</v>
      </c>
      <c r="E14" s="106" t="s">
        <v>55</v>
      </c>
      <c r="F14" s="113"/>
      <c r="G14" s="110"/>
    </row>
    <row r="15" spans="1:8" ht="15.75" x14ac:dyDescent="0.25">
      <c r="A15" s="151"/>
      <c r="B15" s="152"/>
      <c r="C15" s="152"/>
      <c r="D15" s="152"/>
      <c r="E15" s="153"/>
      <c r="F15" s="110"/>
      <c r="G15" s="110"/>
    </row>
    <row r="16" spans="1:8" ht="15.75" x14ac:dyDescent="0.25">
      <c r="A16" s="114" t="s">
        <v>25</v>
      </c>
      <c r="B16" s="114">
        <f ca="1">SUM(INDIRECT("Machine13!E2:E1000"))</f>
        <v>0</v>
      </c>
      <c r="C16" s="114">
        <f ca="1">COUNTA(INDIRECT("Machine13!F2:F10000"))</f>
        <v>0</v>
      </c>
      <c r="D16" s="114">
        <f ca="1">VLOOKUP(A16,'[1]Données '!A2:B6,2,FALSE)*C16</f>
        <v>0</v>
      </c>
      <c r="E16" s="115" t="e">
        <f t="shared" ref="E16:E19" ca="1" si="1">(B16/D16)</f>
        <v>#DIV/0!</v>
      </c>
      <c r="F16" s="110"/>
      <c r="G16" s="110"/>
    </row>
    <row r="17" spans="1:7" ht="15.75" x14ac:dyDescent="0.25">
      <c r="A17" s="114" t="s">
        <v>26</v>
      </c>
      <c r="B17" s="114">
        <f ca="1">SUM(INDIRECT("Machine20!E2:E10000"))</f>
        <v>0</v>
      </c>
      <c r="C17" s="114">
        <f ca="1">COUNTA(INDIRECT("Machine20!F2:F10000"))</f>
        <v>0</v>
      </c>
      <c r="D17" s="114">
        <f ca="1">VLOOKUP(A17,'[1]Données '!A2:B6,2,FALSE)*C17</f>
        <v>0</v>
      </c>
      <c r="E17" s="115" t="e">
        <f t="shared" ca="1" si="1"/>
        <v>#DIV/0!</v>
      </c>
      <c r="F17" s="110"/>
      <c r="G17" s="110"/>
    </row>
    <row r="18" spans="1:7" ht="15.75" x14ac:dyDescent="0.25">
      <c r="A18" s="114" t="s">
        <v>27</v>
      </c>
      <c r="B18" s="114">
        <f ca="1">SUM(INDIRECT("Machine50!E2:E1000"))</f>
        <v>0</v>
      </c>
      <c r="C18" s="114">
        <f ca="1">COUNTA(INDIRECT("Machine50!F2:F10000"))</f>
        <v>0</v>
      </c>
      <c r="D18" s="114">
        <f ca="1">VLOOKUP(A18,'[1]Données '!A2:B6,2,FALSE)*C18</f>
        <v>0</v>
      </c>
      <c r="E18" s="115" t="e">
        <f t="shared" ca="1" si="1"/>
        <v>#DIV/0!</v>
      </c>
      <c r="F18" s="110"/>
      <c r="G18" s="110"/>
    </row>
    <row r="19" spans="1:7" ht="15.75" x14ac:dyDescent="0.25">
      <c r="A19" s="114" t="s">
        <v>28</v>
      </c>
      <c r="B19" s="114">
        <f ca="1">SUM(INDIRECT("Machine70!E2:E1000"))</f>
        <v>0</v>
      </c>
      <c r="C19" s="114">
        <f ca="1">COUNTA(INDIRECT("Machine70!F2:F10000"))</f>
        <v>0</v>
      </c>
      <c r="D19" s="114">
        <f ca="1">VLOOKUP(A19,'[1]Données '!A2:B6,2,FALSE)*C19</f>
        <v>0</v>
      </c>
      <c r="E19" s="115" t="e">
        <f t="shared" ca="1" si="1"/>
        <v>#DIV/0!</v>
      </c>
      <c r="F19" s="110"/>
      <c r="G19" s="110"/>
    </row>
    <row r="20" spans="1:7" ht="15.75" x14ac:dyDescent="0.25">
      <c r="A20" s="110"/>
      <c r="B20" s="110">
        <f ca="1">SUM(B16:B19)</f>
        <v>0</v>
      </c>
      <c r="C20" s="110"/>
      <c r="D20" s="110"/>
      <c r="E20" s="110"/>
      <c r="F20" s="110"/>
      <c r="G20" s="110"/>
    </row>
    <row r="21" spans="1:7" ht="15.75" x14ac:dyDescent="0.25">
      <c r="A21" s="110"/>
      <c r="B21" s="110"/>
      <c r="C21" s="110"/>
      <c r="D21" s="110"/>
      <c r="E21" s="110"/>
      <c r="F21" s="110"/>
      <c r="G21" s="110"/>
    </row>
    <row r="22" spans="1:7" ht="15.75" x14ac:dyDescent="0.25">
      <c r="A22" s="145" t="s">
        <v>68</v>
      </c>
      <c r="B22" s="146"/>
      <c r="C22" s="146"/>
      <c r="D22" s="146"/>
      <c r="E22" s="146"/>
      <c r="F22" s="147"/>
      <c r="G22" s="110"/>
    </row>
    <row r="23" spans="1:7" ht="29.25" customHeight="1" x14ac:dyDescent="0.25">
      <c r="A23" s="106" t="s">
        <v>79</v>
      </c>
      <c r="B23" s="107" t="s">
        <v>56</v>
      </c>
      <c r="C23" s="116" t="s">
        <v>57</v>
      </c>
      <c r="D23" s="106" t="s">
        <v>69</v>
      </c>
      <c r="E23" s="107" t="s">
        <v>58</v>
      </c>
      <c r="F23" s="117" t="s">
        <v>55</v>
      </c>
      <c r="G23" s="110"/>
    </row>
    <row r="24" spans="1:7" ht="15.75" x14ac:dyDescent="0.25">
      <c r="A24" s="148" t="s">
        <v>81</v>
      </c>
      <c r="B24" s="149"/>
      <c r="C24" s="149"/>
      <c r="D24" s="149"/>
      <c r="E24" s="149"/>
      <c r="F24" s="150"/>
      <c r="G24" s="110"/>
    </row>
    <row r="25" spans="1:7" ht="15.75" x14ac:dyDescent="0.25">
      <c r="A25" s="155"/>
      <c r="B25" s="156"/>
      <c r="C25" s="156"/>
      <c r="D25" s="156"/>
      <c r="E25" s="156"/>
      <c r="F25" s="157"/>
      <c r="G25" s="110"/>
    </row>
    <row r="26" spans="1:7" ht="15.75" x14ac:dyDescent="0.25">
      <c r="A26" s="118"/>
      <c r="B26" s="114"/>
      <c r="C26" s="114">
        <f>COUNTIF(Machine13!$F$2:$F$10521, "20")</f>
        <v>0</v>
      </c>
      <c r="D26" s="114"/>
      <c r="E26" s="114">
        <f>D26*C26</f>
        <v>0</v>
      </c>
      <c r="F26" s="115" t="str">
        <f>IF(E26=0,"",B26/E26)</f>
        <v/>
      </c>
      <c r="G26" s="110"/>
    </row>
    <row r="27" spans="1:7" ht="15.75" x14ac:dyDescent="0.25">
      <c r="A27" s="118"/>
      <c r="B27" s="114"/>
      <c r="C27" s="114">
        <f>COUNTIF(Machine13!$F$2:$F$10521, "21")</f>
        <v>0</v>
      </c>
      <c r="D27" s="114">
        <v>10</v>
      </c>
      <c r="E27" s="114">
        <f t="shared" ref="E27:E49" si="2">D27*C27</f>
        <v>0</v>
      </c>
      <c r="F27" s="115" t="str">
        <f t="shared" ref="F27:F49" si="3">IF(E27=0,"",B27/E27)</f>
        <v/>
      </c>
      <c r="G27" s="110"/>
    </row>
    <row r="28" spans="1:7" ht="15.75" x14ac:dyDescent="0.25">
      <c r="A28" s="118"/>
      <c r="B28" s="114"/>
      <c r="C28" s="114">
        <f>COUNTIF(Machine13!$F$2:$F$10521, "22")</f>
        <v>0</v>
      </c>
      <c r="D28" s="114">
        <v>12</v>
      </c>
      <c r="E28" s="114">
        <f t="shared" si="2"/>
        <v>0</v>
      </c>
      <c r="F28" s="115" t="str">
        <f t="shared" si="3"/>
        <v/>
      </c>
      <c r="G28" s="110"/>
    </row>
    <row r="29" spans="1:7" ht="15.75" x14ac:dyDescent="0.25">
      <c r="A29" s="118"/>
      <c r="B29" s="114"/>
      <c r="C29" s="114">
        <f>COUNTIF(Machine13!$F$2:$F$10521, "23")</f>
        <v>0</v>
      </c>
      <c r="D29" s="114">
        <v>11</v>
      </c>
      <c r="E29" s="114">
        <f t="shared" si="2"/>
        <v>0</v>
      </c>
      <c r="F29" s="115" t="str">
        <f t="shared" si="3"/>
        <v/>
      </c>
      <c r="G29" s="110"/>
    </row>
    <row r="30" spans="1:7" ht="15.75" x14ac:dyDescent="0.25">
      <c r="A30" s="119"/>
      <c r="B30" s="114"/>
      <c r="C30" s="114">
        <f>COUNTIF(Machine13!$F$2:$F$10521, "24")</f>
        <v>0</v>
      </c>
      <c r="D30" s="114">
        <v>10</v>
      </c>
      <c r="E30" s="114">
        <f t="shared" si="2"/>
        <v>0</v>
      </c>
      <c r="F30" s="115" t="str">
        <f t="shared" si="3"/>
        <v/>
      </c>
      <c r="G30" s="110"/>
    </row>
    <row r="31" spans="1:7" ht="15.75" x14ac:dyDescent="0.25">
      <c r="A31" s="119"/>
      <c r="B31" s="114"/>
      <c r="C31" s="114">
        <f>COUNTIF(Machine13!$F$2:$F$10521, "25")</f>
        <v>0</v>
      </c>
      <c r="D31" s="114">
        <v>10</v>
      </c>
      <c r="E31" s="114">
        <f t="shared" si="2"/>
        <v>0</v>
      </c>
      <c r="F31" s="115" t="str">
        <f t="shared" si="3"/>
        <v/>
      </c>
      <c r="G31" s="110"/>
    </row>
    <row r="32" spans="1:7" ht="15.75" x14ac:dyDescent="0.25">
      <c r="A32" s="119"/>
      <c r="B32" s="114"/>
      <c r="C32" s="114">
        <f>COUNTIF(Machine13!$F$2:$F$10521, "26")</f>
        <v>0</v>
      </c>
      <c r="D32" s="114">
        <v>9</v>
      </c>
      <c r="E32" s="114">
        <f t="shared" si="2"/>
        <v>0</v>
      </c>
      <c r="F32" s="115" t="str">
        <f t="shared" si="3"/>
        <v/>
      </c>
      <c r="G32" s="110"/>
    </row>
    <row r="33" spans="1:7" ht="15.75" x14ac:dyDescent="0.25">
      <c r="A33" s="119"/>
      <c r="B33" s="114"/>
      <c r="C33" s="114">
        <f>COUNTIF(Machine13!$F$2:$F$10521, "27")</f>
        <v>0</v>
      </c>
      <c r="D33" s="114">
        <v>10</v>
      </c>
      <c r="E33" s="114">
        <f t="shared" si="2"/>
        <v>0</v>
      </c>
      <c r="F33" s="115" t="str">
        <f t="shared" si="3"/>
        <v/>
      </c>
      <c r="G33" s="110"/>
    </row>
    <row r="34" spans="1:7" ht="15.75" x14ac:dyDescent="0.25">
      <c r="A34" s="119"/>
      <c r="B34" s="114"/>
      <c r="C34" s="114">
        <f>COUNTIF(Machine13!$F$2:$F$10521, "28")</f>
        <v>0</v>
      </c>
      <c r="D34" s="114">
        <v>9</v>
      </c>
      <c r="E34" s="114">
        <f t="shared" si="2"/>
        <v>0</v>
      </c>
      <c r="F34" s="115" t="str">
        <f t="shared" si="3"/>
        <v/>
      </c>
      <c r="G34" s="110"/>
    </row>
    <row r="35" spans="1:7" ht="15.75" x14ac:dyDescent="0.25">
      <c r="A35" s="118"/>
      <c r="B35" s="114"/>
      <c r="C35" s="114">
        <f>COUNTIF(Machine13!$F$2:$F$10521, "29")</f>
        <v>0</v>
      </c>
      <c r="D35" s="114">
        <v>9</v>
      </c>
      <c r="E35" s="114">
        <f t="shared" si="2"/>
        <v>0</v>
      </c>
      <c r="F35" s="115" t="str">
        <f t="shared" si="3"/>
        <v/>
      </c>
      <c r="G35" s="110"/>
    </row>
    <row r="36" spans="1:7" ht="15.75" x14ac:dyDescent="0.25">
      <c r="A36" s="119"/>
      <c r="B36" s="114"/>
      <c r="C36" s="114">
        <f>COUNTIF(Machine13!$F$2:$F$10521, "30")</f>
        <v>0</v>
      </c>
      <c r="D36" s="114">
        <v>9</v>
      </c>
      <c r="E36" s="114">
        <f t="shared" si="2"/>
        <v>0</v>
      </c>
      <c r="F36" s="115" t="str">
        <f t="shared" si="3"/>
        <v/>
      </c>
      <c r="G36" s="110"/>
    </row>
    <row r="37" spans="1:7" ht="15.75" x14ac:dyDescent="0.25">
      <c r="A37" s="119"/>
      <c r="B37" s="114"/>
      <c r="C37" s="114">
        <f>COUNTIF(Machine13!$F$2:$F$10521, "31")</f>
        <v>0</v>
      </c>
      <c r="D37" s="114">
        <v>7</v>
      </c>
      <c r="E37" s="114">
        <f t="shared" si="2"/>
        <v>0</v>
      </c>
      <c r="F37" s="115" t="str">
        <f t="shared" si="3"/>
        <v/>
      </c>
      <c r="G37" s="110"/>
    </row>
    <row r="38" spans="1:7" ht="15.75" x14ac:dyDescent="0.25">
      <c r="A38" s="119"/>
      <c r="B38" s="114"/>
      <c r="C38" s="114">
        <f>COUNTIF(Machine13!$F$2:$F$10521, "32")</f>
        <v>0</v>
      </c>
      <c r="D38" s="114">
        <v>6</v>
      </c>
      <c r="E38" s="114">
        <f t="shared" si="2"/>
        <v>0</v>
      </c>
      <c r="F38" s="115" t="str">
        <f t="shared" si="3"/>
        <v/>
      </c>
      <c r="G38" s="110"/>
    </row>
    <row r="39" spans="1:7" ht="15.75" x14ac:dyDescent="0.25">
      <c r="A39" s="119"/>
      <c r="B39" s="114"/>
      <c r="C39" s="114">
        <f>COUNTIF(Machine13!$F$2:$F$10521, "33")</f>
        <v>0</v>
      </c>
      <c r="D39" s="114">
        <v>16</v>
      </c>
      <c r="E39" s="114">
        <f t="shared" si="2"/>
        <v>0</v>
      </c>
      <c r="F39" s="115" t="str">
        <f t="shared" si="3"/>
        <v/>
      </c>
      <c r="G39" s="110"/>
    </row>
    <row r="40" spans="1:7" ht="15.75" x14ac:dyDescent="0.25">
      <c r="A40" s="119"/>
      <c r="B40" s="114"/>
      <c r="C40" s="114">
        <f>COUNTIF(Machine13!$F$2:$F$10521, "34")</f>
        <v>0</v>
      </c>
      <c r="D40" s="114">
        <v>10</v>
      </c>
      <c r="E40" s="114">
        <f t="shared" si="2"/>
        <v>0</v>
      </c>
      <c r="F40" s="115" t="str">
        <f t="shared" si="3"/>
        <v/>
      </c>
      <c r="G40" s="110"/>
    </row>
    <row r="41" spans="1:7" ht="15.75" x14ac:dyDescent="0.25">
      <c r="A41" s="119"/>
      <c r="B41" s="114"/>
      <c r="C41" s="114">
        <f>COUNTIF(Machine13!$F$2:$F$10521, "35")</f>
        <v>0</v>
      </c>
      <c r="D41" s="114">
        <v>9</v>
      </c>
      <c r="E41" s="114">
        <f t="shared" si="2"/>
        <v>0</v>
      </c>
      <c r="F41" s="115" t="str">
        <f t="shared" si="3"/>
        <v/>
      </c>
      <c r="G41" s="110"/>
    </row>
    <row r="42" spans="1:7" ht="15.75" x14ac:dyDescent="0.25">
      <c r="A42" s="119"/>
      <c r="B42" s="114"/>
      <c r="C42" s="114">
        <f>COUNTIF(Machine13!$F$2:$F$10521, "36")</f>
        <v>0</v>
      </c>
      <c r="D42" s="114">
        <v>12</v>
      </c>
      <c r="E42" s="114">
        <f t="shared" si="2"/>
        <v>0</v>
      </c>
      <c r="F42" s="115" t="str">
        <f t="shared" si="3"/>
        <v/>
      </c>
      <c r="G42" s="110"/>
    </row>
    <row r="43" spans="1:7" ht="15.75" x14ac:dyDescent="0.25">
      <c r="A43" s="119"/>
      <c r="B43" s="114"/>
      <c r="C43" s="114">
        <f>COUNTIF(Machine13!$F$2:$F$10521, "37")</f>
        <v>0</v>
      </c>
      <c r="D43" s="114">
        <v>10</v>
      </c>
      <c r="E43" s="114">
        <f t="shared" si="2"/>
        <v>0</v>
      </c>
      <c r="F43" s="115" t="str">
        <f t="shared" si="3"/>
        <v/>
      </c>
      <c r="G43" s="110"/>
    </row>
    <row r="44" spans="1:7" ht="15.75" x14ac:dyDescent="0.25">
      <c r="A44" s="118"/>
      <c r="B44" s="114"/>
      <c r="C44" s="114">
        <f>COUNTIF(Machine13!$F$2:$F$10521, "38")</f>
        <v>0</v>
      </c>
      <c r="D44" s="114"/>
      <c r="E44" s="114">
        <f t="shared" si="2"/>
        <v>0</v>
      </c>
      <c r="F44" s="115" t="str">
        <f t="shared" si="3"/>
        <v/>
      </c>
      <c r="G44" s="110"/>
    </row>
    <row r="45" spans="1:7" ht="15.75" x14ac:dyDescent="0.25">
      <c r="A45" s="118"/>
      <c r="B45" s="114"/>
      <c r="C45" s="114">
        <f>COUNTIF(Machine13!$F$2:$F$10521, "39")</f>
        <v>0</v>
      </c>
      <c r="D45" s="114">
        <v>9</v>
      </c>
      <c r="E45" s="114">
        <f t="shared" si="2"/>
        <v>0</v>
      </c>
      <c r="F45" s="115" t="str">
        <f t="shared" si="3"/>
        <v/>
      </c>
      <c r="G45" s="110"/>
    </row>
    <row r="46" spans="1:7" ht="15.75" x14ac:dyDescent="0.25">
      <c r="A46" s="119"/>
      <c r="B46" s="114"/>
      <c r="C46" s="114">
        <f>COUNTIF(Machine13!$F$2:$F$10521, "40")</f>
        <v>0</v>
      </c>
      <c r="D46" s="114">
        <v>15</v>
      </c>
      <c r="E46" s="114">
        <f t="shared" si="2"/>
        <v>0</v>
      </c>
      <c r="F46" s="115" t="str">
        <f t="shared" si="3"/>
        <v/>
      </c>
      <c r="G46" s="110"/>
    </row>
    <row r="47" spans="1:7" ht="15.75" x14ac:dyDescent="0.25">
      <c r="A47" s="119"/>
      <c r="B47" s="114"/>
      <c r="C47" s="114">
        <f>COUNTIF(Machine13!$F$2:$F$10521, "41")</f>
        <v>0</v>
      </c>
      <c r="D47" s="114">
        <v>11</v>
      </c>
      <c r="E47" s="114">
        <f t="shared" si="2"/>
        <v>0</v>
      </c>
      <c r="F47" s="115" t="str">
        <f t="shared" si="3"/>
        <v/>
      </c>
      <c r="G47" s="110"/>
    </row>
    <row r="48" spans="1:7" ht="15.75" x14ac:dyDescent="0.25">
      <c r="A48" s="119"/>
      <c r="B48" s="114"/>
      <c r="C48" s="114">
        <f>COUNTIF(Machine13!$F$2:$F$10521, "42")</f>
        <v>0</v>
      </c>
      <c r="D48" s="114">
        <v>9</v>
      </c>
      <c r="E48" s="114">
        <f t="shared" si="2"/>
        <v>0</v>
      </c>
      <c r="F48" s="115" t="str">
        <f t="shared" si="3"/>
        <v/>
      </c>
      <c r="G48" s="110"/>
    </row>
    <row r="49" spans="1:7" ht="15.75" x14ac:dyDescent="0.25">
      <c r="A49" s="120"/>
      <c r="B49" s="114"/>
      <c r="C49" s="114">
        <f>COUNTIF(Machine13!$F$2:$F$10521, "43")</f>
        <v>0</v>
      </c>
      <c r="D49" s="114">
        <v>9</v>
      </c>
      <c r="E49" s="114">
        <f t="shared" si="2"/>
        <v>0</v>
      </c>
      <c r="F49" s="115" t="str">
        <f t="shared" si="3"/>
        <v/>
      </c>
      <c r="G49" s="110"/>
    </row>
    <row r="50" spans="1:7" ht="15.75" x14ac:dyDescent="0.25">
      <c r="A50" s="110"/>
      <c r="B50" s="141">
        <f>SUM(B26:B49)</f>
        <v>0</v>
      </c>
      <c r="C50" s="110"/>
      <c r="D50" s="110"/>
      <c r="E50" s="110"/>
      <c r="F50" s="110"/>
      <c r="G50" s="110"/>
    </row>
    <row r="51" spans="1:7" ht="15.75" x14ac:dyDescent="0.25">
      <c r="A51" s="110"/>
      <c r="B51" s="110"/>
      <c r="C51" s="110"/>
      <c r="D51" s="110"/>
      <c r="E51" s="110"/>
      <c r="F51" s="110"/>
      <c r="G51" s="110"/>
    </row>
    <row r="52" spans="1:7" ht="15.75" x14ac:dyDescent="0.25">
      <c r="A52" s="145" t="s">
        <v>68</v>
      </c>
      <c r="B52" s="146"/>
      <c r="C52" s="146"/>
      <c r="D52" s="146"/>
      <c r="E52" s="146"/>
      <c r="F52" s="147"/>
      <c r="G52" s="110"/>
    </row>
    <row r="53" spans="1:7" ht="15.75" x14ac:dyDescent="0.25">
      <c r="A53" s="106" t="s">
        <v>12</v>
      </c>
      <c r="B53" s="107" t="s">
        <v>56</v>
      </c>
      <c r="C53" s="116" t="s">
        <v>57</v>
      </c>
      <c r="D53" s="106" t="s">
        <v>69</v>
      </c>
      <c r="E53" s="107" t="s">
        <v>58</v>
      </c>
      <c r="F53" s="117" t="s">
        <v>55</v>
      </c>
      <c r="G53" s="110"/>
    </row>
    <row r="54" spans="1:7" ht="15.75" x14ac:dyDescent="0.25">
      <c r="A54" s="148" t="s">
        <v>82</v>
      </c>
      <c r="B54" s="149"/>
      <c r="C54" s="149"/>
      <c r="D54" s="149"/>
      <c r="E54" s="149"/>
      <c r="F54" s="150"/>
      <c r="G54" s="110"/>
    </row>
    <row r="55" spans="1:7" ht="15.75" x14ac:dyDescent="0.25">
      <c r="A55" s="144"/>
      <c r="B55" s="144"/>
      <c r="C55" s="144"/>
      <c r="D55" s="144"/>
      <c r="E55" s="144"/>
      <c r="F55" s="144"/>
      <c r="G55" s="110"/>
    </row>
    <row r="56" spans="1:7" ht="15.75" x14ac:dyDescent="0.25">
      <c r="A56" s="118"/>
      <c r="B56" s="114" cm="1">
        <f t="array" ref="B56">SUMPRODUCT((Machine20!$F$2:$F$10497=20)*(Machine20!$E$2:$E$10497))</f>
        <v>0</v>
      </c>
      <c r="C56" s="114">
        <f>COUNTIF(Machine20!$F$2:$F$10497, "20")</f>
        <v>0</v>
      </c>
      <c r="D56" s="114"/>
      <c r="E56" s="114">
        <f>D56*C56</f>
        <v>0</v>
      </c>
      <c r="F56" s="115" t="str">
        <f>IF(E56=0,"",B56/E56)</f>
        <v/>
      </c>
      <c r="G56" s="110"/>
    </row>
    <row r="57" spans="1:7" ht="15.75" x14ac:dyDescent="0.25">
      <c r="A57" s="118"/>
      <c r="B57" s="114" cm="1">
        <f t="array" ref="B57">SUMPRODUCT((Machine20!$F$2:$F$10497=21)*(Machine20!$E$2:$E$10497))</f>
        <v>0</v>
      </c>
      <c r="C57" s="114">
        <f>COUNTIF(Machine20!$F$2:$F$10497, "21")</f>
        <v>0</v>
      </c>
      <c r="D57" s="114">
        <v>17</v>
      </c>
      <c r="E57" s="114">
        <f t="shared" ref="E57:E79" si="4">D57*C57</f>
        <v>0</v>
      </c>
      <c r="F57" s="115" t="str">
        <f t="shared" ref="F57:F79" si="5">IF(E57=0,"",B57/E57)</f>
        <v/>
      </c>
      <c r="G57" s="110"/>
    </row>
    <row r="58" spans="1:7" ht="15.75" x14ac:dyDescent="0.25">
      <c r="A58" s="118"/>
      <c r="B58" s="114" cm="1">
        <f t="array" ref="B58">SUMPRODUCT((Machine20!$F$2:$F$10497=22)*(Machine20!$E$2:$E$10497))</f>
        <v>0</v>
      </c>
      <c r="C58" s="114">
        <f>COUNTIF(Machine20!$F$2:$F$10497, "22")</f>
        <v>0</v>
      </c>
      <c r="D58" s="114">
        <v>23</v>
      </c>
      <c r="E58" s="114">
        <f t="shared" si="4"/>
        <v>0</v>
      </c>
      <c r="F58" s="115" t="str">
        <f t="shared" si="5"/>
        <v/>
      </c>
      <c r="G58" s="110"/>
    </row>
    <row r="59" spans="1:7" ht="15.75" x14ac:dyDescent="0.25">
      <c r="A59" s="118"/>
      <c r="B59" s="114" cm="1">
        <f t="array" ref="B59">SUMPRODUCT((Machine20!$F$2:$F$10497=23)*(Machine20!$E$2:$E$10497))</f>
        <v>0</v>
      </c>
      <c r="C59" s="114">
        <f>COUNTIF(Machine20!$F$2:$F$10497, "23")</f>
        <v>0</v>
      </c>
      <c r="D59" s="114">
        <v>21</v>
      </c>
      <c r="E59" s="114">
        <f t="shared" si="4"/>
        <v>0</v>
      </c>
      <c r="F59" s="115" t="str">
        <f t="shared" si="5"/>
        <v/>
      </c>
      <c r="G59" s="110"/>
    </row>
    <row r="60" spans="1:7" ht="15.75" x14ac:dyDescent="0.25">
      <c r="A60" s="119"/>
      <c r="B60" s="114" cm="1">
        <f t="array" ref="B60">SUMPRODUCT((Machine20!$F$2:$F$10497=24)*(Machine20!$E$2:$E$10497))</f>
        <v>0</v>
      </c>
      <c r="C60" s="114">
        <f>COUNTIF(Machine20!$F$2:$F$10497, "24")</f>
        <v>0</v>
      </c>
      <c r="D60" s="114">
        <v>19</v>
      </c>
      <c r="E60" s="114">
        <f t="shared" si="4"/>
        <v>0</v>
      </c>
      <c r="F60" s="115" t="str">
        <f t="shared" si="5"/>
        <v/>
      </c>
      <c r="G60" s="110"/>
    </row>
    <row r="61" spans="1:7" ht="15.75" x14ac:dyDescent="0.25">
      <c r="A61" s="119"/>
      <c r="B61" s="114" cm="1">
        <f t="array" ref="B61">SUMPRODUCT((Machine20!$F$2:$F$10497=25)*(Machine20!$E$2:$E$10497))</f>
        <v>0</v>
      </c>
      <c r="C61" s="114">
        <f>COUNTIF(Machine20!$F$2:$F$10497, "25")</f>
        <v>0</v>
      </c>
      <c r="D61" s="114">
        <v>18</v>
      </c>
      <c r="E61" s="114">
        <f t="shared" si="4"/>
        <v>0</v>
      </c>
      <c r="F61" s="115" t="str">
        <f t="shared" si="5"/>
        <v/>
      </c>
      <c r="G61" s="110"/>
    </row>
    <row r="62" spans="1:7" ht="15.75" x14ac:dyDescent="0.25">
      <c r="A62" s="119"/>
      <c r="B62" s="114" cm="1">
        <f t="array" ref="B62">SUMPRODUCT((Machine20!$F$2:$F$10497=26)*(Machine20!$E$2:$E$10497))</f>
        <v>0</v>
      </c>
      <c r="C62" s="114">
        <f>COUNTIF(Machine20!$F$2:$F$10497, "26")</f>
        <v>0</v>
      </c>
      <c r="D62" s="114">
        <v>18</v>
      </c>
      <c r="E62" s="114">
        <f t="shared" si="4"/>
        <v>0</v>
      </c>
      <c r="F62" s="115" t="str">
        <f t="shared" si="5"/>
        <v/>
      </c>
      <c r="G62" s="110"/>
    </row>
    <row r="63" spans="1:7" ht="15.75" x14ac:dyDescent="0.25">
      <c r="A63" s="119"/>
      <c r="B63" s="114" cm="1">
        <f t="array" ref="B63">SUMPRODUCT((Machine20!$F$2:$F$10497=27)*(Machine20!$E$2:$E$10497))</f>
        <v>0</v>
      </c>
      <c r="C63" s="114">
        <f>COUNTIF(Machine20!$F$2:$F$10497, "27")</f>
        <v>0</v>
      </c>
      <c r="D63" s="114">
        <v>17</v>
      </c>
      <c r="E63" s="114">
        <f t="shared" si="4"/>
        <v>0</v>
      </c>
      <c r="F63" s="115" t="str">
        <f t="shared" si="5"/>
        <v/>
      </c>
      <c r="G63" s="110"/>
    </row>
    <row r="64" spans="1:7" ht="15.75" x14ac:dyDescent="0.25">
      <c r="A64" s="119"/>
      <c r="B64" s="114" cm="1">
        <f t="array" ref="B64">SUMPRODUCT((Machine20!$F$2:$F$10497=28)*(Machine20!$E$2:$E$10497))</f>
        <v>0</v>
      </c>
      <c r="C64" s="114">
        <f>COUNTIF(Machine20!$F$2:$F$10497, "28")</f>
        <v>0</v>
      </c>
      <c r="D64" s="114">
        <v>17</v>
      </c>
      <c r="E64" s="114">
        <f t="shared" si="4"/>
        <v>0</v>
      </c>
      <c r="F64" s="115" t="str">
        <f t="shared" si="5"/>
        <v/>
      </c>
      <c r="G64" s="110"/>
    </row>
    <row r="65" spans="1:7" ht="15.75" x14ac:dyDescent="0.25">
      <c r="A65" s="118"/>
      <c r="B65" s="114" cm="1">
        <f t="array" ref="B65">SUMPRODUCT((Machine20!$F$2:$F$10497=29)*(Machine20!$E$2:$E$10497))</f>
        <v>0</v>
      </c>
      <c r="C65" s="114">
        <f>COUNTIF(Machine20!$F$2:$F$10497, "29")</f>
        <v>0</v>
      </c>
      <c r="D65" s="114">
        <v>19</v>
      </c>
      <c r="E65" s="114">
        <f t="shared" si="4"/>
        <v>0</v>
      </c>
      <c r="F65" s="115" t="str">
        <f t="shared" si="5"/>
        <v/>
      </c>
      <c r="G65" s="110"/>
    </row>
    <row r="66" spans="1:7" ht="15.75" x14ac:dyDescent="0.25">
      <c r="A66" s="119"/>
      <c r="B66" s="114" cm="1">
        <f t="array" ref="B66">SUMPRODUCT((Machine20!$F$2:$F$10497=30)*(Machine20!$E$2:$E$10497))</f>
        <v>0</v>
      </c>
      <c r="C66" s="114">
        <f>COUNTIF(Machine20!$F$2:$F$10497, "30")</f>
        <v>0</v>
      </c>
      <c r="D66" s="114">
        <v>18</v>
      </c>
      <c r="E66" s="114">
        <f t="shared" si="4"/>
        <v>0</v>
      </c>
      <c r="F66" s="115" t="str">
        <f t="shared" si="5"/>
        <v/>
      </c>
      <c r="G66" s="110"/>
    </row>
    <row r="67" spans="1:7" ht="15.75" x14ac:dyDescent="0.25">
      <c r="A67" s="119"/>
      <c r="B67" s="114" cm="1">
        <f t="array" ref="B67">SUMPRODUCT((Machine20!$F$2:$F$10497=31)*(Machine20!$E$2:$E$10497))</f>
        <v>0</v>
      </c>
      <c r="C67" s="114">
        <f>COUNTIF(Machine20!$F$2:$F$10497, "41")</f>
        <v>0</v>
      </c>
      <c r="D67" s="114">
        <v>13</v>
      </c>
      <c r="E67" s="114">
        <f t="shared" si="4"/>
        <v>0</v>
      </c>
      <c r="F67" s="115" t="str">
        <f t="shared" si="5"/>
        <v/>
      </c>
      <c r="G67" s="110"/>
    </row>
    <row r="68" spans="1:7" ht="15.75" x14ac:dyDescent="0.25">
      <c r="A68" s="119"/>
      <c r="B68" s="114" cm="1">
        <f t="array" ref="B68">SUMPRODUCT((Machine20!$F$2:$F$10497=32)*(Machine20!$E$2:$E$10497))</f>
        <v>0</v>
      </c>
      <c r="C68" s="114">
        <f>COUNTIF(Machine20!$F$2:$F$10497, "32")</f>
        <v>0</v>
      </c>
      <c r="D68" s="114">
        <v>11</v>
      </c>
      <c r="E68" s="114">
        <f t="shared" si="4"/>
        <v>0</v>
      </c>
      <c r="F68" s="115" t="str">
        <f t="shared" si="5"/>
        <v/>
      </c>
      <c r="G68" s="110"/>
    </row>
    <row r="69" spans="1:7" ht="15.75" x14ac:dyDescent="0.25">
      <c r="A69" s="119"/>
      <c r="B69" s="114" cm="1">
        <f t="array" ref="B69">SUMPRODUCT((Machine20!$F$2:$F$10497=33)*(Machine20!$E$2:$E$10497))</f>
        <v>0</v>
      </c>
      <c r="C69" s="114">
        <f>COUNTIF(Machine20!$F$2:$F$10497, "33")</f>
        <v>0</v>
      </c>
      <c r="D69" s="114">
        <v>28</v>
      </c>
      <c r="E69" s="114">
        <f t="shared" si="4"/>
        <v>0</v>
      </c>
      <c r="F69" s="115" t="str">
        <f t="shared" si="5"/>
        <v/>
      </c>
      <c r="G69" s="110"/>
    </row>
    <row r="70" spans="1:7" ht="15.75" x14ac:dyDescent="0.25">
      <c r="A70" s="119"/>
      <c r="B70" s="114" cm="1">
        <f t="array" ref="B70">SUMPRODUCT((Machine20!$F$2:$F$10497=34)*(Machine20!$E$2:$E$10497))</f>
        <v>0</v>
      </c>
      <c r="C70" s="114">
        <f>COUNTIF(Machine20!$F$2:$F$10497, "34")</f>
        <v>0</v>
      </c>
      <c r="D70" s="114">
        <v>19</v>
      </c>
      <c r="E70" s="114">
        <f>D70*C70</f>
        <v>0</v>
      </c>
      <c r="F70" s="115" t="str">
        <f t="shared" si="5"/>
        <v/>
      </c>
      <c r="G70" s="110"/>
    </row>
    <row r="71" spans="1:7" ht="15.75" x14ac:dyDescent="0.25">
      <c r="A71" s="119"/>
      <c r="B71" s="114" cm="1">
        <f t="array" ref="B71">SUMPRODUCT((Machine20!$F$2:$F$10497=35)*(Machine20!$E$2:$E$10497))</f>
        <v>0</v>
      </c>
      <c r="C71" s="114">
        <f>COUNTIF(Machine20!$F$2:$F$10497, "35")</f>
        <v>0</v>
      </c>
      <c r="D71" s="114">
        <v>19</v>
      </c>
      <c r="E71" s="114">
        <f t="shared" si="4"/>
        <v>0</v>
      </c>
      <c r="F71" s="115" t="str">
        <f t="shared" si="5"/>
        <v/>
      </c>
      <c r="G71" s="110"/>
    </row>
    <row r="72" spans="1:7" ht="15.75" x14ac:dyDescent="0.25">
      <c r="A72" s="119"/>
      <c r="B72" s="114" cm="1">
        <f t="array" ref="B72">SUMPRODUCT((Machine20!$F$2:$F$10497=36)*(Machine20!$E$2:$E$10497))</f>
        <v>0</v>
      </c>
      <c r="C72" s="114">
        <f>COUNTIF(Machine20!$F$2:$F$10497, "36")</f>
        <v>0</v>
      </c>
      <c r="D72" s="114">
        <v>23</v>
      </c>
      <c r="E72" s="114">
        <f t="shared" si="4"/>
        <v>0</v>
      </c>
      <c r="F72" s="115" t="str">
        <f t="shared" si="5"/>
        <v/>
      </c>
      <c r="G72" s="110"/>
    </row>
    <row r="73" spans="1:7" ht="15.75" x14ac:dyDescent="0.25">
      <c r="A73" s="119"/>
      <c r="B73" s="114" cm="1">
        <f t="array" ref="B73">SUMPRODUCT((Machine20!$F$2:$F$10497=37)*(Machine20!$E$2:$E$10497))</f>
        <v>0</v>
      </c>
      <c r="C73" s="114">
        <f>COUNTIF(Machine20!$F$2:$F$10497, "37")</f>
        <v>0</v>
      </c>
      <c r="D73" s="114">
        <v>19</v>
      </c>
      <c r="E73" s="114">
        <f t="shared" si="4"/>
        <v>0</v>
      </c>
      <c r="F73" s="115" t="str">
        <f t="shared" si="5"/>
        <v/>
      </c>
      <c r="G73" s="110"/>
    </row>
    <row r="74" spans="1:7" ht="15.75" x14ac:dyDescent="0.25">
      <c r="A74" s="118"/>
      <c r="B74" s="114" cm="1">
        <f t="array" ref="B74">SUMPRODUCT((Machine20!$F$2:$F$10497=38)*(Machine20!$E$2:$E$10497))</f>
        <v>0</v>
      </c>
      <c r="C74" s="114">
        <f>COUNTIF(Machine20!$F$2:$F$10497, "38")</f>
        <v>0</v>
      </c>
      <c r="D74" s="121"/>
      <c r="E74" s="114">
        <f t="shared" si="4"/>
        <v>0</v>
      </c>
      <c r="F74" s="115" t="str">
        <f t="shared" si="5"/>
        <v/>
      </c>
      <c r="G74" s="110"/>
    </row>
    <row r="75" spans="1:7" ht="15.75" x14ac:dyDescent="0.25">
      <c r="A75" s="118"/>
      <c r="B75" s="114" cm="1">
        <f t="array" ref="B75">SUMPRODUCT((Machine20!$F$2:$F$10497=39)*(Machine20!$E$2:$E$10497))</f>
        <v>0</v>
      </c>
      <c r="C75" s="114">
        <f>COUNTIF(Machine20!$F$2:$F$10497, "39")</f>
        <v>0</v>
      </c>
      <c r="D75" s="114">
        <v>17</v>
      </c>
      <c r="E75" s="114">
        <f t="shared" si="4"/>
        <v>0</v>
      </c>
      <c r="F75" s="115" t="str">
        <f t="shared" si="5"/>
        <v/>
      </c>
      <c r="G75" s="110"/>
    </row>
    <row r="76" spans="1:7" ht="15.75" x14ac:dyDescent="0.25">
      <c r="A76" s="119"/>
      <c r="B76" s="114" cm="1">
        <f t="array" ref="B76">SUMPRODUCT((Machine20!$F$2:$F$10497=40)*(Machine20!$E$2:$E$10497))</f>
        <v>0</v>
      </c>
      <c r="C76" s="114">
        <f>COUNTIF(Machine20!$F$2:$F$10497, "40")</f>
        <v>0</v>
      </c>
      <c r="D76" s="114">
        <v>33</v>
      </c>
      <c r="E76" s="114">
        <f t="shared" si="4"/>
        <v>0</v>
      </c>
      <c r="F76" s="115" t="str">
        <f t="shared" si="5"/>
        <v/>
      </c>
      <c r="G76" s="110"/>
    </row>
    <row r="77" spans="1:7" ht="15.75" x14ac:dyDescent="0.25">
      <c r="A77" s="119"/>
      <c r="B77" s="114" cm="1">
        <f t="array" ref="B77">SUMPRODUCT((Machine20!$F$2:$F$10497=41)*(Machine20!$E$2:$E$10497))</f>
        <v>0</v>
      </c>
      <c r="C77" s="114">
        <f>COUNTIF(Machine20!$F$2:$F$10497, "41")</f>
        <v>0</v>
      </c>
      <c r="D77" s="114">
        <v>33</v>
      </c>
      <c r="E77" s="114">
        <f t="shared" si="4"/>
        <v>0</v>
      </c>
      <c r="F77" s="115" t="str">
        <f t="shared" si="5"/>
        <v/>
      </c>
      <c r="G77" s="110"/>
    </row>
    <row r="78" spans="1:7" ht="15.75" x14ac:dyDescent="0.25">
      <c r="A78" s="119"/>
      <c r="B78" s="114" cm="1">
        <f t="array" ref="B78">SUMPRODUCT((Machine20!$F$2:$F$10497=42)*(Machine20!$E$2:$E$10497))</f>
        <v>0</v>
      </c>
      <c r="C78" s="114">
        <f>COUNTIF(Machine20!$F$2:$F$10497, "42")</f>
        <v>0</v>
      </c>
      <c r="D78" s="114">
        <v>17</v>
      </c>
      <c r="E78" s="114">
        <f t="shared" si="4"/>
        <v>0</v>
      </c>
      <c r="F78" s="115" t="str">
        <f t="shared" si="5"/>
        <v/>
      </c>
      <c r="G78" s="110"/>
    </row>
    <row r="79" spans="1:7" ht="15.75" x14ac:dyDescent="0.25">
      <c r="A79" s="120"/>
      <c r="B79" s="114" cm="1">
        <f t="array" ref="B79">SUMPRODUCT((Machine20!$F$2:$F$10497=43)*(Machine20!$E$2:$E$10497))</f>
        <v>0</v>
      </c>
      <c r="C79" s="114">
        <f>COUNTIF(Machine20!$F$2:$F$10497, "43")</f>
        <v>0</v>
      </c>
      <c r="D79" s="114">
        <v>17</v>
      </c>
      <c r="E79" s="114">
        <f t="shared" si="4"/>
        <v>0</v>
      </c>
      <c r="F79" s="115" t="str">
        <f t="shared" si="5"/>
        <v/>
      </c>
      <c r="G79" s="110"/>
    </row>
    <row r="80" spans="1:7" ht="15.75" x14ac:dyDescent="0.25">
      <c r="A80" s="110"/>
      <c r="B80" s="141">
        <f>SUM(B56:B79)</f>
        <v>0</v>
      </c>
      <c r="C80" s="110"/>
      <c r="D80" s="110"/>
      <c r="E80" s="110"/>
      <c r="F80" s="110"/>
      <c r="G80" s="110"/>
    </row>
    <row r="81" spans="1:7" ht="15.75" x14ac:dyDescent="0.25">
      <c r="A81" s="110"/>
      <c r="B81" s="110"/>
      <c r="C81" s="110"/>
      <c r="D81" s="110"/>
      <c r="E81" s="110"/>
      <c r="F81" s="110"/>
      <c r="G81" s="110"/>
    </row>
    <row r="82" spans="1:7" ht="15.75" x14ac:dyDescent="0.25">
      <c r="A82" s="145" t="s">
        <v>68</v>
      </c>
      <c r="B82" s="146"/>
      <c r="C82" s="146"/>
      <c r="D82" s="146"/>
      <c r="E82" s="146"/>
      <c r="F82" s="147"/>
      <c r="G82" s="110"/>
    </row>
    <row r="83" spans="1:7" ht="15.75" x14ac:dyDescent="0.25">
      <c r="A83" s="106" t="s">
        <v>7</v>
      </c>
      <c r="B83" s="107" t="s">
        <v>70</v>
      </c>
      <c r="C83" s="116" t="s">
        <v>57</v>
      </c>
      <c r="D83" s="106" t="s">
        <v>69</v>
      </c>
      <c r="E83" s="107" t="s">
        <v>58</v>
      </c>
      <c r="F83" s="117" t="s">
        <v>55</v>
      </c>
      <c r="G83" s="110"/>
    </row>
    <row r="84" spans="1:7" ht="15.75" x14ac:dyDescent="0.25">
      <c r="A84" s="148" t="s">
        <v>83</v>
      </c>
      <c r="B84" s="149"/>
      <c r="C84" s="149"/>
      <c r="D84" s="149"/>
      <c r="E84" s="149"/>
      <c r="F84" s="150"/>
      <c r="G84" s="110"/>
    </row>
    <row r="85" spans="1:7" ht="15.75" x14ac:dyDescent="0.25">
      <c r="A85" s="144"/>
      <c r="B85" s="144"/>
      <c r="C85" s="144"/>
      <c r="D85" s="144"/>
      <c r="E85" s="144"/>
      <c r="F85" s="144"/>
      <c r="G85" s="110"/>
    </row>
    <row r="86" spans="1:7" ht="15.75" x14ac:dyDescent="0.25">
      <c r="A86" s="106" t="s">
        <v>7</v>
      </c>
      <c r="B86" s="107" t="s">
        <v>70</v>
      </c>
      <c r="C86" s="116" t="s">
        <v>57</v>
      </c>
      <c r="D86" s="106" t="s">
        <v>69</v>
      </c>
      <c r="E86" s="107" t="s">
        <v>58</v>
      </c>
      <c r="F86" s="117" t="s">
        <v>55</v>
      </c>
      <c r="G86" s="110"/>
    </row>
    <row r="87" spans="1:7" ht="15.75" x14ac:dyDescent="0.25">
      <c r="A87" s="118"/>
      <c r="B87" s="114" cm="1">
        <f t="array" ref="B87">SUMPRODUCT((Machine50!$F$2:$F$10000=20)*(Machine50!$E$2:$E$10000))</f>
        <v>0</v>
      </c>
      <c r="C87" s="114">
        <f>COUNTIF(Machine50!$F$2:$F$10000, "20")</f>
        <v>0</v>
      </c>
      <c r="D87" s="114"/>
      <c r="E87" s="114">
        <f>D87*C87</f>
        <v>0</v>
      </c>
      <c r="F87" s="115" t="str">
        <f>IF(E87=0,"",B87/E87)</f>
        <v/>
      </c>
      <c r="G87" s="110"/>
    </row>
    <row r="88" spans="1:7" ht="15.75" x14ac:dyDescent="0.25">
      <c r="A88" s="118"/>
      <c r="B88" s="114" cm="1">
        <f t="array" ref="B88">SUMPRODUCT((Machine50!$F$2:$F$10000=21)*(Machine50!$E$2:$E$10000))</f>
        <v>0</v>
      </c>
      <c r="C88" s="114">
        <f>COUNTIF(Machine50!$F$2:$F$10000, "21")</f>
        <v>0</v>
      </c>
      <c r="D88" s="114">
        <v>38</v>
      </c>
      <c r="E88" s="114">
        <f t="shared" ref="E88:E110" si="6">D88*C88</f>
        <v>0</v>
      </c>
      <c r="F88" s="115" t="str">
        <f t="shared" ref="F88:F110" si="7">IF(E88=0,"",B88/E88)</f>
        <v/>
      </c>
      <c r="G88" s="110"/>
    </row>
    <row r="89" spans="1:7" ht="15.75" x14ac:dyDescent="0.25">
      <c r="A89" s="118"/>
      <c r="B89" s="114" cm="1">
        <f t="array" ref="B89">SUMPRODUCT((Machine50!$F$2:$F$10000=22)*(Machine50!$E$2:$E$10000))</f>
        <v>0</v>
      </c>
      <c r="C89" s="114">
        <f>COUNTIF(Machine50!$F$2:$F$10000, "22")</f>
        <v>0</v>
      </c>
      <c r="D89" s="114">
        <v>45</v>
      </c>
      <c r="E89" s="114">
        <f t="shared" si="6"/>
        <v>0</v>
      </c>
      <c r="F89" s="115" t="str">
        <f t="shared" si="7"/>
        <v/>
      </c>
      <c r="G89" s="110"/>
    </row>
    <row r="90" spans="1:7" ht="15.75" x14ac:dyDescent="0.25">
      <c r="A90" s="118"/>
      <c r="B90" s="114" cm="1">
        <f t="array" ref="B90">SUMPRODUCT((Machine50!$F$2:$F$10000=23)*(Machine50!$E$2:$E$10000))</f>
        <v>0</v>
      </c>
      <c r="C90" s="114">
        <f>COUNTIF(Machine50!$F$2:$F$10000, "23")</f>
        <v>0</v>
      </c>
      <c r="D90" s="114">
        <v>42</v>
      </c>
      <c r="E90" s="114">
        <f t="shared" si="6"/>
        <v>0</v>
      </c>
      <c r="F90" s="115" t="str">
        <f t="shared" si="7"/>
        <v/>
      </c>
      <c r="G90" s="110"/>
    </row>
    <row r="91" spans="1:7" ht="15.75" x14ac:dyDescent="0.25">
      <c r="A91" s="119"/>
      <c r="B91" s="114" cm="1">
        <f t="array" ref="B91">SUMPRODUCT((Machine50!$F$2:$F$10000=24)*(Machine50!$E$2:$E$10000))</f>
        <v>0</v>
      </c>
      <c r="C91" s="114">
        <f>COUNTIF(Machine50!$F$2:$F$10000, "24")</f>
        <v>0</v>
      </c>
      <c r="D91" s="114">
        <v>38</v>
      </c>
      <c r="E91" s="114">
        <f t="shared" si="6"/>
        <v>0</v>
      </c>
      <c r="F91" s="115" t="str">
        <f t="shared" si="7"/>
        <v/>
      </c>
      <c r="G91" s="110"/>
    </row>
    <row r="92" spans="1:7" ht="15.75" x14ac:dyDescent="0.25">
      <c r="A92" s="119"/>
      <c r="B92" s="114" cm="1">
        <f t="array" ref="B92">SUMPRODUCT((Machine50!$F$2:$F$10000=25)*(Machine50!$E$2:$E$10000))</f>
        <v>0</v>
      </c>
      <c r="C92" s="114">
        <f>COUNTIF(Machine50!$F$2:$F$10000, "25")</f>
        <v>0</v>
      </c>
      <c r="D92" s="114">
        <v>40</v>
      </c>
      <c r="E92" s="114">
        <f t="shared" si="6"/>
        <v>0</v>
      </c>
      <c r="F92" s="115" t="str">
        <f t="shared" si="7"/>
        <v/>
      </c>
      <c r="G92" s="110"/>
    </row>
    <row r="93" spans="1:7" ht="15.75" x14ac:dyDescent="0.25">
      <c r="A93" s="119"/>
      <c r="B93" s="114" cm="1">
        <f t="array" ref="B93">SUMPRODUCT((Machine50!$F$2:$F$10000=26)*(Machine50!$E$2:$E$10000))</f>
        <v>0</v>
      </c>
      <c r="C93" s="114">
        <f>COUNTIF(Machine50!$F$2:$F$10000, "26")</f>
        <v>0</v>
      </c>
      <c r="D93" s="114">
        <v>36</v>
      </c>
      <c r="E93" s="114">
        <f t="shared" si="6"/>
        <v>0</v>
      </c>
      <c r="F93" s="115" t="str">
        <f t="shared" si="7"/>
        <v/>
      </c>
      <c r="G93" s="110"/>
    </row>
    <row r="94" spans="1:7" ht="15.75" x14ac:dyDescent="0.25">
      <c r="A94" s="119"/>
      <c r="B94" s="114" cm="1">
        <f t="array" ref="B94">SUMPRODUCT((Machine50!$F$2:$F$10000=27)*(Machine50!$E$2:$E$10000))</f>
        <v>0</v>
      </c>
      <c r="C94" s="114">
        <f>COUNTIF(Machine50!$F$2:$F$10000, "27")</f>
        <v>0</v>
      </c>
      <c r="D94" s="114">
        <v>38</v>
      </c>
      <c r="E94" s="114">
        <f t="shared" si="6"/>
        <v>0</v>
      </c>
      <c r="F94" s="115" t="str">
        <f t="shared" si="7"/>
        <v/>
      </c>
      <c r="G94" s="110"/>
    </row>
    <row r="95" spans="1:7" ht="15.75" x14ac:dyDescent="0.25">
      <c r="A95" s="119"/>
      <c r="B95" s="114" cm="1">
        <f t="array" ref="B95">SUMPRODUCT((Machine50!$F$2:$F$10000=28)*(Machine50!$E$2:$E$10000))</f>
        <v>0</v>
      </c>
      <c r="C95" s="114">
        <f>COUNTIF(Machine50!$F$2:$F$10000, "28")</f>
        <v>0</v>
      </c>
      <c r="D95" s="114">
        <v>38</v>
      </c>
      <c r="E95" s="114">
        <f t="shared" si="6"/>
        <v>0</v>
      </c>
      <c r="F95" s="115" t="str">
        <f t="shared" si="7"/>
        <v/>
      </c>
      <c r="G95" s="110"/>
    </row>
    <row r="96" spans="1:7" ht="15.75" x14ac:dyDescent="0.25">
      <c r="A96" s="118"/>
      <c r="B96" s="114" cm="1">
        <f t="array" ref="B96">SUMPRODUCT((Machine50!$F$2:$F$10000=29)*(Machine50!$E$2:$E$10000))</f>
        <v>0</v>
      </c>
      <c r="C96" s="114">
        <f>COUNTIF(Machine50!$F$2:$F$10000, "29")</f>
        <v>0</v>
      </c>
      <c r="D96" s="121"/>
      <c r="E96" s="114">
        <f t="shared" si="6"/>
        <v>0</v>
      </c>
      <c r="F96" s="115" t="str">
        <f t="shared" si="7"/>
        <v/>
      </c>
      <c r="G96" s="110"/>
    </row>
    <row r="97" spans="1:7" ht="15.75" x14ac:dyDescent="0.25">
      <c r="A97" s="119"/>
      <c r="B97" s="114" cm="1">
        <f t="array" ref="B97">SUMPRODUCT((Machine50!$F$2:$F$10000=30)*(Machine50!$E$2:$E$10000))</f>
        <v>0</v>
      </c>
      <c r="C97" s="114">
        <f>COUNTIF(Machine50!$F$2:$F$10000, "30")</f>
        <v>0</v>
      </c>
      <c r="D97" s="114">
        <v>36</v>
      </c>
      <c r="E97" s="114">
        <f t="shared" si="6"/>
        <v>0</v>
      </c>
      <c r="F97" s="115" t="str">
        <f t="shared" si="7"/>
        <v/>
      </c>
      <c r="G97" s="110"/>
    </row>
    <row r="98" spans="1:7" ht="15.75" x14ac:dyDescent="0.25">
      <c r="A98" s="119"/>
      <c r="B98" s="114" cm="1">
        <f t="array" ref="B98">SUMPRODUCT((Machine50!$F$2:$F$10000=31)*(Machine50!$E$2:$E$10000))</f>
        <v>0</v>
      </c>
      <c r="C98" s="114">
        <f>COUNTIF(Machine50!$F$2:$F$10000, "31")</f>
        <v>0</v>
      </c>
      <c r="D98" s="114">
        <v>25</v>
      </c>
      <c r="E98" s="114">
        <f t="shared" si="6"/>
        <v>0</v>
      </c>
      <c r="F98" s="115" t="str">
        <f t="shared" si="7"/>
        <v/>
      </c>
      <c r="G98" s="110"/>
    </row>
    <row r="99" spans="1:7" ht="15.75" x14ac:dyDescent="0.25">
      <c r="A99" s="119"/>
      <c r="B99" s="114" cm="1">
        <f t="array" ref="B99">SUMPRODUCT((Machine50!$F$2:$F$10000=32)*(Machine50!$E$2:$E$10000))</f>
        <v>0</v>
      </c>
      <c r="C99" s="114">
        <f>COUNTIF(Machine50!$F$2:$F$10000, "32")</f>
        <v>0</v>
      </c>
      <c r="D99" s="114"/>
      <c r="E99" s="114">
        <f t="shared" si="6"/>
        <v>0</v>
      </c>
      <c r="F99" s="115" t="str">
        <f t="shared" si="7"/>
        <v/>
      </c>
      <c r="G99" s="110"/>
    </row>
    <row r="100" spans="1:7" ht="15.75" x14ac:dyDescent="0.25">
      <c r="A100" s="119"/>
      <c r="B100" s="114" cm="1">
        <f t="array" ref="B100">SUMPRODUCT((Machine50!$F$2:$F$10000=33)*(Machine50!$E$2:$E$10000))</f>
        <v>0</v>
      </c>
      <c r="C100" s="114">
        <f>COUNTIF(Machine50!$F$2:$F$10000, "33")</f>
        <v>0</v>
      </c>
      <c r="D100" s="114"/>
      <c r="E100" s="114">
        <f t="shared" si="6"/>
        <v>0</v>
      </c>
      <c r="F100" s="115" t="str">
        <f t="shared" si="7"/>
        <v/>
      </c>
      <c r="G100" s="110"/>
    </row>
    <row r="101" spans="1:7" ht="15.75" x14ac:dyDescent="0.25">
      <c r="A101" s="119"/>
      <c r="B101" s="114" cm="1">
        <f t="array" ref="B101">SUMPRODUCT((Machine50!$F$2:$F$10000=34)*(Machine50!$E$2:$E$10000))</f>
        <v>0</v>
      </c>
      <c r="C101" s="114">
        <f>COUNTIF(Machine50!$F$2:$F$10000, "34")</f>
        <v>0</v>
      </c>
      <c r="D101" s="114"/>
      <c r="E101" s="114">
        <f t="shared" si="6"/>
        <v>0</v>
      </c>
      <c r="F101" s="115" t="str">
        <f t="shared" si="7"/>
        <v/>
      </c>
      <c r="G101" s="110"/>
    </row>
    <row r="102" spans="1:7" ht="15.75" x14ac:dyDescent="0.25">
      <c r="A102" s="119"/>
      <c r="B102" s="114" cm="1">
        <f t="array" ref="B102">SUMPRODUCT((Machine50!$F$2:$F$10000=35)*(Machine50!$E$2:$E$10000))</f>
        <v>0</v>
      </c>
      <c r="C102" s="114">
        <f>COUNTIF(Machine50!$F$2:$F$10000, "35")</f>
        <v>0</v>
      </c>
      <c r="D102" s="114"/>
      <c r="E102" s="114">
        <f t="shared" si="6"/>
        <v>0</v>
      </c>
      <c r="F102" s="115" t="str">
        <f t="shared" si="7"/>
        <v/>
      </c>
      <c r="G102" s="110"/>
    </row>
    <row r="103" spans="1:7" ht="15.75" x14ac:dyDescent="0.25">
      <c r="A103" s="119"/>
      <c r="B103" s="114" cm="1">
        <f t="array" ref="B103">SUMPRODUCT((Machine50!$F$2:$F$10000=36)*(Machine50!$E$2:$E$10000))</f>
        <v>0</v>
      </c>
      <c r="C103" s="114">
        <f>COUNTIF(Machine50!$F$2:$F$10000, "36")</f>
        <v>0</v>
      </c>
      <c r="D103" s="114"/>
      <c r="E103" s="114">
        <f t="shared" si="6"/>
        <v>0</v>
      </c>
      <c r="F103" s="115" t="str">
        <f t="shared" si="7"/>
        <v/>
      </c>
      <c r="G103" s="110"/>
    </row>
    <row r="104" spans="1:7" ht="15.75" x14ac:dyDescent="0.25">
      <c r="A104" s="119"/>
      <c r="B104" s="114" cm="1">
        <f t="array" ref="B104">SUMPRODUCT((Machine50!$F$2:$F$10000=37)*(Machine50!$E$2:$E$10000))</f>
        <v>0</v>
      </c>
      <c r="C104" s="114">
        <f>COUNTIF(Machine50!$F$2:$F$10000, "37")</f>
        <v>0</v>
      </c>
      <c r="D104" s="114">
        <v>38</v>
      </c>
      <c r="E104" s="114">
        <f t="shared" si="6"/>
        <v>0</v>
      </c>
      <c r="F104" s="115" t="str">
        <f t="shared" si="7"/>
        <v/>
      </c>
      <c r="G104" s="110"/>
    </row>
    <row r="105" spans="1:7" ht="15.75" x14ac:dyDescent="0.25">
      <c r="A105" s="118"/>
      <c r="B105" s="114" cm="1">
        <f t="array" ref="B105">SUMPRODUCT((Machine50!$F$2:$F$10000=38)*(Machine50!$E$2:$E$10000))</f>
        <v>0</v>
      </c>
      <c r="C105" s="114">
        <f>COUNTIF(Machine50!$F$2:$F$10000, "38")</f>
        <v>0</v>
      </c>
      <c r="D105" s="121"/>
      <c r="E105" s="114">
        <f t="shared" si="6"/>
        <v>0</v>
      </c>
      <c r="F105" s="115" t="str">
        <f t="shared" si="7"/>
        <v/>
      </c>
      <c r="G105" s="110"/>
    </row>
    <row r="106" spans="1:7" ht="15.75" x14ac:dyDescent="0.25">
      <c r="A106" s="118"/>
      <c r="B106" s="114" cm="1">
        <f t="array" ref="B106">SUMPRODUCT((Machine50!$F$2:$F$10000=39)*(Machine50!$E$2:$E$10000))</f>
        <v>0</v>
      </c>
      <c r="C106" s="114">
        <f>COUNTIF(Machine50!$F$2:$F$10000, "39")</f>
        <v>0</v>
      </c>
      <c r="D106" s="114"/>
      <c r="E106" s="114">
        <f t="shared" si="6"/>
        <v>0</v>
      </c>
      <c r="F106" s="115" t="str">
        <f t="shared" si="7"/>
        <v/>
      </c>
      <c r="G106" s="110"/>
    </row>
    <row r="107" spans="1:7" ht="15.75" x14ac:dyDescent="0.25">
      <c r="A107" s="119"/>
      <c r="B107" s="114" cm="1">
        <f t="array" ref="B107">SUMPRODUCT((Machine50!$F$2:$F$10000=40)*(Machine50!$E$2:$E$10000))</f>
        <v>0</v>
      </c>
      <c r="C107" s="114">
        <f>COUNTIF(Machine50!$F$2:$F$10000, "40")</f>
        <v>0</v>
      </c>
      <c r="D107" s="114">
        <v>65</v>
      </c>
      <c r="E107" s="114">
        <f t="shared" si="6"/>
        <v>0</v>
      </c>
      <c r="F107" s="115" t="str">
        <f t="shared" si="7"/>
        <v/>
      </c>
      <c r="G107" s="110"/>
    </row>
    <row r="108" spans="1:7" ht="15.75" x14ac:dyDescent="0.25">
      <c r="A108" s="119"/>
      <c r="B108" s="114" cm="1">
        <f t="array" ref="B108">SUMPRODUCT((Machine50!$F$2:$F$10000=41)*(Machine50!$E$2:$E$10000))</f>
        <v>0</v>
      </c>
      <c r="C108" s="114">
        <f>COUNTIF(Machine50!$F$2:$F$10000, "41")</f>
        <v>0</v>
      </c>
      <c r="D108" s="114">
        <v>65</v>
      </c>
      <c r="E108" s="114">
        <f t="shared" si="6"/>
        <v>0</v>
      </c>
      <c r="F108" s="115" t="str">
        <f t="shared" si="7"/>
        <v/>
      </c>
      <c r="G108" s="110"/>
    </row>
    <row r="109" spans="1:7" ht="15.75" x14ac:dyDescent="0.25">
      <c r="A109" s="119"/>
      <c r="B109" s="114" cm="1">
        <f t="array" ref="B109">SUMPRODUCT((Machine50!$F$2:$F$10000=42)*(Machine50!$E$2:$E$10000))</f>
        <v>0</v>
      </c>
      <c r="C109" s="114">
        <f>COUNTIF(Machine50!$F$2:$F$10000, "42")</f>
        <v>0</v>
      </c>
      <c r="D109" s="114">
        <v>36</v>
      </c>
      <c r="E109" s="114">
        <f t="shared" si="6"/>
        <v>0</v>
      </c>
      <c r="F109" s="115" t="str">
        <f t="shared" si="7"/>
        <v/>
      </c>
      <c r="G109" s="110"/>
    </row>
    <row r="110" spans="1:7" ht="15.75" x14ac:dyDescent="0.25">
      <c r="A110" s="120"/>
      <c r="B110" s="114" cm="1">
        <f t="array" ref="B110">SUMPRODUCT((Machine50!$F$2:$F$10000=43)*(Machine50!$E$2:$E$10000))</f>
        <v>0</v>
      </c>
      <c r="C110" s="114">
        <f>COUNTIF(Machine50!$F$2:$F$10000, "43")</f>
        <v>0</v>
      </c>
      <c r="D110" s="114">
        <v>36</v>
      </c>
      <c r="E110" s="114">
        <f t="shared" si="6"/>
        <v>0</v>
      </c>
      <c r="F110" s="115" t="str">
        <f t="shared" si="7"/>
        <v/>
      </c>
      <c r="G110" s="110"/>
    </row>
    <row r="111" spans="1:7" ht="15.75" x14ac:dyDescent="0.25">
      <c r="A111" s="110"/>
      <c r="B111" s="141">
        <f>SUM(B87:B110)</f>
        <v>0</v>
      </c>
      <c r="C111" s="110"/>
      <c r="D111" s="110"/>
      <c r="E111" s="110"/>
      <c r="F111" s="110"/>
      <c r="G111" s="110"/>
    </row>
    <row r="112" spans="1:7" ht="15.75" x14ac:dyDescent="0.25">
      <c r="A112" s="110"/>
      <c r="B112" s="110"/>
      <c r="C112" s="110"/>
      <c r="D112" s="110"/>
      <c r="E112" s="110"/>
      <c r="F112" s="110"/>
      <c r="G112" s="110"/>
    </row>
    <row r="113" spans="1:7" ht="15.75" x14ac:dyDescent="0.25">
      <c r="A113" s="145" t="s">
        <v>68</v>
      </c>
      <c r="B113" s="146"/>
      <c r="C113" s="146"/>
      <c r="D113" s="146"/>
      <c r="E113" s="146"/>
      <c r="F113" s="147"/>
      <c r="G113" s="110"/>
    </row>
    <row r="114" spans="1:7" ht="15.75" x14ac:dyDescent="0.25">
      <c r="A114" s="106" t="s">
        <v>17</v>
      </c>
      <c r="B114" s="107"/>
      <c r="C114" s="116" t="s">
        <v>57</v>
      </c>
      <c r="D114" s="106" t="s">
        <v>69</v>
      </c>
      <c r="E114" s="107" t="s">
        <v>58</v>
      </c>
      <c r="F114" s="117" t="s">
        <v>55</v>
      </c>
      <c r="G114" s="110"/>
    </row>
    <row r="115" spans="1:7" ht="15.75" x14ac:dyDescent="0.25">
      <c r="A115" s="148" t="s">
        <v>84</v>
      </c>
      <c r="B115" s="149"/>
      <c r="C115" s="149"/>
      <c r="D115" s="149"/>
      <c r="E115" s="149"/>
      <c r="F115" s="150"/>
      <c r="G115" s="110"/>
    </row>
    <row r="116" spans="1:7" ht="15.75" x14ac:dyDescent="0.25">
      <c r="A116" s="144"/>
      <c r="B116" s="144"/>
      <c r="C116" s="144"/>
      <c r="D116" s="144"/>
      <c r="E116" s="144"/>
      <c r="F116" s="144"/>
      <c r="G116" s="110"/>
    </row>
    <row r="117" spans="1:7" ht="15.75" x14ac:dyDescent="0.25">
      <c r="A117" s="106" t="s">
        <v>17</v>
      </c>
      <c r="B117" s="107"/>
      <c r="C117" s="116" t="s">
        <v>57</v>
      </c>
      <c r="D117" s="106" t="s">
        <v>69</v>
      </c>
      <c r="E117" s="107" t="s">
        <v>58</v>
      </c>
      <c r="F117" s="117" t="s">
        <v>55</v>
      </c>
      <c r="G117" s="110"/>
    </row>
    <row r="118" spans="1:7" ht="15.75" x14ac:dyDescent="0.25">
      <c r="A118" s="118"/>
      <c r="B118" s="114"/>
      <c r="C118" s="114">
        <f>COUNTIF(Machine70!$F$2:$F$10015, "20")</f>
        <v>0</v>
      </c>
      <c r="D118" s="121"/>
      <c r="E118" s="114">
        <f>D118*C118</f>
        <v>0</v>
      </c>
      <c r="F118" s="115" t="str">
        <f>IF(E118=0,"",B118/E118)</f>
        <v/>
      </c>
      <c r="G118" s="110"/>
    </row>
    <row r="119" spans="1:7" ht="15.75" x14ac:dyDescent="0.25">
      <c r="A119" s="118"/>
      <c r="B119" s="114"/>
      <c r="C119" s="114">
        <f>COUNTIF(Machine70!$F$2:$F$10015, "21")</f>
        <v>0</v>
      </c>
      <c r="D119" s="114">
        <v>54</v>
      </c>
      <c r="E119" s="114">
        <f t="shared" ref="E119:E141" si="8">D119*C119</f>
        <v>0</v>
      </c>
      <c r="F119" s="115" t="str">
        <f t="shared" ref="F119:F141" si="9">IF(E119=0,"",B119/E119)</f>
        <v/>
      </c>
      <c r="G119" s="110"/>
    </row>
    <row r="120" spans="1:7" ht="15.75" x14ac:dyDescent="0.25">
      <c r="A120" s="118"/>
      <c r="B120" s="114"/>
      <c r="C120" s="114">
        <f>COUNTIF(Machine70!$F$2:$F$10015, "22")</f>
        <v>0</v>
      </c>
      <c r="D120" s="114">
        <v>64</v>
      </c>
      <c r="E120" s="114">
        <f t="shared" si="8"/>
        <v>0</v>
      </c>
      <c r="F120" s="115" t="str">
        <f t="shared" si="9"/>
        <v/>
      </c>
      <c r="G120" s="110"/>
    </row>
    <row r="121" spans="1:7" ht="15.75" x14ac:dyDescent="0.25">
      <c r="A121" s="118"/>
      <c r="B121" s="114"/>
      <c r="C121" s="114">
        <f>COUNTIF(Machine70!$F$2:$F$10015, "23")</f>
        <v>0</v>
      </c>
      <c r="D121" s="114">
        <v>58</v>
      </c>
      <c r="E121" s="114">
        <f t="shared" si="8"/>
        <v>0</v>
      </c>
      <c r="F121" s="115" t="str">
        <f t="shared" si="9"/>
        <v/>
      </c>
      <c r="G121" s="110"/>
    </row>
    <row r="122" spans="1:7" ht="15.75" x14ac:dyDescent="0.25">
      <c r="A122" s="119"/>
      <c r="B122" s="114"/>
      <c r="C122" s="114">
        <f>COUNTIF(Machine70!$F$2:$F$10015, "24")</f>
        <v>0</v>
      </c>
      <c r="D122" s="114">
        <v>54</v>
      </c>
      <c r="E122" s="114">
        <f t="shared" si="8"/>
        <v>0</v>
      </c>
      <c r="F122" s="115" t="str">
        <f t="shared" si="9"/>
        <v/>
      </c>
      <c r="G122" s="110"/>
    </row>
    <row r="123" spans="1:7" ht="15.75" x14ac:dyDescent="0.25">
      <c r="A123" s="119"/>
      <c r="B123" s="114"/>
      <c r="C123" s="114">
        <f>COUNTIF(Machine70!$F$2:$F$10015, "25")</f>
        <v>0</v>
      </c>
      <c r="D123" s="114">
        <v>50</v>
      </c>
      <c r="E123" s="114">
        <f t="shared" si="8"/>
        <v>0</v>
      </c>
      <c r="F123" s="115" t="str">
        <f t="shared" si="9"/>
        <v/>
      </c>
      <c r="G123" s="110"/>
    </row>
    <row r="124" spans="1:7" ht="15.75" x14ac:dyDescent="0.25">
      <c r="A124" s="119"/>
      <c r="B124" s="114"/>
      <c r="C124" s="114">
        <f>COUNTIF(Machine70!$F$2:$F$10015, "26")</f>
        <v>0</v>
      </c>
      <c r="D124" s="114">
        <v>50</v>
      </c>
      <c r="E124" s="114">
        <f t="shared" si="8"/>
        <v>0</v>
      </c>
      <c r="F124" s="115" t="str">
        <f t="shared" si="9"/>
        <v/>
      </c>
      <c r="G124" s="110"/>
    </row>
    <row r="125" spans="1:7" ht="15.75" x14ac:dyDescent="0.25">
      <c r="A125" s="119"/>
      <c r="B125" s="114"/>
      <c r="C125" s="114">
        <f>COUNTIF(Machine70!$F$2:$F$10015, "27")</f>
        <v>0</v>
      </c>
      <c r="D125" s="114">
        <v>54</v>
      </c>
      <c r="E125" s="114">
        <f t="shared" si="8"/>
        <v>0</v>
      </c>
      <c r="F125" s="115" t="str">
        <f t="shared" si="9"/>
        <v/>
      </c>
      <c r="G125" s="110"/>
    </row>
    <row r="126" spans="1:7" ht="15.75" x14ac:dyDescent="0.25">
      <c r="A126" s="119"/>
      <c r="B126" s="114"/>
      <c r="C126" s="114">
        <f>COUNTIF(Machine70!$F$2:$F$10015, "28")</f>
        <v>0</v>
      </c>
      <c r="D126" s="114">
        <v>50</v>
      </c>
      <c r="E126" s="114">
        <f t="shared" si="8"/>
        <v>0</v>
      </c>
      <c r="F126" s="115" t="str">
        <f t="shared" si="9"/>
        <v/>
      </c>
      <c r="G126" s="110"/>
    </row>
    <row r="127" spans="1:7" ht="15.75" x14ac:dyDescent="0.25">
      <c r="A127" s="118"/>
      <c r="B127" s="114"/>
      <c r="C127" s="114">
        <f>COUNTIF(Machine70!$F$2:$F$10015, "29")</f>
        <v>0</v>
      </c>
      <c r="D127" s="114">
        <v>50</v>
      </c>
      <c r="E127" s="114">
        <f t="shared" si="8"/>
        <v>0</v>
      </c>
      <c r="F127" s="115" t="str">
        <f t="shared" si="9"/>
        <v/>
      </c>
      <c r="G127" s="110"/>
    </row>
    <row r="128" spans="1:7" ht="15.75" x14ac:dyDescent="0.25">
      <c r="A128" s="119"/>
      <c r="B128" s="114"/>
      <c r="C128" s="114">
        <f>COUNTIF(Machine70!$F$2:$F$10015, "30")</f>
        <v>0</v>
      </c>
      <c r="D128" s="114">
        <v>50</v>
      </c>
      <c r="E128" s="114">
        <f t="shared" si="8"/>
        <v>0</v>
      </c>
      <c r="F128" s="115" t="str">
        <f t="shared" si="9"/>
        <v/>
      </c>
      <c r="G128" s="110"/>
    </row>
    <row r="129" spans="1:7" ht="15.75" x14ac:dyDescent="0.25">
      <c r="A129" s="119"/>
      <c r="B129" s="114"/>
      <c r="C129" s="114">
        <f>COUNTIF(Machine70!$F$2:$F$10015, "31")</f>
        <v>0</v>
      </c>
      <c r="D129" s="114">
        <v>35</v>
      </c>
      <c r="E129" s="114">
        <f t="shared" si="8"/>
        <v>0</v>
      </c>
      <c r="F129" s="115" t="str">
        <f t="shared" si="9"/>
        <v/>
      </c>
      <c r="G129" s="110"/>
    </row>
    <row r="130" spans="1:7" ht="15.75" x14ac:dyDescent="0.25">
      <c r="A130" s="119"/>
      <c r="B130" s="114"/>
      <c r="C130" s="114">
        <f>COUNTIF(Machine70!$F$2:$F$10015, "32")</f>
        <v>0</v>
      </c>
      <c r="D130" s="114">
        <v>32</v>
      </c>
      <c r="E130" s="114">
        <f t="shared" si="8"/>
        <v>0</v>
      </c>
      <c r="F130" s="115" t="str">
        <f t="shared" si="9"/>
        <v/>
      </c>
      <c r="G130" s="110"/>
    </row>
    <row r="131" spans="1:7" ht="15.75" x14ac:dyDescent="0.25">
      <c r="A131" s="119"/>
      <c r="B131" s="114"/>
      <c r="C131" s="114">
        <f>COUNTIF(Machine70!$F$2:$F$10015, "33")</f>
        <v>0</v>
      </c>
      <c r="D131" s="114">
        <v>80</v>
      </c>
      <c r="E131" s="114">
        <f t="shared" si="8"/>
        <v>0</v>
      </c>
      <c r="F131" s="115" t="str">
        <f t="shared" si="9"/>
        <v/>
      </c>
      <c r="G131" s="110"/>
    </row>
    <row r="132" spans="1:7" ht="15.75" x14ac:dyDescent="0.25">
      <c r="A132" s="119"/>
      <c r="B132" s="114"/>
      <c r="C132" s="114">
        <f>COUNTIF(Machine70!$F$2:$F$10015, "34")</f>
        <v>0</v>
      </c>
      <c r="D132" s="114">
        <v>54</v>
      </c>
      <c r="E132" s="114">
        <f t="shared" si="8"/>
        <v>0</v>
      </c>
      <c r="F132" s="115" t="str">
        <f t="shared" si="9"/>
        <v/>
      </c>
      <c r="G132" s="110"/>
    </row>
    <row r="133" spans="1:7" ht="15.75" x14ac:dyDescent="0.25">
      <c r="A133" s="119"/>
      <c r="B133" s="114"/>
      <c r="C133" s="114">
        <f>COUNTIF(Machine70!$F$2:$F$10015, "35")</f>
        <v>0</v>
      </c>
      <c r="D133" s="114">
        <v>50</v>
      </c>
      <c r="E133" s="114">
        <f t="shared" si="8"/>
        <v>0</v>
      </c>
      <c r="F133" s="115" t="str">
        <f t="shared" si="9"/>
        <v/>
      </c>
      <c r="G133" s="110"/>
    </row>
    <row r="134" spans="1:7" ht="15.75" x14ac:dyDescent="0.25">
      <c r="A134" s="119"/>
      <c r="B134" s="114"/>
      <c r="C134" s="114">
        <f>COUNTIF(Machine70!$F$2:$F$10015, "36")</f>
        <v>0</v>
      </c>
      <c r="D134" s="114">
        <v>64</v>
      </c>
      <c r="E134" s="114">
        <f t="shared" si="8"/>
        <v>0</v>
      </c>
      <c r="F134" s="115" t="str">
        <f t="shared" si="9"/>
        <v/>
      </c>
      <c r="G134" s="110"/>
    </row>
    <row r="135" spans="1:7" ht="15.75" x14ac:dyDescent="0.25">
      <c r="A135" s="119"/>
      <c r="B135" s="114"/>
      <c r="C135" s="114">
        <f>COUNTIF(Machine70!$F$2:$F$10015, "37")</f>
        <v>0</v>
      </c>
      <c r="D135" s="114">
        <v>54</v>
      </c>
      <c r="E135" s="114">
        <f t="shared" si="8"/>
        <v>0</v>
      </c>
      <c r="F135" s="115" t="str">
        <f t="shared" si="9"/>
        <v/>
      </c>
      <c r="G135" s="110"/>
    </row>
    <row r="136" spans="1:7" ht="15.75" x14ac:dyDescent="0.25">
      <c r="A136" s="118"/>
      <c r="B136" s="114"/>
      <c r="C136" s="114">
        <f>COUNTIF(Machine70!$F$2:$F$10015, "38")</f>
        <v>0</v>
      </c>
      <c r="D136" s="121"/>
      <c r="E136" s="114">
        <f t="shared" si="8"/>
        <v>0</v>
      </c>
      <c r="F136" s="115" t="str">
        <f t="shared" si="9"/>
        <v/>
      </c>
      <c r="G136" s="110"/>
    </row>
    <row r="137" spans="1:7" ht="15.75" x14ac:dyDescent="0.25">
      <c r="A137" s="118"/>
      <c r="B137" s="114"/>
      <c r="C137" s="114">
        <f>COUNTIF(Machine70!$F$2:$F$10015, "39")</f>
        <v>0</v>
      </c>
      <c r="D137" s="114">
        <v>47</v>
      </c>
      <c r="E137" s="114">
        <f>D137*C137</f>
        <v>0</v>
      </c>
      <c r="F137" s="115" t="str">
        <f t="shared" si="9"/>
        <v/>
      </c>
      <c r="G137" s="110"/>
    </row>
    <row r="138" spans="1:7" ht="15.75" x14ac:dyDescent="0.25">
      <c r="A138" s="119"/>
      <c r="B138" s="114"/>
      <c r="C138" s="114">
        <f>COUNTIF(Machine70!$F$2:$F$10015, "40")</f>
        <v>0</v>
      </c>
      <c r="D138" s="114">
        <v>90</v>
      </c>
      <c r="E138" s="114">
        <f t="shared" si="8"/>
        <v>0</v>
      </c>
      <c r="F138" s="115" t="str">
        <f t="shared" si="9"/>
        <v/>
      </c>
      <c r="G138" s="110"/>
    </row>
    <row r="139" spans="1:7" ht="15.75" x14ac:dyDescent="0.25">
      <c r="A139" s="119"/>
      <c r="B139" s="114"/>
      <c r="C139" s="114">
        <f>COUNTIF(Machine70!$F$2:$F$10015, "41")</f>
        <v>0</v>
      </c>
      <c r="D139" s="114">
        <v>90</v>
      </c>
      <c r="E139" s="114">
        <f t="shared" si="8"/>
        <v>0</v>
      </c>
      <c r="F139" s="115" t="str">
        <f t="shared" si="9"/>
        <v/>
      </c>
      <c r="G139" s="110"/>
    </row>
    <row r="140" spans="1:7" ht="15.75" x14ac:dyDescent="0.25">
      <c r="A140" s="119"/>
      <c r="B140" s="114"/>
      <c r="C140" s="114">
        <f>COUNTIF(Machine70!$F$2:$F$10015, "42")</f>
        <v>0</v>
      </c>
      <c r="D140" s="114"/>
      <c r="E140" s="114">
        <f t="shared" si="8"/>
        <v>0</v>
      </c>
      <c r="F140" s="115" t="str">
        <f t="shared" si="9"/>
        <v/>
      </c>
      <c r="G140" s="110"/>
    </row>
    <row r="141" spans="1:7" ht="15.75" x14ac:dyDescent="0.25">
      <c r="A141" s="120"/>
      <c r="B141" s="114"/>
      <c r="C141" s="114">
        <f>COUNTIF(Machine70!$F$2:$F$10015, "43")</f>
        <v>0</v>
      </c>
      <c r="D141" s="122"/>
      <c r="E141" s="114">
        <f t="shared" si="8"/>
        <v>0</v>
      </c>
      <c r="F141" s="115" t="str">
        <f t="shared" si="9"/>
        <v/>
      </c>
      <c r="G141" s="110"/>
    </row>
    <row r="142" spans="1:7" ht="15.75" x14ac:dyDescent="0.25">
      <c r="A142" s="110"/>
      <c r="B142" s="141">
        <f>SUM(B118:B141)</f>
        <v>0</v>
      </c>
      <c r="C142" s="110"/>
      <c r="D142" s="110"/>
      <c r="E142" s="110"/>
      <c r="F142" s="110"/>
      <c r="G142" s="110"/>
    </row>
    <row r="143" spans="1:7" ht="15.75" x14ac:dyDescent="0.25">
      <c r="A143" s="110"/>
      <c r="B143" s="110"/>
      <c r="C143" s="110"/>
      <c r="D143" s="110"/>
      <c r="E143" s="110"/>
      <c r="F143" s="110"/>
      <c r="G143" s="110"/>
    </row>
    <row r="144" spans="1:7" ht="15.75" x14ac:dyDescent="0.25">
      <c r="A144" s="154" t="s">
        <v>72</v>
      </c>
      <c r="B144" s="154"/>
      <c r="C144" s="154"/>
      <c r="D144" s="110"/>
      <c r="E144" s="110"/>
      <c r="F144" s="110"/>
      <c r="G144" s="110"/>
    </row>
    <row r="145" spans="1:7" ht="15.75" x14ac:dyDescent="0.25">
      <c r="A145" s="106" t="s">
        <v>17</v>
      </c>
      <c r="B145" s="107" t="s">
        <v>70</v>
      </c>
      <c r="C145" s="107" t="s">
        <v>57</v>
      </c>
      <c r="D145" s="123"/>
      <c r="E145" s="124"/>
      <c r="F145" s="123"/>
      <c r="G145" s="110"/>
    </row>
    <row r="146" spans="1:7" ht="15.75" x14ac:dyDescent="0.25">
      <c r="A146" s="148" t="s">
        <v>71</v>
      </c>
      <c r="B146" s="149"/>
      <c r="C146" s="150"/>
      <c r="D146" s="125"/>
      <c r="E146" s="125"/>
      <c r="F146" s="125"/>
      <c r="G146" s="110"/>
    </row>
    <row r="147" spans="1:7" ht="15.75" x14ac:dyDescent="0.25">
      <c r="A147" s="151" t="s">
        <v>76</v>
      </c>
      <c r="B147" s="152"/>
      <c r="C147" s="153"/>
      <c r="D147" s="110"/>
      <c r="E147" s="110"/>
      <c r="F147" s="110"/>
      <c r="G147" s="110"/>
    </row>
    <row r="148" spans="1:7" ht="15.75" x14ac:dyDescent="0.25">
      <c r="A148" s="106" t="s">
        <v>17</v>
      </c>
      <c r="B148" s="107" t="s">
        <v>74</v>
      </c>
      <c r="C148" s="107" t="s">
        <v>57</v>
      </c>
      <c r="D148" s="123"/>
      <c r="E148" s="124"/>
      <c r="F148" s="123"/>
      <c r="G148" s="110"/>
    </row>
    <row r="149" spans="1:7" ht="15.75" x14ac:dyDescent="0.25">
      <c r="A149" s="118"/>
      <c r="B149" s="114">
        <f t="shared" ref="B149:C172" si="10">SUM(B26,B56,B87,B118)</f>
        <v>0</v>
      </c>
      <c r="C149" s="114">
        <f t="shared" si="10"/>
        <v>0</v>
      </c>
      <c r="D149" s="110"/>
      <c r="E149" s="126"/>
      <c r="F149" s="127"/>
      <c r="G149" s="110"/>
    </row>
    <row r="150" spans="1:7" ht="15.75" x14ac:dyDescent="0.25">
      <c r="A150" s="118"/>
      <c r="B150" s="114">
        <f t="shared" si="10"/>
        <v>0</v>
      </c>
      <c r="C150" s="114">
        <f t="shared" si="10"/>
        <v>0</v>
      </c>
      <c r="D150" s="126"/>
      <c r="E150" s="126"/>
      <c r="F150" s="127"/>
      <c r="G150" s="110"/>
    </row>
    <row r="151" spans="1:7" ht="15.75" x14ac:dyDescent="0.25">
      <c r="A151" s="118"/>
      <c r="B151" s="114">
        <f t="shared" si="10"/>
        <v>0</v>
      </c>
      <c r="C151" s="114">
        <f t="shared" si="10"/>
        <v>0</v>
      </c>
      <c r="D151" s="126"/>
      <c r="E151" s="126"/>
      <c r="F151" s="127"/>
      <c r="G151" s="110"/>
    </row>
    <row r="152" spans="1:7" ht="15.75" x14ac:dyDescent="0.25">
      <c r="A152" s="118"/>
      <c r="B152" s="114">
        <f t="shared" si="10"/>
        <v>0</v>
      </c>
      <c r="C152" s="114">
        <f t="shared" si="10"/>
        <v>0</v>
      </c>
      <c r="D152" s="126"/>
      <c r="E152" s="126"/>
      <c r="F152" s="127"/>
      <c r="G152" s="110"/>
    </row>
    <row r="153" spans="1:7" ht="15.75" x14ac:dyDescent="0.25">
      <c r="A153" s="119"/>
      <c r="B153" s="114">
        <f t="shared" si="10"/>
        <v>0</v>
      </c>
      <c r="C153" s="114">
        <f t="shared" si="10"/>
        <v>0</v>
      </c>
      <c r="D153" s="126"/>
      <c r="E153" s="126"/>
      <c r="F153" s="127"/>
      <c r="G153" s="110"/>
    </row>
    <row r="154" spans="1:7" ht="15.75" x14ac:dyDescent="0.25">
      <c r="A154" s="119"/>
      <c r="B154" s="114">
        <f t="shared" si="10"/>
        <v>0</v>
      </c>
      <c r="C154" s="114">
        <f t="shared" si="10"/>
        <v>0</v>
      </c>
      <c r="D154" s="126"/>
      <c r="E154" s="126"/>
      <c r="F154" s="127"/>
      <c r="G154" s="110"/>
    </row>
    <row r="155" spans="1:7" ht="15.75" x14ac:dyDescent="0.25">
      <c r="A155" s="119"/>
      <c r="B155" s="114">
        <f t="shared" si="10"/>
        <v>0</v>
      </c>
      <c r="C155" s="114">
        <f t="shared" si="10"/>
        <v>0</v>
      </c>
      <c r="D155" s="126"/>
      <c r="E155" s="126"/>
      <c r="F155" s="127"/>
      <c r="G155" s="110"/>
    </row>
    <row r="156" spans="1:7" ht="15.75" x14ac:dyDescent="0.25">
      <c r="A156" s="119"/>
      <c r="B156" s="114">
        <f t="shared" si="10"/>
        <v>0</v>
      </c>
      <c r="C156" s="114">
        <f t="shared" si="10"/>
        <v>0</v>
      </c>
      <c r="D156" s="126"/>
      <c r="E156" s="126"/>
      <c r="F156" s="127"/>
      <c r="G156" s="110"/>
    </row>
    <row r="157" spans="1:7" ht="15.75" x14ac:dyDescent="0.25">
      <c r="A157" s="119"/>
      <c r="B157" s="114">
        <f t="shared" si="10"/>
        <v>0</v>
      </c>
      <c r="C157" s="114">
        <f t="shared" si="10"/>
        <v>0</v>
      </c>
      <c r="D157" s="126"/>
      <c r="E157" s="126"/>
      <c r="F157" s="127"/>
      <c r="G157" s="110"/>
    </row>
    <row r="158" spans="1:7" ht="15.75" x14ac:dyDescent="0.25">
      <c r="A158" s="118"/>
      <c r="B158" s="114">
        <f t="shared" si="10"/>
        <v>0</v>
      </c>
      <c r="C158" s="114">
        <f t="shared" si="10"/>
        <v>0</v>
      </c>
      <c r="D158" s="126"/>
      <c r="E158" s="126"/>
      <c r="F158" s="127"/>
      <c r="G158" s="110"/>
    </row>
    <row r="159" spans="1:7" ht="15.75" x14ac:dyDescent="0.25">
      <c r="A159" s="119"/>
      <c r="B159" s="114">
        <f t="shared" si="10"/>
        <v>0</v>
      </c>
      <c r="C159" s="114">
        <f t="shared" si="10"/>
        <v>0</v>
      </c>
      <c r="D159" s="126"/>
      <c r="E159" s="126"/>
      <c r="F159" s="127"/>
      <c r="G159" s="110"/>
    </row>
    <row r="160" spans="1:7" ht="15.75" x14ac:dyDescent="0.25">
      <c r="A160" s="119"/>
      <c r="B160" s="114">
        <f t="shared" si="10"/>
        <v>0</v>
      </c>
      <c r="C160" s="114">
        <f t="shared" si="10"/>
        <v>0</v>
      </c>
      <c r="D160" s="126"/>
      <c r="E160" s="126"/>
      <c r="F160" s="127"/>
      <c r="G160" s="110"/>
    </row>
    <row r="161" spans="1:7" ht="15.75" x14ac:dyDescent="0.25">
      <c r="A161" s="119"/>
      <c r="B161" s="114">
        <f t="shared" si="10"/>
        <v>0</v>
      </c>
      <c r="C161" s="114">
        <f t="shared" si="10"/>
        <v>0</v>
      </c>
      <c r="D161" s="126"/>
      <c r="E161" s="126"/>
      <c r="F161" s="127"/>
      <c r="G161" s="110"/>
    </row>
    <row r="162" spans="1:7" ht="15.75" x14ac:dyDescent="0.25">
      <c r="A162" s="119"/>
      <c r="B162" s="114">
        <f t="shared" si="10"/>
        <v>0</v>
      </c>
      <c r="C162" s="114">
        <f t="shared" si="10"/>
        <v>0</v>
      </c>
      <c r="D162" s="126"/>
      <c r="E162" s="126"/>
      <c r="F162" s="127"/>
      <c r="G162" s="110"/>
    </row>
    <row r="163" spans="1:7" ht="15.75" x14ac:dyDescent="0.25">
      <c r="A163" s="119"/>
      <c r="B163" s="114">
        <f t="shared" si="10"/>
        <v>0</v>
      </c>
      <c r="C163" s="114">
        <f t="shared" si="10"/>
        <v>0</v>
      </c>
      <c r="D163" s="126"/>
      <c r="E163" s="126"/>
      <c r="F163" s="127"/>
      <c r="G163" s="110"/>
    </row>
    <row r="164" spans="1:7" ht="15.75" x14ac:dyDescent="0.25">
      <c r="A164" s="119"/>
      <c r="B164" s="114">
        <f t="shared" si="10"/>
        <v>0</v>
      </c>
      <c r="C164" s="114">
        <f t="shared" si="10"/>
        <v>0</v>
      </c>
      <c r="D164" s="126"/>
      <c r="E164" s="126"/>
      <c r="F164" s="127"/>
      <c r="G164" s="110"/>
    </row>
    <row r="165" spans="1:7" ht="15.75" x14ac:dyDescent="0.25">
      <c r="A165" s="119"/>
      <c r="B165" s="114">
        <f t="shared" si="10"/>
        <v>0</v>
      </c>
      <c r="C165" s="114">
        <f t="shared" si="10"/>
        <v>0</v>
      </c>
      <c r="D165" s="126"/>
      <c r="E165" s="126"/>
      <c r="F165" s="127"/>
      <c r="G165" s="110"/>
    </row>
    <row r="166" spans="1:7" ht="15.75" x14ac:dyDescent="0.25">
      <c r="A166" s="119"/>
      <c r="B166" s="114">
        <f t="shared" si="10"/>
        <v>0</v>
      </c>
      <c r="C166" s="114">
        <f t="shared" si="10"/>
        <v>0</v>
      </c>
      <c r="D166" s="126"/>
      <c r="E166" s="126"/>
      <c r="F166" s="127"/>
      <c r="G166" s="110"/>
    </row>
    <row r="167" spans="1:7" ht="15.75" x14ac:dyDescent="0.25">
      <c r="A167" s="118"/>
      <c r="B167" s="114">
        <f t="shared" si="10"/>
        <v>0</v>
      </c>
      <c r="C167" s="114">
        <f t="shared" si="10"/>
        <v>0</v>
      </c>
      <c r="D167" s="110"/>
      <c r="E167" s="126"/>
      <c r="F167" s="127"/>
      <c r="G167" s="110"/>
    </row>
    <row r="168" spans="1:7" ht="15.75" x14ac:dyDescent="0.25">
      <c r="A168" s="118"/>
      <c r="B168" s="114">
        <f t="shared" si="10"/>
        <v>0</v>
      </c>
      <c r="C168" s="114">
        <f t="shared" si="10"/>
        <v>0</v>
      </c>
      <c r="D168" s="126"/>
      <c r="E168" s="126"/>
      <c r="F168" s="127"/>
      <c r="G168" s="110"/>
    </row>
    <row r="169" spans="1:7" ht="15.75" x14ac:dyDescent="0.25">
      <c r="A169" s="119"/>
      <c r="B169" s="114">
        <f t="shared" si="10"/>
        <v>0</v>
      </c>
      <c r="C169" s="114">
        <f t="shared" si="10"/>
        <v>0</v>
      </c>
      <c r="D169" s="126"/>
      <c r="E169" s="126"/>
      <c r="F169" s="127"/>
      <c r="G169" s="110"/>
    </row>
    <row r="170" spans="1:7" ht="15.75" x14ac:dyDescent="0.25">
      <c r="A170" s="119"/>
      <c r="B170" s="114">
        <f t="shared" si="10"/>
        <v>0</v>
      </c>
      <c r="C170" s="114">
        <f t="shared" si="10"/>
        <v>0</v>
      </c>
      <c r="D170" s="126"/>
      <c r="E170" s="126"/>
      <c r="F170" s="127"/>
      <c r="G170" s="110"/>
    </row>
    <row r="171" spans="1:7" ht="15.75" x14ac:dyDescent="0.25">
      <c r="A171" s="119"/>
      <c r="B171" s="114">
        <f t="shared" si="10"/>
        <v>0</v>
      </c>
      <c r="C171" s="114">
        <f t="shared" si="10"/>
        <v>0</v>
      </c>
      <c r="D171" s="126"/>
      <c r="E171" s="126"/>
      <c r="F171" s="127"/>
      <c r="G171" s="110"/>
    </row>
    <row r="172" spans="1:7" ht="15.75" x14ac:dyDescent="0.25">
      <c r="A172" s="120"/>
      <c r="B172" s="114">
        <f t="shared" si="10"/>
        <v>0</v>
      </c>
      <c r="C172" s="114">
        <f t="shared" si="10"/>
        <v>0</v>
      </c>
      <c r="D172" s="128"/>
      <c r="E172" s="126"/>
      <c r="F172" s="127"/>
      <c r="G172" s="110"/>
    </row>
    <row r="173" spans="1:7" ht="15.75" x14ac:dyDescent="0.25">
      <c r="A173" s="129" t="s">
        <v>73</v>
      </c>
      <c r="B173" s="130">
        <f>SUM(B149:B172)</f>
        <v>0</v>
      </c>
      <c r="C173" s="130">
        <f>SUM(C149:C172)</f>
        <v>0</v>
      </c>
      <c r="D173" s="110"/>
      <c r="E173" s="110"/>
      <c r="F173" s="110"/>
      <c r="G173" s="110"/>
    </row>
    <row r="174" spans="1:7" ht="15.75" x14ac:dyDescent="0.25">
      <c r="A174" s="110"/>
      <c r="B174" s="110"/>
      <c r="C174" s="110"/>
      <c r="D174" s="110"/>
      <c r="E174" s="110"/>
      <c r="F174" s="110"/>
      <c r="G174" s="110"/>
    </row>
    <row r="175" spans="1:7" ht="15.75" x14ac:dyDescent="0.25">
      <c r="A175" s="110"/>
      <c r="B175" s="110"/>
      <c r="C175" s="110"/>
      <c r="D175" s="110"/>
      <c r="E175" s="110"/>
      <c r="F175" s="110"/>
      <c r="G175" s="110"/>
    </row>
    <row r="176" spans="1:7" ht="15.75" x14ac:dyDescent="0.25">
      <c r="A176" s="110"/>
      <c r="B176" s="110"/>
      <c r="C176" s="110"/>
      <c r="D176" s="110"/>
      <c r="E176" s="110"/>
      <c r="F176" s="110"/>
      <c r="G176" s="110"/>
    </row>
  </sheetData>
  <mergeCells count="19">
    <mergeCell ref="A15:E15"/>
    <mergeCell ref="A1:G1"/>
    <mergeCell ref="A3:G3"/>
    <mergeCell ref="A13:E13"/>
    <mergeCell ref="A25:F25"/>
    <mergeCell ref="A24:F24"/>
    <mergeCell ref="A22:F22"/>
    <mergeCell ref="A52:F52"/>
    <mergeCell ref="A54:F54"/>
    <mergeCell ref="A55:F55"/>
    <mergeCell ref="A82:F82"/>
    <mergeCell ref="A84:F84"/>
    <mergeCell ref="A85:F85"/>
    <mergeCell ref="A113:F113"/>
    <mergeCell ref="A115:F115"/>
    <mergeCell ref="A147:C147"/>
    <mergeCell ref="A146:C146"/>
    <mergeCell ref="A116:F116"/>
    <mergeCell ref="A144:C14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75"/>
  <sheetViews>
    <sheetView tabSelected="1" workbookViewId="0">
      <selection activeCell="D18" sqref="D18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20.28515625" customWidth="1"/>
    <col min="4" max="4" width="21.5703125" customWidth="1"/>
    <col min="5" max="5" width="17.28515625" customWidth="1"/>
    <col min="6" max="6" width="22.42578125" customWidth="1"/>
    <col min="7" max="7" width="23.140625" customWidth="1"/>
    <col min="8" max="8" width="29.7109375" customWidth="1"/>
    <col min="9" max="9" width="25.42578125" customWidth="1"/>
    <col min="10" max="10" width="35.42578125" customWidth="1"/>
    <col min="11" max="11" width="29.140625" customWidth="1"/>
    <col min="12" max="12" width="21.5703125" customWidth="1"/>
    <col min="13" max="13" width="12.7109375" customWidth="1"/>
    <col min="14" max="14" width="32.140625" customWidth="1"/>
    <col min="15" max="15" width="26.5703125" customWidth="1"/>
    <col min="16" max="16" width="28.85546875" customWidth="1"/>
    <col min="17" max="17" width="19" customWidth="1"/>
    <col min="18" max="18" width="19.140625" customWidth="1"/>
    <col min="19" max="19" width="16" customWidth="1"/>
  </cols>
  <sheetData>
    <row r="1" spans="1:19" x14ac:dyDescent="0.25">
      <c r="A1" s="3" t="s">
        <v>78</v>
      </c>
      <c r="B1" s="4" t="s">
        <v>1</v>
      </c>
      <c r="C1" s="4" t="s">
        <v>13</v>
      </c>
      <c r="D1" s="4" t="s">
        <v>2</v>
      </c>
      <c r="E1" s="4" t="s">
        <v>3</v>
      </c>
      <c r="F1" s="4" t="s">
        <v>79</v>
      </c>
      <c r="G1" s="4" t="s">
        <v>7</v>
      </c>
      <c r="H1" s="4" t="s">
        <v>24</v>
      </c>
      <c r="I1" s="5" t="s">
        <v>80</v>
      </c>
      <c r="J1" s="5" t="s">
        <v>9</v>
      </c>
      <c r="K1" s="6" t="s">
        <v>6</v>
      </c>
      <c r="L1" s="6" t="s">
        <v>11</v>
      </c>
    </row>
    <row r="2" spans="1:19" x14ac:dyDescent="0.25">
      <c r="A2" s="63"/>
      <c r="B2" s="8"/>
      <c r="C2" s="64"/>
      <c r="D2" s="65"/>
      <c r="E2" s="65"/>
      <c r="F2" s="65"/>
      <c r="G2" s="8"/>
      <c r="H2" s="8"/>
      <c r="I2" s="64"/>
      <c r="J2" s="8"/>
      <c r="K2" s="10"/>
      <c r="L2" s="64"/>
      <c r="N2" s="143"/>
      <c r="O2" s="143"/>
      <c r="P2" s="143"/>
    </row>
    <row r="3" spans="1:19" ht="18.75" customHeight="1" x14ac:dyDescent="0.25">
      <c r="A3" s="63"/>
      <c r="B3" s="8"/>
      <c r="C3" s="64"/>
      <c r="D3" s="65"/>
      <c r="E3" s="65"/>
      <c r="F3" s="65"/>
      <c r="G3" s="8"/>
      <c r="H3" s="8"/>
      <c r="I3" s="64"/>
      <c r="J3" s="8"/>
      <c r="K3" s="10"/>
      <c r="L3" s="64"/>
      <c r="N3" s="23"/>
      <c r="O3" s="26"/>
      <c r="P3" s="20"/>
    </row>
    <row r="4" spans="1:19" x14ac:dyDescent="0.25">
      <c r="A4" s="63"/>
      <c r="B4" s="8"/>
      <c r="C4" s="64"/>
      <c r="D4" s="65"/>
      <c r="E4" s="65"/>
      <c r="F4" s="65"/>
      <c r="G4" s="8"/>
      <c r="H4" s="8"/>
      <c r="I4" s="64"/>
      <c r="J4" s="8"/>
      <c r="K4" s="10"/>
      <c r="L4" s="8"/>
      <c r="N4" s="20"/>
      <c r="O4" s="20"/>
      <c r="P4" s="20"/>
    </row>
    <row r="5" spans="1:19" x14ac:dyDescent="0.25">
      <c r="A5" s="63"/>
      <c r="B5" s="8"/>
      <c r="C5" s="64"/>
      <c r="D5" s="65"/>
      <c r="E5" s="65"/>
      <c r="F5" s="65"/>
      <c r="G5" s="8"/>
      <c r="H5" s="8"/>
      <c r="I5" s="64"/>
      <c r="J5" s="8"/>
      <c r="K5" s="10"/>
      <c r="L5" s="64"/>
      <c r="N5" s="20"/>
      <c r="O5" s="20"/>
      <c r="P5" s="20"/>
    </row>
    <row r="6" spans="1:19" x14ac:dyDescent="0.25">
      <c r="A6" s="63"/>
      <c r="B6" s="8"/>
      <c r="C6" s="64"/>
      <c r="D6" s="65"/>
      <c r="E6" s="65"/>
      <c r="F6" s="65"/>
      <c r="G6" s="64"/>
      <c r="H6" s="64"/>
      <c r="I6" s="64"/>
      <c r="J6" s="8"/>
      <c r="K6" s="10"/>
      <c r="L6" s="64"/>
      <c r="N6" s="20"/>
      <c r="O6" s="20"/>
      <c r="P6" s="20"/>
    </row>
    <row r="7" spans="1:19" x14ac:dyDescent="0.25">
      <c r="A7" s="63"/>
      <c r="B7" s="8"/>
      <c r="C7" s="64"/>
      <c r="D7" s="65"/>
      <c r="E7" s="65"/>
      <c r="F7" s="65"/>
      <c r="G7" s="8"/>
      <c r="H7" s="8"/>
      <c r="I7" s="64"/>
      <c r="J7" s="8"/>
      <c r="K7" s="10"/>
      <c r="L7" s="64"/>
      <c r="N7" s="20"/>
      <c r="O7" s="20"/>
      <c r="P7" s="20"/>
    </row>
    <row r="8" spans="1:19" x14ac:dyDescent="0.25">
      <c r="A8" s="63"/>
      <c r="B8" s="8"/>
      <c r="C8" s="64"/>
      <c r="D8" s="65"/>
      <c r="E8" s="65"/>
      <c r="F8" s="65"/>
      <c r="G8" s="8"/>
      <c r="H8" s="8"/>
      <c r="I8" s="64"/>
      <c r="J8" s="8"/>
      <c r="K8" s="10"/>
      <c r="L8" s="8"/>
      <c r="N8" s="20"/>
      <c r="O8" s="20"/>
      <c r="P8" s="20"/>
    </row>
    <row r="9" spans="1:19" x14ac:dyDescent="0.25">
      <c r="A9" s="63"/>
      <c r="B9" s="8"/>
      <c r="C9" s="64"/>
      <c r="D9" s="65"/>
      <c r="E9" s="65"/>
      <c r="F9" s="65"/>
      <c r="G9" s="8"/>
      <c r="H9" s="8"/>
      <c r="I9" s="64"/>
      <c r="J9" s="8"/>
      <c r="K9" s="10"/>
      <c r="L9" s="64"/>
      <c r="N9" s="20"/>
      <c r="O9" s="20"/>
      <c r="P9" s="20"/>
    </row>
    <row r="10" spans="1:19" x14ac:dyDescent="0.25">
      <c r="A10" s="63"/>
      <c r="B10" s="8"/>
      <c r="C10" s="64"/>
      <c r="D10" s="65"/>
      <c r="E10" s="65"/>
      <c r="F10" s="65"/>
      <c r="G10" s="8"/>
      <c r="H10" s="8"/>
      <c r="I10" s="64"/>
      <c r="J10" s="8"/>
      <c r="K10" s="10"/>
      <c r="L10" s="64"/>
      <c r="N10" s="20"/>
      <c r="O10" s="20"/>
      <c r="P10" s="20"/>
    </row>
    <row r="11" spans="1:19" x14ac:dyDescent="0.25">
      <c r="A11" s="63"/>
      <c r="B11" s="8"/>
      <c r="C11" s="64"/>
      <c r="D11" s="65"/>
      <c r="E11" s="65"/>
      <c r="F11" s="65"/>
      <c r="G11" s="8"/>
      <c r="H11" s="8"/>
      <c r="I11" s="64"/>
      <c r="J11" s="8"/>
      <c r="K11" s="10"/>
      <c r="L11" s="64"/>
      <c r="N11" s="20"/>
      <c r="O11" s="20"/>
    </row>
    <row r="12" spans="1:19" x14ac:dyDescent="0.25">
      <c r="A12" s="63"/>
      <c r="B12" s="8"/>
      <c r="C12" s="64"/>
      <c r="D12" s="65"/>
      <c r="E12" s="65"/>
      <c r="F12" s="65"/>
      <c r="G12" s="8"/>
      <c r="H12" s="8"/>
      <c r="I12" s="64"/>
      <c r="J12" s="8"/>
      <c r="K12" s="10"/>
      <c r="L12" s="8"/>
    </row>
    <row r="13" spans="1:19" x14ac:dyDescent="0.25">
      <c r="A13" s="63"/>
      <c r="B13" s="8"/>
      <c r="C13" s="64"/>
      <c r="D13" s="65"/>
      <c r="E13" s="65"/>
      <c r="F13" s="65"/>
      <c r="G13" s="8"/>
      <c r="H13" s="8"/>
      <c r="I13" s="64"/>
      <c r="J13" s="8"/>
      <c r="K13" s="10"/>
      <c r="L13" s="8"/>
    </row>
    <row r="14" spans="1:19" x14ac:dyDescent="0.25">
      <c r="A14" s="63"/>
      <c r="B14" s="8"/>
      <c r="C14" s="64"/>
      <c r="D14" s="65"/>
      <c r="E14" s="65"/>
      <c r="F14" s="65"/>
      <c r="G14" s="8"/>
      <c r="H14" s="8"/>
      <c r="I14" s="64"/>
      <c r="J14" s="8"/>
      <c r="K14" s="10"/>
      <c r="L14" s="8"/>
      <c r="N14" s="143"/>
      <c r="O14" s="143"/>
      <c r="P14" s="143"/>
      <c r="Q14" s="143"/>
    </row>
    <row r="15" spans="1:19" ht="15.75" customHeight="1" x14ac:dyDescent="0.25">
      <c r="A15" s="63"/>
      <c r="B15" s="8"/>
      <c r="C15" s="64"/>
      <c r="D15" s="65"/>
      <c r="E15" s="65"/>
      <c r="F15" s="65"/>
      <c r="G15" s="8"/>
      <c r="H15" s="8"/>
      <c r="I15" s="64"/>
      <c r="J15" s="8"/>
      <c r="K15" s="10"/>
      <c r="L15" s="8"/>
      <c r="N15" s="23"/>
      <c r="O15" s="26"/>
      <c r="P15" s="26"/>
      <c r="Q15" s="23"/>
      <c r="R15" s="17"/>
      <c r="S15" s="17"/>
    </row>
    <row r="16" spans="1:19" x14ac:dyDescent="0.25">
      <c r="A16" s="63"/>
      <c r="B16" s="8"/>
      <c r="C16" s="64"/>
      <c r="D16" s="65"/>
      <c r="E16" s="65"/>
      <c r="F16" s="65"/>
      <c r="G16" s="8"/>
      <c r="H16" s="8"/>
      <c r="I16" s="64"/>
      <c r="J16" s="8"/>
      <c r="K16" s="10"/>
      <c r="L16" s="8"/>
    </row>
    <row r="17" spans="1:19" x14ac:dyDescent="0.25">
      <c r="A17" s="63"/>
      <c r="B17" s="8"/>
      <c r="C17" s="64"/>
      <c r="D17" s="65"/>
      <c r="E17" s="65"/>
      <c r="F17" s="65"/>
      <c r="G17" s="8"/>
      <c r="H17" s="8"/>
      <c r="I17" s="64"/>
      <c r="J17" s="8"/>
      <c r="K17" s="10"/>
      <c r="L17" s="64"/>
    </row>
    <row r="18" spans="1:19" x14ac:dyDescent="0.25">
      <c r="A18" s="7"/>
      <c r="B18" s="8"/>
      <c r="C18" s="8"/>
      <c r="D18" s="9"/>
      <c r="E18" s="9"/>
      <c r="F18" s="9"/>
      <c r="G18" s="8"/>
      <c r="H18" s="8"/>
      <c r="I18" s="8"/>
      <c r="J18" s="8"/>
      <c r="K18" s="10"/>
      <c r="L18" s="25"/>
    </row>
    <row r="19" spans="1:19" x14ac:dyDescent="0.25">
      <c r="A19" s="7"/>
      <c r="B19" s="8"/>
      <c r="C19" s="8"/>
      <c r="D19" s="9"/>
      <c r="E19" s="9"/>
      <c r="F19" s="9"/>
      <c r="G19" s="8"/>
      <c r="H19" s="8"/>
      <c r="I19" s="8"/>
      <c r="J19" s="8"/>
      <c r="K19" s="10"/>
      <c r="L19" s="10"/>
    </row>
    <row r="20" spans="1:19" x14ac:dyDescent="0.25">
      <c r="A20" s="7"/>
      <c r="B20" s="8"/>
      <c r="C20" s="8"/>
      <c r="D20" s="9"/>
      <c r="E20" s="9"/>
      <c r="F20" s="9"/>
      <c r="G20" s="8"/>
      <c r="H20" s="8"/>
      <c r="I20" s="8"/>
      <c r="J20" s="11"/>
      <c r="K20" s="12"/>
      <c r="L20" s="10"/>
    </row>
    <row r="21" spans="1:19" x14ac:dyDescent="0.25">
      <c r="A21" s="7"/>
      <c r="B21" s="8"/>
      <c r="C21" s="8"/>
      <c r="D21" s="9"/>
      <c r="E21" s="9"/>
      <c r="F21" s="9"/>
      <c r="G21" s="8"/>
      <c r="H21" s="8"/>
      <c r="I21" s="8"/>
      <c r="J21" s="11"/>
      <c r="K21" s="12"/>
      <c r="L21" s="10"/>
    </row>
    <row r="22" spans="1:19" x14ac:dyDescent="0.25">
      <c r="A22" s="7"/>
      <c r="B22" s="8"/>
      <c r="C22" s="8"/>
      <c r="D22" s="9"/>
      <c r="E22" s="9"/>
      <c r="F22" s="9"/>
      <c r="G22" s="8"/>
      <c r="H22" s="8"/>
      <c r="I22" s="8"/>
      <c r="J22" s="11"/>
      <c r="K22" s="12"/>
      <c r="L22" s="10"/>
    </row>
    <row r="23" spans="1:19" x14ac:dyDescent="0.25">
      <c r="A23" s="7"/>
      <c r="B23" s="8"/>
      <c r="C23" s="8"/>
      <c r="D23" s="9"/>
      <c r="E23" s="9"/>
      <c r="F23" s="9"/>
      <c r="G23" s="8"/>
      <c r="H23" s="8"/>
      <c r="I23" s="8"/>
      <c r="J23" s="11"/>
      <c r="K23" s="12"/>
      <c r="L23" s="10"/>
    </row>
    <row r="24" spans="1:19" x14ac:dyDescent="0.25">
      <c r="A24" s="7"/>
      <c r="B24" s="8"/>
      <c r="C24" s="8"/>
      <c r="D24" s="9"/>
      <c r="E24" s="9"/>
      <c r="F24" s="9"/>
      <c r="G24" s="8"/>
      <c r="H24" s="8"/>
      <c r="I24" s="8"/>
      <c r="J24" s="11"/>
      <c r="K24" s="12"/>
      <c r="L24" s="10"/>
    </row>
    <row r="25" spans="1:19" x14ac:dyDescent="0.25">
      <c r="A25" s="7"/>
      <c r="B25" s="8"/>
      <c r="C25" s="8"/>
      <c r="D25" s="9"/>
      <c r="E25" s="9"/>
      <c r="F25" s="9"/>
      <c r="G25" s="8"/>
      <c r="H25" s="8"/>
      <c r="I25" s="8"/>
      <c r="J25" s="11"/>
      <c r="K25" s="12"/>
      <c r="L25" s="10"/>
    </row>
    <row r="26" spans="1:19" x14ac:dyDescent="0.25">
      <c r="A26" s="7"/>
      <c r="B26" s="8"/>
      <c r="C26" s="8"/>
      <c r="D26" s="9"/>
      <c r="E26" s="9"/>
      <c r="F26" s="9"/>
      <c r="G26" s="8"/>
      <c r="H26" s="8"/>
      <c r="I26" s="8"/>
      <c r="J26" s="11"/>
      <c r="K26" s="12"/>
      <c r="L26" s="10"/>
    </row>
    <row r="27" spans="1:19" x14ac:dyDescent="0.25">
      <c r="A27" s="7"/>
      <c r="B27" s="8"/>
      <c r="C27" s="8"/>
      <c r="D27" s="9"/>
      <c r="E27" s="9"/>
      <c r="F27" s="9"/>
      <c r="G27" s="8"/>
      <c r="H27" s="8"/>
      <c r="I27" s="8"/>
      <c r="J27" s="11"/>
      <c r="K27" s="12"/>
      <c r="L27" s="10"/>
    </row>
    <row r="28" spans="1:19" x14ac:dyDescent="0.25">
      <c r="A28" s="7"/>
      <c r="B28" s="8"/>
      <c r="C28" s="8"/>
      <c r="D28" s="9"/>
      <c r="E28" s="9"/>
      <c r="F28" s="9"/>
      <c r="G28" s="8"/>
      <c r="H28" s="8"/>
      <c r="I28" s="8"/>
      <c r="J28" s="11"/>
      <c r="K28" s="12"/>
      <c r="L28" s="10"/>
      <c r="N28" s="143"/>
      <c r="O28" s="143"/>
      <c r="P28" s="143"/>
      <c r="Q28" s="143"/>
      <c r="R28" s="143"/>
    </row>
    <row r="29" spans="1:19" x14ac:dyDescent="0.25">
      <c r="A29" s="7"/>
      <c r="B29" s="8"/>
      <c r="C29" s="8"/>
      <c r="D29" s="9"/>
      <c r="E29" s="9"/>
      <c r="F29" s="9"/>
      <c r="G29" s="8"/>
      <c r="H29" s="8"/>
      <c r="I29" s="8"/>
      <c r="J29" s="11"/>
      <c r="K29" s="12"/>
      <c r="L29" s="10"/>
      <c r="N29" s="20"/>
      <c r="O29" s="20"/>
      <c r="P29" s="20"/>
      <c r="Q29" s="20"/>
      <c r="R29" s="20"/>
    </row>
    <row r="30" spans="1:19" x14ac:dyDescent="0.25">
      <c r="A30" s="7"/>
      <c r="B30" s="8"/>
      <c r="C30" s="8"/>
      <c r="D30" s="9"/>
      <c r="E30" s="9"/>
      <c r="F30" s="9"/>
      <c r="G30" s="8"/>
      <c r="H30" s="8"/>
      <c r="I30" s="8"/>
      <c r="J30" s="11"/>
      <c r="K30" s="12"/>
      <c r="L30" s="10"/>
      <c r="O30" s="20"/>
      <c r="P30" s="20"/>
      <c r="Q30" s="20"/>
      <c r="R30" s="20"/>
      <c r="S30" s="20"/>
    </row>
    <row r="31" spans="1:19" x14ac:dyDescent="0.25">
      <c r="A31" s="7"/>
      <c r="B31" s="8"/>
      <c r="C31" s="8"/>
      <c r="D31" s="9"/>
      <c r="E31" s="9"/>
      <c r="F31" s="9"/>
      <c r="G31" s="8"/>
      <c r="H31" s="8"/>
      <c r="I31" s="8"/>
      <c r="J31" s="8"/>
      <c r="K31" s="10"/>
      <c r="L31" s="10"/>
      <c r="O31" s="20"/>
      <c r="P31" s="20"/>
      <c r="Q31" s="20"/>
      <c r="R31" s="20"/>
      <c r="S31" s="20"/>
    </row>
    <row r="32" spans="1:19" x14ac:dyDescent="0.25">
      <c r="A32" s="7"/>
      <c r="B32" s="8"/>
      <c r="C32" s="8"/>
      <c r="D32" s="9"/>
      <c r="E32" s="9"/>
      <c r="F32" s="9"/>
      <c r="G32" s="8"/>
      <c r="H32" s="8"/>
      <c r="I32" s="8"/>
      <c r="J32" s="8"/>
      <c r="K32" s="10"/>
      <c r="L32" s="10"/>
      <c r="O32" s="20"/>
      <c r="P32" s="20"/>
      <c r="Q32" s="20"/>
      <c r="R32" s="20"/>
      <c r="S32" s="20"/>
    </row>
    <row r="33" spans="1:21" x14ac:dyDescent="0.25">
      <c r="A33" s="7"/>
      <c r="B33" s="8"/>
      <c r="C33" s="8"/>
      <c r="D33" s="9"/>
      <c r="E33" s="9"/>
      <c r="F33" s="9"/>
      <c r="G33" s="8"/>
      <c r="H33" s="8"/>
      <c r="I33" s="8"/>
      <c r="J33" s="11"/>
      <c r="K33" s="12"/>
      <c r="L33" s="10"/>
      <c r="O33" s="20"/>
      <c r="P33" s="20"/>
      <c r="Q33" s="20"/>
      <c r="R33" s="20"/>
      <c r="S33" s="20"/>
    </row>
    <row r="34" spans="1:21" x14ac:dyDescent="0.25">
      <c r="A34" s="7"/>
      <c r="B34" s="8"/>
      <c r="C34" s="8"/>
      <c r="D34" s="9"/>
      <c r="E34" s="9"/>
      <c r="F34" s="9"/>
      <c r="G34" s="8"/>
      <c r="H34" s="8"/>
      <c r="I34" s="8"/>
      <c r="J34" s="11"/>
      <c r="K34" s="12"/>
      <c r="L34" s="10"/>
      <c r="O34" s="20"/>
      <c r="P34" s="20"/>
      <c r="Q34" s="20"/>
      <c r="R34" s="20"/>
      <c r="S34" s="20"/>
    </row>
    <row r="35" spans="1:21" x14ac:dyDescent="0.25">
      <c r="A35" s="7"/>
      <c r="B35" s="8"/>
      <c r="C35" s="8"/>
      <c r="D35" s="9"/>
      <c r="E35" s="9"/>
      <c r="F35" s="9"/>
      <c r="G35" s="8"/>
      <c r="H35" s="8"/>
      <c r="I35" s="8"/>
      <c r="J35" s="11"/>
      <c r="K35" s="12"/>
      <c r="L35" s="10"/>
      <c r="O35" s="20"/>
      <c r="P35" s="20"/>
      <c r="Q35" s="20"/>
      <c r="R35" s="20"/>
      <c r="S35" s="20"/>
    </row>
    <row r="36" spans="1:21" x14ac:dyDescent="0.25">
      <c r="A36" s="7"/>
      <c r="B36" s="8"/>
      <c r="C36" s="8"/>
      <c r="D36" s="9"/>
      <c r="E36" s="9"/>
      <c r="F36" s="9"/>
      <c r="G36" s="8"/>
      <c r="H36" s="8"/>
      <c r="I36" s="8"/>
      <c r="J36" s="11"/>
      <c r="K36" s="12"/>
      <c r="L36" s="10"/>
      <c r="O36" s="20"/>
      <c r="P36" s="20"/>
      <c r="Q36" s="20"/>
      <c r="R36" s="20"/>
      <c r="S36" s="20"/>
    </row>
    <row r="37" spans="1:21" x14ac:dyDescent="0.25">
      <c r="A37" s="7"/>
      <c r="B37" s="8"/>
      <c r="C37" s="8"/>
      <c r="D37" s="9"/>
      <c r="E37" s="9"/>
      <c r="F37" s="9"/>
      <c r="G37" s="8"/>
      <c r="H37" s="8"/>
      <c r="I37" s="8"/>
      <c r="J37" s="11"/>
      <c r="K37" s="12"/>
      <c r="L37" s="10"/>
      <c r="O37" s="20"/>
      <c r="P37" s="20"/>
      <c r="Q37" s="20"/>
      <c r="R37" s="20"/>
      <c r="S37" s="20"/>
    </row>
    <row r="38" spans="1:21" x14ac:dyDescent="0.25">
      <c r="A38" s="7"/>
      <c r="B38" s="8"/>
      <c r="C38" s="8"/>
      <c r="D38" s="9"/>
      <c r="E38" s="9"/>
      <c r="F38" s="9"/>
      <c r="G38" s="8"/>
      <c r="H38" s="8"/>
      <c r="I38" s="8"/>
      <c r="J38" s="11"/>
      <c r="K38" s="12"/>
      <c r="L38" s="10"/>
      <c r="O38" s="20"/>
      <c r="P38" s="20"/>
      <c r="Q38" s="20"/>
      <c r="R38" s="20"/>
      <c r="S38" s="20"/>
    </row>
    <row r="39" spans="1:21" x14ac:dyDescent="0.25">
      <c r="A39" s="7"/>
      <c r="B39" s="8"/>
      <c r="C39" s="8"/>
      <c r="D39" s="9"/>
      <c r="E39" s="9"/>
      <c r="F39" s="9"/>
      <c r="G39" s="8"/>
      <c r="H39" s="8"/>
      <c r="I39" s="8"/>
      <c r="J39" s="11"/>
      <c r="K39" s="12"/>
      <c r="L39" s="10"/>
    </row>
    <row r="40" spans="1:21" x14ac:dyDescent="0.25">
      <c r="A40" s="7"/>
      <c r="B40" s="8"/>
      <c r="C40" s="8"/>
      <c r="D40" s="9"/>
      <c r="E40" s="9"/>
      <c r="F40" s="9"/>
      <c r="G40" s="8"/>
      <c r="H40" s="8"/>
      <c r="I40" s="8"/>
      <c r="J40" s="11"/>
      <c r="K40" s="12"/>
      <c r="L40" s="10"/>
    </row>
    <row r="41" spans="1:21" x14ac:dyDescent="0.25">
      <c r="A41" s="7"/>
      <c r="B41" s="8"/>
      <c r="C41" s="8"/>
      <c r="D41" s="9"/>
      <c r="E41" s="9"/>
      <c r="F41" s="9"/>
      <c r="G41" s="8"/>
      <c r="H41" s="8"/>
      <c r="I41" s="8"/>
      <c r="J41" s="11"/>
      <c r="K41" s="12"/>
      <c r="L41" s="10"/>
      <c r="O41" s="143"/>
      <c r="P41" s="143"/>
      <c r="Q41" s="143"/>
      <c r="R41" s="143"/>
      <c r="S41" s="143"/>
      <c r="T41" s="143"/>
      <c r="U41" s="143"/>
    </row>
    <row r="42" spans="1:21" x14ac:dyDescent="0.25">
      <c r="A42" s="7"/>
      <c r="B42" s="8"/>
      <c r="C42" s="8"/>
      <c r="D42" s="9"/>
      <c r="E42" s="9"/>
      <c r="F42" s="9"/>
      <c r="G42" s="8"/>
      <c r="H42" s="8"/>
      <c r="I42" s="8"/>
      <c r="J42" s="11"/>
      <c r="K42" s="12"/>
      <c r="L42" s="10"/>
      <c r="O42" s="20"/>
      <c r="P42" s="20"/>
      <c r="Q42" s="20"/>
      <c r="R42" s="20"/>
      <c r="S42" s="20"/>
      <c r="T42" s="20"/>
      <c r="U42" s="20"/>
    </row>
    <row r="43" spans="1:21" x14ac:dyDescent="0.25">
      <c r="A43" s="7"/>
      <c r="B43" s="8"/>
      <c r="C43" s="8"/>
      <c r="D43" s="9"/>
      <c r="E43" s="9"/>
      <c r="F43" s="9"/>
      <c r="G43" s="8"/>
      <c r="H43" s="8"/>
      <c r="I43" s="8"/>
      <c r="J43" s="11"/>
      <c r="K43" s="12"/>
      <c r="L43" s="10"/>
      <c r="O43" s="20"/>
      <c r="P43" s="20"/>
      <c r="Q43" s="20"/>
      <c r="R43" s="20"/>
      <c r="S43" s="20"/>
      <c r="T43" s="20"/>
      <c r="U43" s="20"/>
    </row>
    <row r="44" spans="1:21" x14ac:dyDescent="0.25">
      <c r="A44" s="7"/>
      <c r="B44" s="8"/>
      <c r="C44" s="8"/>
      <c r="D44" s="9"/>
      <c r="E44" s="9"/>
      <c r="F44" s="9"/>
      <c r="G44" s="8"/>
      <c r="H44" s="8"/>
      <c r="I44" s="8"/>
      <c r="J44" s="8"/>
      <c r="K44" s="10"/>
      <c r="L44" s="10"/>
      <c r="O44" s="20"/>
      <c r="P44" s="20"/>
      <c r="Q44" s="20"/>
      <c r="R44" s="20"/>
      <c r="S44" s="20"/>
      <c r="T44" s="20"/>
      <c r="U44" s="20"/>
    </row>
    <row r="45" spans="1:21" x14ac:dyDescent="0.25">
      <c r="A45" s="13"/>
      <c r="B45" s="14"/>
      <c r="C45" s="14"/>
      <c r="D45" s="15"/>
      <c r="E45" s="15"/>
      <c r="F45" s="15"/>
      <c r="G45" s="14"/>
      <c r="H45" s="14"/>
      <c r="I45" s="14"/>
      <c r="J45" s="14"/>
      <c r="K45" s="16"/>
      <c r="L45" s="16"/>
      <c r="O45" s="20"/>
      <c r="P45" s="20"/>
      <c r="Q45" s="20"/>
      <c r="R45" s="20"/>
      <c r="S45" s="20"/>
      <c r="T45" s="20"/>
      <c r="U45" s="20"/>
    </row>
    <row r="46" spans="1:21" x14ac:dyDescent="0.25">
      <c r="A46" s="13"/>
      <c r="B46" s="14"/>
      <c r="C46" s="14"/>
      <c r="D46" s="15"/>
      <c r="E46" s="15"/>
      <c r="F46" s="15"/>
      <c r="G46" s="14"/>
      <c r="H46" s="14"/>
      <c r="I46" s="14"/>
      <c r="J46" s="14"/>
      <c r="K46" s="16"/>
      <c r="L46" s="16"/>
      <c r="O46" s="20"/>
      <c r="P46" s="20"/>
      <c r="Q46" s="20"/>
      <c r="R46" s="20"/>
      <c r="S46" s="20"/>
      <c r="T46" s="20"/>
      <c r="U46" s="20"/>
    </row>
    <row r="47" spans="1:21" x14ac:dyDescent="0.25">
      <c r="A47" s="13"/>
      <c r="B47" s="14"/>
      <c r="C47" s="14"/>
      <c r="D47" s="15"/>
      <c r="E47" s="15"/>
      <c r="F47" s="15"/>
      <c r="G47" s="14"/>
      <c r="H47" s="14"/>
      <c r="I47" s="14"/>
      <c r="J47" s="14"/>
      <c r="K47" s="16"/>
      <c r="L47" s="16"/>
      <c r="O47" s="20"/>
      <c r="P47" s="20"/>
      <c r="Q47" s="20"/>
      <c r="R47" s="20"/>
      <c r="S47" s="20"/>
      <c r="T47" s="20"/>
      <c r="U47" s="20"/>
    </row>
    <row r="48" spans="1:21" x14ac:dyDescent="0.25">
      <c r="A48" s="13"/>
      <c r="B48" s="14"/>
      <c r="C48" s="14"/>
      <c r="D48" s="15"/>
      <c r="E48" s="15"/>
      <c r="F48" s="15"/>
      <c r="G48" s="14"/>
      <c r="H48" s="14"/>
      <c r="I48" s="14"/>
      <c r="J48" s="14"/>
      <c r="K48" s="16"/>
      <c r="L48" s="16"/>
      <c r="O48" s="20"/>
      <c r="P48" s="20"/>
      <c r="Q48" s="20"/>
      <c r="R48" s="20"/>
      <c r="S48" s="20"/>
      <c r="T48" s="20"/>
      <c r="U48" s="20"/>
    </row>
    <row r="49" spans="1:21" x14ac:dyDescent="0.25">
      <c r="A49" s="13"/>
      <c r="B49" s="14"/>
      <c r="C49" s="14"/>
      <c r="D49" s="15"/>
      <c r="E49" s="15"/>
      <c r="F49" s="15"/>
      <c r="G49" s="14"/>
      <c r="H49" s="14"/>
      <c r="I49" s="14"/>
      <c r="J49" s="14"/>
      <c r="K49" s="16"/>
      <c r="L49" s="16"/>
      <c r="O49" s="20"/>
      <c r="P49" s="20"/>
      <c r="Q49" s="20"/>
      <c r="R49" s="20"/>
      <c r="S49" s="20"/>
      <c r="T49" s="20"/>
      <c r="U49" s="20"/>
    </row>
    <row r="50" spans="1:21" x14ac:dyDescent="0.25">
      <c r="A50" s="13"/>
      <c r="B50" s="14"/>
      <c r="C50" s="14"/>
      <c r="D50" s="15"/>
      <c r="E50" s="15"/>
      <c r="F50" s="15"/>
      <c r="G50" s="14"/>
      <c r="H50" s="14"/>
      <c r="I50" s="14"/>
      <c r="J50" s="14"/>
      <c r="K50" s="16"/>
      <c r="L50" s="16"/>
      <c r="O50" s="20"/>
      <c r="P50" s="20"/>
      <c r="Q50" s="20"/>
      <c r="R50" s="20"/>
      <c r="S50" s="20"/>
      <c r="T50" s="20"/>
      <c r="U50" s="20"/>
    </row>
    <row r="51" spans="1:21" x14ac:dyDescent="0.25">
      <c r="A51" s="13"/>
      <c r="B51" s="14"/>
      <c r="C51" s="14"/>
      <c r="D51" s="15"/>
      <c r="E51" s="15"/>
      <c r="F51" s="15"/>
      <c r="G51" s="14"/>
      <c r="H51" s="14"/>
      <c r="I51" s="14"/>
      <c r="J51" s="14"/>
      <c r="K51" s="16"/>
      <c r="L51" s="16"/>
      <c r="O51" s="20"/>
      <c r="P51" s="20"/>
      <c r="Q51" s="20"/>
      <c r="R51" s="20"/>
      <c r="S51" s="20"/>
      <c r="T51" s="20"/>
      <c r="U51" s="20"/>
    </row>
    <row r="52" spans="1:21" x14ac:dyDescent="0.25">
      <c r="A52" s="13"/>
      <c r="B52" s="14"/>
      <c r="C52" s="14"/>
      <c r="D52" s="15"/>
      <c r="E52" s="15"/>
      <c r="F52" s="15"/>
      <c r="G52" s="14"/>
      <c r="H52" s="14"/>
      <c r="I52" s="14"/>
      <c r="J52" s="14"/>
      <c r="K52" s="16"/>
      <c r="L52" s="16"/>
      <c r="O52" s="20"/>
      <c r="P52" s="20"/>
      <c r="Q52" s="20"/>
      <c r="R52" s="20"/>
      <c r="S52" s="20"/>
      <c r="T52" s="20"/>
      <c r="U52" s="20"/>
    </row>
    <row r="53" spans="1:21" x14ac:dyDescent="0.25">
      <c r="A53" s="13"/>
      <c r="B53" s="14"/>
      <c r="C53" s="14"/>
      <c r="D53" s="15"/>
      <c r="E53" s="15"/>
      <c r="F53" s="15"/>
      <c r="G53" s="14"/>
      <c r="H53" s="14"/>
      <c r="I53" s="14"/>
      <c r="J53" s="14"/>
      <c r="K53" s="16"/>
      <c r="L53" s="16"/>
      <c r="O53" s="20"/>
      <c r="P53" s="20"/>
      <c r="Q53" s="20"/>
      <c r="R53" s="20"/>
      <c r="S53" s="20"/>
      <c r="T53" s="20"/>
      <c r="U53" s="20"/>
    </row>
    <row r="54" spans="1:21" x14ac:dyDescent="0.25">
      <c r="A54" s="13"/>
      <c r="B54" s="14"/>
      <c r="C54" s="14"/>
      <c r="D54" s="15"/>
      <c r="E54" s="15"/>
      <c r="F54" s="15"/>
      <c r="G54" s="14"/>
      <c r="H54" s="14"/>
      <c r="I54" s="14"/>
      <c r="J54" s="14"/>
      <c r="K54" s="16"/>
      <c r="L54" s="16"/>
      <c r="O54" s="20"/>
      <c r="P54" s="20"/>
      <c r="Q54" s="20"/>
      <c r="R54" s="20"/>
      <c r="S54" s="20"/>
      <c r="T54" s="20"/>
      <c r="U54" s="20"/>
    </row>
    <row r="55" spans="1:21" x14ac:dyDescent="0.25">
      <c r="A55" s="13"/>
      <c r="B55" s="14"/>
      <c r="C55" s="14"/>
      <c r="D55" s="15"/>
      <c r="E55" s="15"/>
      <c r="F55" s="15"/>
      <c r="G55" s="14"/>
      <c r="H55" s="14"/>
      <c r="I55" s="14"/>
      <c r="J55" s="14"/>
      <c r="K55" s="16"/>
      <c r="L55" s="16"/>
    </row>
    <row r="56" spans="1:21" x14ac:dyDescent="0.25">
      <c r="A56" s="13"/>
      <c r="B56" s="14"/>
      <c r="C56" s="14"/>
      <c r="D56" s="15"/>
      <c r="E56" s="15"/>
      <c r="F56" s="15"/>
      <c r="G56" s="14"/>
      <c r="H56" s="14"/>
      <c r="I56" s="14"/>
      <c r="J56" s="14"/>
      <c r="K56" s="16"/>
      <c r="L56" s="16"/>
    </row>
    <row r="57" spans="1:21" x14ac:dyDescent="0.25">
      <c r="A57" s="13"/>
      <c r="B57" s="14"/>
      <c r="C57" s="14"/>
      <c r="D57" s="15"/>
      <c r="E57" s="15"/>
      <c r="F57" s="15"/>
      <c r="G57" s="14"/>
      <c r="H57" s="14"/>
      <c r="I57" s="14"/>
      <c r="J57" s="14"/>
      <c r="K57" s="16"/>
      <c r="L57" s="16"/>
    </row>
    <row r="58" spans="1:21" x14ac:dyDescent="0.25">
      <c r="A58" s="13"/>
      <c r="B58" s="14"/>
      <c r="C58" s="14"/>
      <c r="D58" s="15"/>
      <c r="E58" s="15"/>
      <c r="F58" s="15"/>
      <c r="G58" s="14"/>
      <c r="H58" s="14"/>
      <c r="I58" s="14"/>
      <c r="J58" s="14"/>
      <c r="K58" s="16"/>
      <c r="L58" s="16"/>
    </row>
    <row r="59" spans="1:21" x14ac:dyDescent="0.25">
      <c r="A59" s="13"/>
      <c r="B59" s="14"/>
      <c r="C59" s="14"/>
      <c r="D59" s="15"/>
      <c r="E59" s="15"/>
      <c r="F59" s="15"/>
      <c r="G59" s="14"/>
      <c r="H59" s="14"/>
      <c r="I59" s="14"/>
      <c r="J59" s="14"/>
      <c r="K59" s="16"/>
      <c r="L59" s="16"/>
    </row>
    <row r="60" spans="1:21" x14ac:dyDescent="0.25">
      <c r="A60" s="13"/>
      <c r="B60" s="14"/>
      <c r="C60" s="14"/>
      <c r="D60" s="15"/>
      <c r="E60" s="15"/>
      <c r="F60" s="15"/>
      <c r="G60" s="14"/>
      <c r="H60" s="14"/>
      <c r="I60" s="14"/>
      <c r="J60" s="14"/>
      <c r="K60" s="16"/>
      <c r="L60" s="16"/>
    </row>
    <row r="61" spans="1:21" x14ac:dyDescent="0.25">
      <c r="A61" s="13"/>
      <c r="B61" s="14"/>
      <c r="C61" s="14"/>
      <c r="D61" s="15"/>
      <c r="E61" s="15"/>
      <c r="F61" s="15"/>
      <c r="G61" s="14"/>
      <c r="H61" s="14"/>
      <c r="I61" s="14"/>
      <c r="J61" s="14"/>
      <c r="K61" s="16"/>
      <c r="L61" s="16"/>
    </row>
    <row r="62" spans="1:21" x14ac:dyDescent="0.25">
      <c r="A62" s="13"/>
      <c r="B62" s="14"/>
      <c r="C62" s="14"/>
      <c r="D62" s="15"/>
      <c r="E62" s="15"/>
      <c r="F62" s="15"/>
      <c r="G62" s="14"/>
      <c r="H62" s="14"/>
      <c r="I62" s="14"/>
      <c r="J62" s="14"/>
      <c r="K62" s="16"/>
      <c r="L62" s="16"/>
    </row>
    <row r="63" spans="1:21" x14ac:dyDescent="0.25">
      <c r="A63" s="13"/>
      <c r="B63" s="53"/>
      <c r="C63" s="14"/>
      <c r="D63" s="15"/>
      <c r="E63" s="15"/>
      <c r="F63" s="15"/>
      <c r="G63" s="14"/>
      <c r="H63" s="14"/>
      <c r="I63" s="14"/>
      <c r="J63" s="14"/>
      <c r="K63" s="16"/>
      <c r="L63" s="16"/>
    </row>
    <row r="64" spans="1:21" x14ac:dyDescent="0.25">
      <c r="A64" s="13"/>
      <c r="B64" s="14"/>
      <c r="C64" s="14"/>
      <c r="D64" s="15"/>
      <c r="E64" s="15"/>
      <c r="F64" s="15"/>
      <c r="G64" s="14"/>
      <c r="H64" s="14"/>
      <c r="I64" s="14"/>
      <c r="J64" s="14"/>
      <c r="K64" s="16"/>
      <c r="L64" s="16"/>
    </row>
    <row r="65" spans="1:12" x14ac:dyDescent="0.25">
      <c r="A65" s="13"/>
      <c r="B65" s="14"/>
      <c r="C65" s="14"/>
      <c r="D65" s="15"/>
      <c r="E65" s="15"/>
      <c r="F65" s="15"/>
      <c r="G65" s="14"/>
      <c r="H65" s="14"/>
      <c r="I65" s="14"/>
      <c r="J65" s="14"/>
      <c r="K65" s="16"/>
      <c r="L65" s="16"/>
    </row>
    <row r="66" spans="1:12" x14ac:dyDescent="0.25">
      <c r="A66" s="13"/>
      <c r="B66" s="14"/>
      <c r="C66" s="14"/>
      <c r="D66" s="15"/>
      <c r="E66" s="15"/>
      <c r="F66" s="15"/>
      <c r="G66" s="14"/>
      <c r="H66" s="14"/>
      <c r="I66" s="14"/>
      <c r="J66" s="14"/>
      <c r="K66" s="16"/>
      <c r="L66" s="16"/>
    </row>
    <row r="67" spans="1:12" x14ac:dyDescent="0.25">
      <c r="A67" s="13"/>
      <c r="B67" s="14"/>
      <c r="C67" s="14"/>
      <c r="D67" s="15"/>
      <c r="E67" s="15"/>
      <c r="F67" s="15"/>
      <c r="G67" s="14"/>
      <c r="H67" s="14"/>
      <c r="I67" s="14"/>
      <c r="J67" s="14"/>
      <c r="K67" s="16"/>
      <c r="L67" s="16"/>
    </row>
    <row r="68" spans="1:12" x14ac:dyDescent="0.25">
      <c r="A68" s="13"/>
      <c r="B68" s="14"/>
      <c r="C68" s="14"/>
      <c r="D68" s="15"/>
      <c r="E68" s="15"/>
      <c r="F68" s="15"/>
      <c r="G68" s="14"/>
      <c r="H68" s="14"/>
      <c r="I68" s="14"/>
      <c r="J68" s="14"/>
      <c r="K68" s="16"/>
      <c r="L68" s="16"/>
    </row>
    <row r="69" spans="1:12" x14ac:dyDescent="0.25">
      <c r="A69" s="13"/>
      <c r="B69" s="14"/>
      <c r="C69" s="14"/>
      <c r="D69" s="15"/>
      <c r="E69" s="15"/>
      <c r="F69" s="15"/>
      <c r="G69" s="14"/>
      <c r="H69" s="14"/>
      <c r="I69" s="14"/>
      <c r="J69" s="14"/>
      <c r="K69" s="16"/>
      <c r="L69" s="16"/>
    </row>
    <row r="70" spans="1:12" x14ac:dyDescent="0.25">
      <c r="A70" s="13"/>
      <c r="B70" s="14"/>
      <c r="C70" s="14"/>
      <c r="D70" s="15"/>
      <c r="E70" s="15"/>
      <c r="F70" s="15"/>
      <c r="G70" s="14"/>
      <c r="H70" s="14"/>
      <c r="I70" s="14"/>
      <c r="J70" s="14"/>
      <c r="K70" s="16"/>
      <c r="L70" s="16"/>
    </row>
    <row r="71" spans="1:12" x14ac:dyDescent="0.25">
      <c r="A71" s="13"/>
      <c r="B71" s="14"/>
      <c r="C71" s="14"/>
      <c r="D71" s="15"/>
      <c r="E71" s="15"/>
      <c r="F71" s="15"/>
      <c r="G71" s="14"/>
      <c r="H71" s="14"/>
      <c r="I71" s="14"/>
      <c r="J71" s="14"/>
      <c r="K71" s="16"/>
      <c r="L71" s="16"/>
    </row>
    <row r="72" spans="1:12" x14ac:dyDescent="0.25">
      <c r="A72" s="13"/>
      <c r="B72" s="14"/>
      <c r="C72" s="14"/>
      <c r="D72" s="15"/>
      <c r="E72" s="15"/>
      <c r="F72" s="15"/>
      <c r="G72" s="14"/>
      <c r="H72" s="14"/>
      <c r="I72" s="14"/>
      <c r="J72" s="14"/>
      <c r="K72" s="16"/>
      <c r="L72" s="16"/>
    </row>
    <row r="73" spans="1:12" x14ac:dyDescent="0.25">
      <c r="A73" s="13"/>
      <c r="B73" s="14"/>
      <c r="C73" s="14"/>
      <c r="D73" s="15"/>
      <c r="E73" s="15"/>
      <c r="F73" s="15"/>
      <c r="G73" s="14"/>
      <c r="H73" s="14"/>
      <c r="I73" s="14"/>
      <c r="J73" s="14"/>
      <c r="K73" s="16"/>
      <c r="L73" s="16"/>
    </row>
    <row r="74" spans="1:12" x14ac:dyDescent="0.25">
      <c r="A74" s="13"/>
      <c r="B74" s="14"/>
      <c r="C74" s="14"/>
      <c r="D74" s="15"/>
      <c r="E74" s="15"/>
      <c r="F74" s="15"/>
      <c r="G74" s="14"/>
      <c r="H74" s="14"/>
      <c r="I74" s="14"/>
      <c r="J74" s="14"/>
      <c r="K74" s="16"/>
      <c r="L74" s="16"/>
    </row>
    <row r="75" spans="1:12" x14ac:dyDescent="0.25">
      <c r="A75" s="13"/>
      <c r="B75" s="14"/>
      <c r="C75" s="14"/>
      <c r="D75" s="15"/>
      <c r="E75" s="15"/>
      <c r="F75" s="15"/>
      <c r="G75" s="14"/>
      <c r="H75" s="14"/>
      <c r="I75" s="14"/>
      <c r="J75" s="14"/>
      <c r="K75" s="16"/>
      <c r="L75" s="16"/>
    </row>
    <row r="76" spans="1:12" x14ac:dyDescent="0.25">
      <c r="A76" s="13"/>
      <c r="B76" s="14"/>
      <c r="C76" s="14"/>
      <c r="D76" s="15"/>
      <c r="E76" s="15"/>
      <c r="F76" s="15"/>
      <c r="G76" s="14"/>
      <c r="H76" s="14"/>
      <c r="I76" s="14"/>
      <c r="J76" s="14"/>
      <c r="K76" s="16"/>
      <c r="L76" s="16"/>
    </row>
    <row r="77" spans="1:12" x14ac:dyDescent="0.25">
      <c r="A77" s="13"/>
      <c r="B77" s="14"/>
      <c r="C77" s="14"/>
      <c r="D77" s="15"/>
      <c r="E77" s="15"/>
      <c r="F77" s="15"/>
      <c r="G77" s="14"/>
      <c r="H77" s="14"/>
      <c r="I77" s="14"/>
      <c r="J77" s="14"/>
      <c r="K77" s="16"/>
      <c r="L77" s="16"/>
    </row>
    <row r="78" spans="1:12" x14ac:dyDescent="0.25">
      <c r="A78" s="13"/>
      <c r="B78" s="14"/>
      <c r="C78" s="14"/>
      <c r="D78" s="15"/>
      <c r="E78" s="15"/>
      <c r="F78" s="15"/>
      <c r="G78" s="14"/>
      <c r="H78" s="14"/>
      <c r="I78" s="14"/>
      <c r="J78" s="14"/>
      <c r="K78" s="16"/>
      <c r="L78" s="16"/>
    </row>
    <row r="79" spans="1:12" x14ac:dyDescent="0.25">
      <c r="A79" s="13"/>
      <c r="B79" s="14"/>
      <c r="C79" s="14"/>
      <c r="D79" s="15"/>
      <c r="E79" s="15"/>
      <c r="F79" s="15"/>
      <c r="G79" s="14"/>
      <c r="H79" s="14"/>
      <c r="I79" s="14"/>
      <c r="J79" s="14"/>
      <c r="K79" s="16"/>
      <c r="L79" s="16"/>
    </row>
    <row r="80" spans="1:12" x14ac:dyDescent="0.25">
      <c r="A80" s="13"/>
      <c r="B80" s="14"/>
      <c r="C80" s="14"/>
      <c r="D80" s="15"/>
      <c r="E80" s="15"/>
      <c r="F80" s="15"/>
      <c r="G80" s="14"/>
      <c r="H80" s="14"/>
      <c r="I80" s="14"/>
      <c r="J80" s="14"/>
      <c r="K80" s="16"/>
      <c r="L80" s="16"/>
    </row>
    <row r="81" spans="1:12" x14ac:dyDescent="0.25">
      <c r="A81" s="13"/>
      <c r="B81" s="14"/>
      <c r="C81" s="14"/>
      <c r="D81" s="15"/>
      <c r="E81" s="15"/>
      <c r="F81" s="15"/>
      <c r="G81" s="14"/>
      <c r="H81" s="14"/>
      <c r="I81" s="14"/>
      <c r="J81" s="14"/>
      <c r="K81" s="16"/>
      <c r="L81" s="16"/>
    </row>
    <row r="82" spans="1:12" x14ac:dyDescent="0.25">
      <c r="A82" s="13"/>
      <c r="B82" s="14"/>
      <c r="C82" s="14"/>
      <c r="D82" s="15"/>
      <c r="E82" s="15"/>
      <c r="F82" s="15"/>
      <c r="G82" s="14"/>
      <c r="H82" s="14"/>
      <c r="I82" s="14"/>
      <c r="J82" s="14"/>
      <c r="K82" s="16"/>
      <c r="L82" s="16"/>
    </row>
    <row r="83" spans="1:12" x14ac:dyDescent="0.25">
      <c r="A83" s="13"/>
      <c r="B83" s="14"/>
      <c r="C83" s="14"/>
      <c r="D83" s="15"/>
      <c r="E83" s="15"/>
      <c r="F83" s="15"/>
      <c r="G83" s="14"/>
      <c r="H83" s="14"/>
      <c r="I83" s="14"/>
      <c r="J83" s="14"/>
      <c r="K83" s="16"/>
      <c r="L83" s="16"/>
    </row>
    <row r="84" spans="1:12" x14ac:dyDescent="0.25">
      <c r="A84" s="13"/>
      <c r="B84" s="14"/>
      <c r="C84" s="14"/>
      <c r="D84" s="15"/>
      <c r="E84" s="15"/>
      <c r="F84" s="15"/>
      <c r="G84" s="14"/>
      <c r="H84" s="14"/>
      <c r="I84" s="14"/>
      <c r="J84" s="14"/>
      <c r="K84" s="16"/>
      <c r="L84" s="16"/>
    </row>
    <row r="85" spans="1:12" x14ac:dyDescent="0.25">
      <c r="A85" s="13"/>
      <c r="B85" s="14"/>
      <c r="C85" s="14"/>
      <c r="D85" s="15"/>
      <c r="E85" s="15"/>
      <c r="F85" s="15"/>
      <c r="G85" s="14"/>
      <c r="H85" s="14"/>
      <c r="I85" s="14"/>
      <c r="J85" s="14"/>
      <c r="K85" s="16"/>
      <c r="L85" s="16"/>
    </row>
    <row r="86" spans="1:12" x14ac:dyDescent="0.25">
      <c r="A86" s="13"/>
      <c r="B86" s="14"/>
      <c r="C86" s="14"/>
      <c r="D86" s="15"/>
      <c r="E86" s="15"/>
      <c r="F86" s="15"/>
      <c r="G86" s="14"/>
      <c r="H86" s="14"/>
      <c r="I86" s="14"/>
      <c r="J86" s="14"/>
      <c r="K86" s="16"/>
      <c r="L86" s="16"/>
    </row>
    <row r="87" spans="1:12" x14ac:dyDescent="0.25">
      <c r="A87" s="13"/>
      <c r="B87" s="14"/>
      <c r="C87" s="14"/>
      <c r="D87" s="15"/>
      <c r="E87" s="15"/>
      <c r="F87" s="15"/>
      <c r="G87" s="14"/>
      <c r="H87" s="14"/>
      <c r="I87" s="14"/>
      <c r="J87" s="14"/>
      <c r="K87" s="16"/>
      <c r="L87" s="16"/>
    </row>
    <row r="88" spans="1:12" x14ac:dyDescent="0.25">
      <c r="A88" s="13"/>
      <c r="B88" s="14"/>
      <c r="C88" s="14"/>
      <c r="D88" s="15"/>
      <c r="E88" s="15"/>
      <c r="F88" s="15"/>
      <c r="G88" s="14"/>
      <c r="H88" s="14"/>
      <c r="I88" s="14"/>
      <c r="J88" s="14"/>
      <c r="K88" s="16"/>
      <c r="L88" s="16"/>
    </row>
    <row r="89" spans="1:12" x14ac:dyDescent="0.25">
      <c r="A89" s="13"/>
      <c r="B89" s="14"/>
      <c r="C89" s="14"/>
      <c r="D89" s="15"/>
      <c r="E89" s="15"/>
      <c r="F89" s="15"/>
      <c r="G89" s="14"/>
      <c r="H89" s="14"/>
      <c r="I89" s="14"/>
      <c r="J89" s="14"/>
      <c r="K89" s="16"/>
      <c r="L89" s="16"/>
    </row>
    <row r="90" spans="1:12" x14ac:dyDescent="0.25">
      <c r="A90" s="13"/>
      <c r="B90" s="14"/>
      <c r="C90" s="14"/>
      <c r="D90" s="15"/>
      <c r="E90" s="15"/>
      <c r="F90" s="15"/>
      <c r="G90" s="14"/>
      <c r="H90" s="14"/>
      <c r="I90" s="14"/>
      <c r="J90" s="14"/>
      <c r="K90" s="16"/>
      <c r="L90" s="16"/>
    </row>
    <row r="91" spans="1:12" x14ac:dyDescent="0.25">
      <c r="A91" s="13"/>
      <c r="B91" s="14"/>
      <c r="C91" s="14"/>
      <c r="D91" s="15"/>
      <c r="E91" s="15"/>
      <c r="F91" s="15"/>
      <c r="G91" s="14"/>
      <c r="H91" s="14"/>
      <c r="I91" s="14"/>
      <c r="J91" s="14"/>
      <c r="K91" s="16"/>
      <c r="L91" s="16"/>
    </row>
    <row r="92" spans="1:12" x14ac:dyDescent="0.25">
      <c r="A92" s="13"/>
      <c r="B92" s="14"/>
      <c r="C92" s="14"/>
      <c r="D92" s="15"/>
      <c r="E92" s="15"/>
      <c r="F92" s="15"/>
      <c r="G92" s="14"/>
      <c r="H92" s="14"/>
      <c r="I92" s="14"/>
      <c r="J92" s="14"/>
      <c r="K92" s="16"/>
      <c r="L92" s="16"/>
    </row>
    <row r="93" spans="1:12" x14ac:dyDescent="0.25">
      <c r="A93" s="13"/>
      <c r="B93" s="14"/>
      <c r="C93" s="14"/>
      <c r="D93" s="15"/>
      <c r="E93" s="15"/>
      <c r="F93" s="15"/>
      <c r="G93" s="14"/>
      <c r="H93" s="14"/>
      <c r="I93" s="14"/>
      <c r="J93" s="14"/>
      <c r="K93" s="16"/>
      <c r="L93" s="16"/>
    </row>
    <row r="94" spans="1:12" x14ac:dyDescent="0.25">
      <c r="A94" s="13"/>
      <c r="B94" s="14"/>
      <c r="C94" s="14"/>
      <c r="D94" s="15"/>
      <c r="E94" s="15"/>
      <c r="F94" s="15"/>
      <c r="G94" s="14"/>
      <c r="H94" s="14"/>
      <c r="I94" s="14"/>
      <c r="J94" s="14"/>
      <c r="K94" s="16"/>
      <c r="L94" s="16"/>
    </row>
    <row r="95" spans="1:12" x14ac:dyDescent="0.25">
      <c r="A95" s="13"/>
      <c r="B95" s="14"/>
      <c r="C95" s="14"/>
      <c r="D95" s="15"/>
      <c r="E95" s="15"/>
      <c r="F95" s="15"/>
      <c r="G95" s="14"/>
      <c r="H95" s="14"/>
      <c r="I95" s="14"/>
      <c r="J95" s="14"/>
      <c r="K95" s="16"/>
      <c r="L95" s="16"/>
    </row>
    <row r="96" spans="1:12" x14ac:dyDescent="0.25">
      <c r="A96" s="13"/>
      <c r="B96" s="14"/>
      <c r="C96" s="14"/>
      <c r="D96" s="15"/>
      <c r="E96" s="15"/>
      <c r="F96" s="15"/>
      <c r="G96" s="14"/>
      <c r="H96" s="14"/>
      <c r="I96" s="14"/>
      <c r="J96" s="14"/>
      <c r="K96" s="16"/>
      <c r="L96" s="16"/>
    </row>
    <row r="97" spans="1:12" x14ac:dyDescent="0.25">
      <c r="A97" s="47"/>
      <c r="B97" s="14"/>
      <c r="C97" s="48"/>
      <c r="D97" s="54"/>
      <c r="E97" s="54"/>
      <c r="F97" s="54"/>
      <c r="G97" s="48"/>
      <c r="H97" s="48"/>
      <c r="I97" s="48"/>
      <c r="J97" s="55"/>
      <c r="K97" s="56"/>
      <c r="L97" s="48"/>
    </row>
    <row r="98" spans="1:12" x14ac:dyDescent="0.25">
      <c r="A98" s="47"/>
      <c r="B98" s="14"/>
      <c r="C98" s="48"/>
      <c r="D98" s="54"/>
      <c r="E98" s="54"/>
      <c r="F98" s="54"/>
      <c r="G98" s="48"/>
      <c r="H98" s="48"/>
      <c r="I98" s="48"/>
      <c r="J98" s="55"/>
      <c r="K98" s="56"/>
      <c r="L98" s="48"/>
    </row>
    <row r="99" spans="1:12" x14ac:dyDescent="0.25">
      <c r="A99" s="47"/>
      <c r="B99" s="14"/>
      <c r="C99" s="48"/>
      <c r="D99" s="54"/>
      <c r="E99" s="54"/>
      <c r="F99" s="54"/>
      <c r="G99" s="48"/>
      <c r="H99" s="48"/>
      <c r="I99" s="48"/>
      <c r="J99" s="55"/>
      <c r="K99" s="56"/>
      <c r="L99" s="48"/>
    </row>
    <row r="100" spans="1:12" x14ac:dyDescent="0.25">
      <c r="A100" s="47"/>
      <c r="B100" s="14"/>
      <c r="C100" s="48"/>
      <c r="D100" s="54"/>
      <c r="E100" s="54"/>
      <c r="F100" s="54"/>
      <c r="G100" s="14"/>
      <c r="H100" s="14"/>
      <c r="I100" s="48"/>
      <c r="J100" s="55"/>
      <c r="K100" s="56"/>
      <c r="L100" s="48"/>
    </row>
    <row r="101" spans="1:12" x14ac:dyDescent="0.25">
      <c r="A101" s="47"/>
      <c r="B101" s="14"/>
      <c r="C101" s="48"/>
      <c r="D101" s="54"/>
      <c r="E101" s="54"/>
      <c r="F101" s="54"/>
      <c r="G101" s="14"/>
      <c r="H101" s="14"/>
      <c r="I101" s="48"/>
      <c r="J101" s="55"/>
      <c r="K101" s="56"/>
      <c r="L101" s="48"/>
    </row>
    <row r="102" spans="1:12" x14ac:dyDescent="0.25">
      <c r="A102" s="47"/>
      <c r="B102" s="14"/>
      <c r="C102" s="48"/>
      <c r="D102" s="54"/>
      <c r="E102" s="54"/>
      <c r="F102" s="54"/>
      <c r="G102" s="14"/>
      <c r="H102" s="14"/>
      <c r="I102" s="48"/>
      <c r="J102" s="55"/>
      <c r="K102" s="56"/>
      <c r="L102" s="48"/>
    </row>
    <row r="103" spans="1:12" x14ac:dyDescent="0.25">
      <c r="A103" s="47"/>
      <c r="B103" s="14"/>
      <c r="C103" s="48"/>
      <c r="D103" s="54"/>
      <c r="E103" s="54"/>
      <c r="F103" s="54"/>
      <c r="G103" s="14"/>
      <c r="H103" s="14"/>
      <c r="I103" s="48"/>
      <c r="J103" s="55"/>
      <c r="K103" s="56"/>
      <c r="L103" s="48"/>
    </row>
    <row r="104" spans="1:12" x14ac:dyDescent="0.25">
      <c r="A104" s="47"/>
      <c r="B104" s="14"/>
      <c r="C104" s="48"/>
      <c r="D104" s="54"/>
      <c r="E104" s="54"/>
      <c r="F104" s="54"/>
      <c r="G104" s="14"/>
      <c r="H104" s="14"/>
      <c r="I104" s="48"/>
      <c r="J104" s="55"/>
      <c r="K104" s="56"/>
      <c r="L104" s="48"/>
    </row>
    <row r="105" spans="1:12" x14ac:dyDescent="0.25">
      <c r="A105" s="47"/>
      <c r="B105" s="14"/>
      <c r="C105" s="48"/>
      <c r="D105" s="54"/>
      <c r="E105" s="54"/>
      <c r="F105" s="54"/>
      <c r="G105" s="14"/>
      <c r="H105" s="14"/>
      <c r="I105" s="48"/>
      <c r="J105" s="55"/>
      <c r="K105" s="56"/>
      <c r="L105" s="48"/>
    </row>
    <row r="106" spans="1:12" x14ac:dyDescent="0.25">
      <c r="A106" s="47"/>
      <c r="B106" s="14"/>
      <c r="C106" s="48"/>
      <c r="D106" s="54"/>
      <c r="E106" s="54"/>
      <c r="F106" s="54"/>
      <c r="G106" s="14"/>
      <c r="H106" s="14"/>
      <c r="I106" s="48"/>
      <c r="J106" s="55"/>
      <c r="K106" s="56"/>
      <c r="L106" s="48"/>
    </row>
    <row r="107" spans="1:12" x14ac:dyDescent="0.25">
      <c r="A107" s="47"/>
      <c r="B107" s="14"/>
      <c r="C107" s="48"/>
      <c r="D107" s="54"/>
      <c r="E107" s="54"/>
      <c r="F107" s="54"/>
      <c r="G107" s="14"/>
      <c r="H107" s="14"/>
      <c r="I107" s="48"/>
      <c r="J107" s="55"/>
      <c r="K107" s="56"/>
      <c r="L107" s="48"/>
    </row>
    <row r="108" spans="1:12" x14ac:dyDescent="0.25">
      <c r="A108" s="47"/>
      <c r="B108" s="14"/>
      <c r="C108" s="48"/>
      <c r="D108" s="15"/>
      <c r="E108" s="54"/>
      <c r="F108" s="54"/>
      <c r="G108" s="14"/>
      <c r="H108" s="14"/>
      <c r="I108" s="48"/>
      <c r="J108" s="55"/>
      <c r="K108" s="56"/>
      <c r="L108" s="48"/>
    </row>
    <row r="109" spans="1:12" x14ac:dyDescent="0.25">
      <c r="A109" s="47"/>
      <c r="B109" s="14"/>
      <c r="C109" s="48"/>
      <c r="D109" s="54"/>
      <c r="E109" s="54"/>
      <c r="F109" s="54"/>
      <c r="G109" s="14"/>
      <c r="H109" s="14"/>
      <c r="I109" s="48"/>
      <c r="J109" s="55"/>
      <c r="K109" s="56"/>
      <c r="L109" s="48"/>
    </row>
    <row r="110" spans="1:12" x14ac:dyDescent="0.25">
      <c r="A110" s="47"/>
      <c r="B110" s="14"/>
      <c r="C110" s="48"/>
      <c r="D110" s="54"/>
      <c r="E110" s="54"/>
      <c r="F110" s="54"/>
      <c r="G110" s="14"/>
      <c r="H110" s="14"/>
      <c r="I110" s="48"/>
      <c r="J110" s="55"/>
      <c r="K110" s="56"/>
      <c r="L110" s="48"/>
    </row>
    <row r="111" spans="1:12" x14ac:dyDescent="0.25">
      <c r="A111" s="47"/>
      <c r="B111" s="14"/>
      <c r="C111" s="48"/>
      <c r="D111" s="54"/>
      <c r="E111" s="54"/>
      <c r="F111" s="54"/>
      <c r="G111" s="14"/>
      <c r="H111" s="14"/>
      <c r="I111" s="48"/>
      <c r="J111" s="55"/>
      <c r="K111" s="56"/>
      <c r="L111" s="48"/>
    </row>
    <row r="112" spans="1:12" x14ac:dyDescent="0.25">
      <c r="A112" s="47"/>
      <c r="B112" s="14"/>
      <c r="C112" s="48"/>
      <c r="D112" s="54"/>
      <c r="E112" s="54"/>
      <c r="F112" s="54"/>
      <c r="G112" s="14"/>
      <c r="H112" s="14"/>
      <c r="I112" s="48"/>
      <c r="J112" s="55"/>
      <c r="K112" s="56"/>
      <c r="L112" s="48"/>
    </row>
    <row r="113" spans="1:12" x14ac:dyDescent="0.25">
      <c r="A113" s="47"/>
      <c r="B113" s="14"/>
      <c r="C113" s="48"/>
      <c r="D113" s="54"/>
      <c r="E113" s="54"/>
      <c r="F113" s="54"/>
      <c r="G113" s="14"/>
      <c r="H113" s="14"/>
      <c r="I113" s="48"/>
      <c r="J113" s="55"/>
      <c r="K113" s="56"/>
      <c r="L113" s="48"/>
    </row>
    <row r="114" spans="1:12" x14ac:dyDescent="0.25">
      <c r="A114" s="47"/>
      <c r="B114" s="14"/>
      <c r="C114" s="48"/>
      <c r="D114" s="54"/>
      <c r="E114" s="54"/>
      <c r="F114" s="54"/>
      <c r="G114" s="14"/>
      <c r="H114" s="14"/>
      <c r="I114" s="48"/>
      <c r="J114" s="55"/>
      <c r="K114" s="56"/>
      <c r="L114" s="48"/>
    </row>
    <row r="115" spans="1:12" x14ac:dyDescent="0.25">
      <c r="A115" s="47"/>
      <c r="B115" s="14"/>
      <c r="C115" s="48"/>
      <c r="D115" s="54"/>
      <c r="E115" s="54"/>
      <c r="F115" s="54"/>
      <c r="G115" s="48"/>
      <c r="H115" s="48"/>
      <c r="I115" s="48"/>
      <c r="J115" s="55"/>
      <c r="K115" s="56"/>
      <c r="L115" s="48"/>
    </row>
    <row r="116" spans="1:12" x14ac:dyDescent="0.25">
      <c r="A116" s="47"/>
      <c r="B116" s="14"/>
      <c r="C116" s="48"/>
      <c r="D116" s="54"/>
      <c r="E116" s="54"/>
      <c r="F116" s="54"/>
      <c r="G116" s="48"/>
      <c r="H116" s="48"/>
      <c r="I116" s="48"/>
      <c r="J116" s="55"/>
      <c r="K116" s="56"/>
      <c r="L116" s="48"/>
    </row>
    <row r="117" spans="1:12" x14ac:dyDescent="0.25">
      <c r="A117" s="47"/>
      <c r="B117" s="14"/>
      <c r="C117" s="48"/>
      <c r="D117" s="54"/>
      <c r="E117" s="54"/>
      <c r="F117" s="54"/>
      <c r="G117" s="48"/>
      <c r="H117" s="48"/>
      <c r="I117" s="48"/>
      <c r="J117" s="55"/>
      <c r="K117" s="56"/>
      <c r="L117" s="48"/>
    </row>
    <row r="118" spans="1:12" x14ac:dyDescent="0.25">
      <c r="A118" s="47"/>
      <c r="B118" s="14"/>
      <c r="C118" s="48"/>
      <c r="D118" s="54"/>
      <c r="E118" s="54"/>
      <c r="F118" s="54"/>
      <c r="G118" s="48"/>
      <c r="H118" s="48"/>
      <c r="I118" s="48"/>
      <c r="J118" s="55"/>
      <c r="K118" s="56"/>
      <c r="L118" s="48"/>
    </row>
    <row r="119" spans="1:12" x14ac:dyDescent="0.25">
      <c r="A119" s="47"/>
      <c r="B119" s="14"/>
      <c r="C119" s="48"/>
      <c r="D119" s="54"/>
      <c r="E119" s="15"/>
      <c r="F119" s="15"/>
      <c r="G119" s="14"/>
      <c r="H119" s="14"/>
      <c r="I119" s="48"/>
      <c r="J119" s="55"/>
      <c r="K119" s="56"/>
      <c r="L119" s="48"/>
    </row>
    <row r="120" spans="1:12" x14ac:dyDescent="0.25">
      <c r="A120" s="47"/>
      <c r="B120" s="14"/>
      <c r="C120" s="48"/>
      <c r="D120" s="54"/>
      <c r="E120" s="54"/>
      <c r="F120" s="54"/>
      <c r="G120" s="14"/>
      <c r="H120" s="14"/>
      <c r="I120" s="48"/>
      <c r="J120" s="55"/>
      <c r="K120" s="56"/>
      <c r="L120" s="48"/>
    </row>
    <row r="121" spans="1:12" x14ac:dyDescent="0.25">
      <c r="A121" s="47"/>
      <c r="B121" s="14"/>
      <c r="C121" s="48"/>
      <c r="D121" s="54"/>
      <c r="E121" s="54"/>
      <c r="F121" s="54"/>
      <c r="G121" s="14"/>
      <c r="H121" s="14"/>
      <c r="I121" s="48"/>
      <c r="J121" s="55"/>
      <c r="K121" s="56"/>
      <c r="L121" s="48"/>
    </row>
    <row r="122" spans="1:12" x14ac:dyDescent="0.25">
      <c r="A122" s="47"/>
      <c r="B122" s="14"/>
      <c r="C122" s="48"/>
      <c r="D122" s="54"/>
      <c r="E122" s="54"/>
      <c r="F122" s="54"/>
      <c r="G122" s="48"/>
      <c r="H122" s="48"/>
      <c r="I122" s="48"/>
      <c r="J122" s="55"/>
      <c r="K122" s="56"/>
      <c r="L122" s="48"/>
    </row>
    <row r="123" spans="1:12" x14ac:dyDescent="0.25">
      <c r="A123" s="47"/>
      <c r="B123" s="14"/>
      <c r="C123" s="48"/>
      <c r="D123" s="54"/>
      <c r="E123" s="54"/>
      <c r="F123" s="54"/>
      <c r="G123" s="14"/>
      <c r="H123" s="14"/>
      <c r="I123" s="48"/>
      <c r="J123" s="55"/>
      <c r="K123" s="56"/>
      <c r="L123" s="48"/>
    </row>
    <row r="124" spans="1:12" x14ac:dyDescent="0.25">
      <c r="A124" s="47"/>
      <c r="B124" s="14"/>
      <c r="C124" s="48"/>
      <c r="D124" s="54"/>
      <c r="E124" s="54"/>
      <c r="F124" s="54"/>
      <c r="G124" s="48"/>
      <c r="H124" s="48"/>
      <c r="I124" s="48"/>
      <c r="J124" s="55"/>
      <c r="K124" s="56"/>
      <c r="L124" s="48"/>
    </row>
    <row r="125" spans="1:12" x14ac:dyDescent="0.25">
      <c r="A125" s="47"/>
      <c r="B125" s="14"/>
      <c r="C125" s="48"/>
      <c r="D125" s="54"/>
      <c r="E125" s="54"/>
      <c r="F125" s="54"/>
      <c r="G125" s="14"/>
      <c r="H125" s="14"/>
      <c r="I125" s="48"/>
      <c r="J125" s="55"/>
      <c r="K125" s="56"/>
      <c r="L125" s="48"/>
    </row>
    <row r="126" spans="1:12" x14ac:dyDescent="0.25">
      <c r="A126" s="47"/>
      <c r="B126" s="14"/>
      <c r="C126" s="48"/>
      <c r="D126" s="54"/>
      <c r="E126" s="54"/>
      <c r="F126" s="54"/>
      <c r="G126" s="48"/>
      <c r="H126" s="48"/>
      <c r="I126" s="48"/>
      <c r="J126" s="55"/>
      <c r="K126" s="56"/>
      <c r="L126" s="48"/>
    </row>
    <row r="127" spans="1:12" x14ac:dyDescent="0.25">
      <c r="A127" s="47"/>
      <c r="B127" s="14"/>
      <c r="C127" s="48"/>
      <c r="D127" s="54"/>
      <c r="E127" s="54"/>
      <c r="F127" s="54"/>
      <c r="G127" s="14"/>
      <c r="H127" s="14"/>
      <c r="I127" s="48"/>
      <c r="J127" s="55"/>
      <c r="K127" s="56"/>
      <c r="L127" s="48"/>
    </row>
    <row r="128" spans="1:12" x14ac:dyDescent="0.25">
      <c r="A128" s="47"/>
      <c r="B128" s="14"/>
      <c r="C128" s="48"/>
      <c r="D128" s="54"/>
      <c r="E128" s="54"/>
      <c r="F128" s="54"/>
      <c r="G128" s="14"/>
      <c r="H128" s="14"/>
      <c r="I128" s="48"/>
      <c r="J128" s="55"/>
      <c r="K128" s="56"/>
      <c r="L128" s="48"/>
    </row>
    <row r="129" spans="1:12" x14ac:dyDescent="0.25">
      <c r="A129" s="47"/>
      <c r="B129" s="14"/>
      <c r="C129" s="48"/>
      <c r="D129" s="54"/>
      <c r="E129" s="54"/>
      <c r="F129" s="54"/>
      <c r="G129" s="48"/>
      <c r="H129" s="48"/>
      <c r="I129" s="48"/>
      <c r="J129" s="55"/>
      <c r="K129" s="56"/>
      <c r="L129" s="48"/>
    </row>
    <row r="130" spans="1:12" x14ac:dyDescent="0.25">
      <c r="A130" s="47"/>
      <c r="B130" s="14"/>
      <c r="C130" s="48"/>
      <c r="D130" s="54"/>
      <c r="E130" s="54"/>
      <c r="F130" s="54"/>
      <c r="G130" s="48"/>
      <c r="H130" s="48"/>
      <c r="I130" s="48"/>
      <c r="J130" s="55"/>
      <c r="K130" s="56"/>
      <c r="L130" s="48"/>
    </row>
    <row r="131" spans="1:12" x14ac:dyDescent="0.25">
      <c r="A131" s="47"/>
      <c r="B131" s="14"/>
      <c r="C131" s="48"/>
      <c r="D131" s="54"/>
      <c r="E131" s="54"/>
      <c r="F131" s="54"/>
      <c r="G131" s="14"/>
      <c r="H131" s="14"/>
      <c r="I131" s="48"/>
      <c r="J131" s="55"/>
      <c r="K131" s="56"/>
      <c r="L131" s="48"/>
    </row>
    <row r="132" spans="1:12" x14ac:dyDescent="0.25">
      <c r="A132" s="47"/>
      <c r="B132" s="14"/>
      <c r="C132" s="48"/>
      <c r="D132" s="54"/>
      <c r="E132" s="54"/>
      <c r="F132" s="54"/>
      <c r="G132" s="48"/>
      <c r="H132" s="48"/>
      <c r="I132" s="48"/>
      <c r="J132" s="55"/>
      <c r="K132" s="56"/>
      <c r="L132" s="48"/>
    </row>
    <row r="133" spans="1:12" x14ac:dyDescent="0.25">
      <c r="A133" s="47"/>
      <c r="B133" s="14"/>
      <c r="C133" s="48"/>
      <c r="D133" s="54"/>
      <c r="E133" s="54"/>
      <c r="F133" s="54"/>
      <c r="G133" s="48"/>
      <c r="H133" s="48"/>
      <c r="I133" s="48"/>
      <c r="J133" s="55"/>
      <c r="K133" s="56"/>
      <c r="L133" s="48"/>
    </row>
    <row r="134" spans="1:12" x14ac:dyDescent="0.25">
      <c r="A134" s="47"/>
      <c r="B134" s="14"/>
      <c r="C134" s="48"/>
      <c r="D134" s="54"/>
      <c r="E134" s="54"/>
      <c r="F134" s="54"/>
      <c r="G134" s="48"/>
      <c r="H134" s="48"/>
      <c r="I134" s="48"/>
      <c r="J134" s="55"/>
      <c r="K134" s="56"/>
      <c r="L134" s="48"/>
    </row>
    <row r="135" spans="1:12" x14ac:dyDescent="0.25">
      <c r="A135" s="47"/>
      <c r="B135" s="14"/>
      <c r="C135" s="48"/>
      <c r="D135" s="54"/>
      <c r="E135" s="54"/>
      <c r="F135" s="54"/>
      <c r="G135" s="48"/>
      <c r="H135" s="48"/>
      <c r="I135" s="48"/>
      <c r="J135" s="55"/>
      <c r="K135" s="56"/>
      <c r="L135" s="48"/>
    </row>
    <row r="136" spans="1:12" x14ac:dyDescent="0.25">
      <c r="A136" s="47"/>
      <c r="B136" s="14"/>
      <c r="C136" s="48"/>
      <c r="D136" s="54"/>
      <c r="E136" s="54"/>
      <c r="F136" s="54"/>
      <c r="G136" s="48"/>
      <c r="H136" s="48"/>
      <c r="I136" s="48"/>
      <c r="J136" s="55"/>
      <c r="K136" s="56"/>
      <c r="L136" s="48"/>
    </row>
    <row r="137" spans="1:12" x14ac:dyDescent="0.25">
      <c r="A137" s="47"/>
      <c r="B137" s="14"/>
      <c r="C137" s="48"/>
      <c r="D137" s="54"/>
      <c r="E137" s="54"/>
      <c r="F137" s="54"/>
      <c r="G137" s="48"/>
      <c r="H137" s="48"/>
      <c r="I137" s="48"/>
      <c r="J137" s="55"/>
      <c r="K137" s="56"/>
      <c r="L137" s="48"/>
    </row>
    <row r="138" spans="1:12" x14ac:dyDescent="0.25">
      <c r="A138" s="47"/>
      <c r="B138" s="14"/>
      <c r="C138" s="48"/>
      <c r="D138" s="54"/>
      <c r="E138" s="54"/>
      <c r="F138" s="54"/>
      <c r="G138" s="48"/>
      <c r="H138" s="48"/>
      <c r="I138" s="48"/>
      <c r="J138" s="55"/>
      <c r="K138" s="56"/>
      <c r="L138" s="48"/>
    </row>
    <row r="139" spans="1:12" x14ac:dyDescent="0.25">
      <c r="A139" s="47"/>
      <c r="B139" s="14"/>
      <c r="C139" s="48"/>
      <c r="D139" s="54"/>
      <c r="E139" s="54"/>
      <c r="F139" s="54"/>
      <c r="G139" s="48"/>
      <c r="H139" s="48"/>
      <c r="I139" s="48"/>
      <c r="J139" s="55"/>
      <c r="K139" s="56"/>
      <c r="L139" s="48"/>
    </row>
    <row r="140" spans="1:12" x14ac:dyDescent="0.25">
      <c r="A140" s="47"/>
      <c r="B140" s="14"/>
      <c r="C140" s="48"/>
      <c r="D140" s="54"/>
      <c r="E140" s="54"/>
      <c r="F140" s="54"/>
      <c r="G140" s="48"/>
      <c r="H140" s="48"/>
      <c r="I140" s="48"/>
      <c r="J140" s="55"/>
      <c r="K140" s="56"/>
      <c r="L140" s="48"/>
    </row>
    <row r="141" spans="1:12" x14ac:dyDescent="0.25">
      <c r="A141" s="47"/>
      <c r="B141" s="14"/>
      <c r="C141" s="48"/>
      <c r="D141" s="54"/>
      <c r="E141" s="54"/>
      <c r="F141" s="54"/>
      <c r="G141" s="48"/>
      <c r="H141" s="48"/>
      <c r="I141" s="48"/>
      <c r="J141" s="55"/>
      <c r="K141" s="56"/>
      <c r="L141" s="48"/>
    </row>
    <row r="142" spans="1:12" x14ac:dyDescent="0.25">
      <c r="A142" s="47"/>
      <c r="B142" s="14"/>
      <c r="C142" s="48"/>
      <c r="D142" s="54"/>
      <c r="E142" s="54"/>
      <c r="F142" s="54"/>
      <c r="G142" s="14"/>
      <c r="H142" s="14"/>
      <c r="I142" s="48"/>
      <c r="J142" s="55"/>
      <c r="K142" s="56"/>
      <c r="L142" s="48"/>
    </row>
    <row r="143" spans="1:12" x14ac:dyDescent="0.25">
      <c r="A143" s="47"/>
      <c r="B143" s="14"/>
      <c r="C143" s="48"/>
      <c r="D143" s="54"/>
      <c r="E143" s="54"/>
      <c r="F143" s="54"/>
      <c r="G143" s="14"/>
      <c r="H143" s="14"/>
      <c r="I143" s="48"/>
      <c r="J143" s="55"/>
      <c r="K143" s="56"/>
      <c r="L143" s="48"/>
    </row>
    <row r="144" spans="1:12" x14ac:dyDescent="0.25">
      <c r="A144" s="47"/>
      <c r="B144" s="14"/>
      <c r="C144" s="48"/>
      <c r="D144" s="54"/>
      <c r="E144" s="54"/>
      <c r="F144" s="54"/>
      <c r="G144" s="48"/>
      <c r="H144" s="48"/>
      <c r="I144" s="48"/>
      <c r="J144" s="55"/>
      <c r="K144" s="56"/>
      <c r="L144" s="48"/>
    </row>
    <row r="145" spans="1:12" x14ac:dyDescent="0.25">
      <c r="A145" s="47"/>
      <c r="B145" s="14"/>
      <c r="C145" s="48"/>
      <c r="D145" s="54"/>
      <c r="E145" s="54"/>
      <c r="F145" s="54"/>
      <c r="G145" s="48"/>
      <c r="H145" s="48"/>
      <c r="I145" s="48"/>
      <c r="J145" s="55"/>
      <c r="K145" s="56"/>
      <c r="L145" s="48"/>
    </row>
    <row r="146" spans="1:12" x14ac:dyDescent="0.25">
      <c r="A146" s="47"/>
      <c r="B146" s="14"/>
      <c r="C146" s="48"/>
      <c r="D146" s="54"/>
      <c r="E146" s="54"/>
      <c r="F146" s="54"/>
      <c r="G146" s="14"/>
      <c r="H146" s="14"/>
      <c r="I146" s="48"/>
      <c r="J146" s="55"/>
      <c r="K146" s="56"/>
      <c r="L146" s="48"/>
    </row>
    <row r="147" spans="1:12" x14ac:dyDescent="0.25">
      <c r="A147" s="47"/>
      <c r="B147" s="14"/>
      <c r="C147" s="48"/>
      <c r="D147" s="54"/>
      <c r="E147" s="54"/>
      <c r="F147" s="54"/>
      <c r="G147" s="48"/>
      <c r="H147" s="48"/>
      <c r="I147" s="48"/>
      <c r="J147" s="55"/>
      <c r="K147" s="56"/>
      <c r="L147" s="48"/>
    </row>
    <row r="148" spans="1:12" x14ac:dyDescent="0.25">
      <c r="A148" s="47"/>
      <c r="B148" s="14"/>
      <c r="C148" s="48"/>
      <c r="D148" s="54"/>
      <c r="E148" s="54"/>
      <c r="F148" s="54"/>
      <c r="G148" s="48"/>
      <c r="H148" s="48"/>
      <c r="I148" s="48"/>
      <c r="J148" s="55"/>
      <c r="K148" s="56"/>
      <c r="L148" s="48"/>
    </row>
    <row r="149" spans="1:12" x14ac:dyDescent="0.25">
      <c r="A149" s="47"/>
      <c r="B149" s="14"/>
      <c r="C149" s="48"/>
      <c r="D149" s="54"/>
      <c r="E149" s="54"/>
      <c r="F149" s="54"/>
      <c r="G149" s="48"/>
      <c r="H149" s="48"/>
      <c r="I149" s="48"/>
      <c r="J149" s="55"/>
      <c r="K149" s="56"/>
      <c r="L149" s="48"/>
    </row>
    <row r="150" spans="1:12" x14ac:dyDescent="0.25">
      <c r="A150" s="47"/>
      <c r="B150" s="14"/>
      <c r="C150" s="48"/>
      <c r="D150" s="54"/>
      <c r="E150" s="54"/>
      <c r="F150" s="54"/>
      <c r="G150" s="48"/>
      <c r="H150" s="48"/>
      <c r="I150" s="48"/>
      <c r="J150" s="55"/>
      <c r="K150" s="56"/>
      <c r="L150" s="48"/>
    </row>
    <row r="151" spans="1:12" x14ac:dyDescent="0.25">
      <c r="A151" s="47"/>
      <c r="B151" s="14"/>
      <c r="C151" s="48"/>
      <c r="D151" s="54"/>
      <c r="E151" s="54"/>
      <c r="F151" s="54"/>
      <c r="G151" s="48"/>
      <c r="H151" s="48"/>
      <c r="I151" s="48"/>
      <c r="J151" s="55"/>
      <c r="K151" s="56"/>
      <c r="L151" s="48"/>
    </row>
    <row r="152" spans="1:12" x14ac:dyDescent="0.25">
      <c r="A152" s="47"/>
      <c r="B152" s="14"/>
      <c r="C152" s="48"/>
      <c r="D152" s="54"/>
      <c r="E152" s="54"/>
      <c r="F152" s="54"/>
      <c r="G152" s="48"/>
      <c r="H152" s="48"/>
      <c r="I152" s="48"/>
      <c r="J152" s="55"/>
      <c r="K152" s="56"/>
      <c r="L152" s="48"/>
    </row>
    <row r="153" spans="1:12" x14ac:dyDescent="0.25">
      <c r="A153" s="47"/>
      <c r="B153" s="14"/>
      <c r="C153" s="48"/>
      <c r="D153" s="54"/>
      <c r="E153" s="54"/>
      <c r="F153" s="54"/>
      <c r="G153" s="48"/>
      <c r="H153" s="48"/>
      <c r="I153" s="48"/>
      <c r="J153" s="55"/>
      <c r="K153" s="56"/>
      <c r="L153" s="48"/>
    </row>
    <row r="154" spans="1:12" x14ac:dyDescent="0.25">
      <c r="A154" s="47"/>
      <c r="B154" s="14"/>
      <c r="C154" s="48"/>
      <c r="D154" s="54"/>
      <c r="E154" s="54"/>
      <c r="F154" s="54"/>
      <c r="G154" s="48"/>
      <c r="H154" s="48"/>
      <c r="I154" s="48"/>
      <c r="J154" s="55"/>
      <c r="K154" s="56"/>
      <c r="L154" s="48"/>
    </row>
    <row r="155" spans="1:12" x14ac:dyDescent="0.25">
      <c r="A155" s="47"/>
      <c r="B155" s="14"/>
      <c r="C155" s="48"/>
      <c r="D155" s="54"/>
      <c r="E155" s="54"/>
      <c r="F155" s="54"/>
      <c r="G155" s="48"/>
      <c r="H155" s="48"/>
      <c r="I155" s="48"/>
      <c r="J155" s="55"/>
      <c r="K155" s="56"/>
      <c r="L155" s="48"/>
    </row>
    <row r="156" spans="1:12" x14ac:dyDescent="0.25">
      <c r="A156" s="47"/>
      <c r="B156" s="14"/>
      <c r="C156" s="48"/>
      <c r="D156" s="54"/>
      <c r="E156" s="54"/>
      <c r="F156" s="54"/>
      <c r="G156" s="48"/>
      <c r="H156" s="48"/>
      <c r="I156" s="48"/>
      <c r="J156" s="55"/>
      <c r="K156" s="56"/>
      <c r="L156" s="48"/>
    </row>
    <row r="157" spans="1:12" x14ac:dyDescent="0.25">
      <c r="A157" s="47"/>
      <c r="B157" s="14"/>
      <c r="C157" s="48"/>
      <c r="D157" s="54"/>
      <c r="E157" s="54"/>
      <c r="F157" s="54"/>
      <c r="G157" s="48"/>
      <c r="H157" s="48"/>
      <c r="I157" s="48"/>
      <c r="J157" s="55"/>
      <c r="K157" s="56"/>
      <c r="L157" s="48"/>
    </row>
    <row r="158" spans="1:12" x14ac:dyDescent="0.25">
      <c r="A158" s="47"/>
      <c r="B158" s="14"/>
      <c r="C158" s="48"/>
      <c r="D158" s="54"/>
      <c r="E158" s="54"/>
      <c r="F158" s="54"/>
      <c r="G158" s="48"/>
      <c r="H158" s="48"/>
      <c r="I158" s="48"/>
      <c r="J158" s="55"/>
      <c r="K158" s="56"/>
      <c r="L158" s="48"/>
    </row>
    <row r="159" spans="1:12" x14ac:dyDescent="0.25">
      <c r="A159" s="47"/>
      <c r="B159" s="14"/>
      <c r="C159" s="48"/>
      <c r="D159" s="54"/>
      <c r="E159" s="54"/>
      <c r="F159" s="54"/>
      <c r="G159" s="48"/>
      <c r="H159" s="48"/>
      <c r="I159" s="48"/>
      <c r="J159" s="55"/>
      <c r="K159" s="56"/>
      <c r="L159" s="48"/>
    </row>
    <row r="160" spans="1:12" x14ac:dyDescent="0.25">
      <c r="A160" s="47"/>
      <c r="B160" s="14"/>
      <c r="C160" s="48"/>
      <c r="D160" s="54"/>
      <c r="E160" s="54"/>
      <c r="F160" s="54"/>
      <c r="G160" s="48"/>
      <c r="H160" s="48"/>
      <c r="I160" s="48"/>
      <c r="J160" s="55"/>
      <c r="K160" s="56"/>
      <c r="L160" s="48"/>
    </row>
    <row r="161" spans="1:12" x14ac:dyDescent="0.25">
      <c r="A161" s="47"/>
      <c r="B161" s="14"/>
      <c r="C161" s="48"/>
      <c r="D161" s="54"/>
      <c r="E161" s="54"/>
      <c r="F161" s="54"/>
      <c r="G161" s="14"/>
      <c r="H161" s="14"/>
      <c r="I161" s="48"/>
      <c r="J161" s="55"/>
      <c r="K161" s="56"/>
      <c r="L161" s="48"/>
    </row>
    <row r="162" spans="1:12" x14ac:dyDescent="0.25">
      <c r="A162" s="47"/>
      <c r="B162" s="14"/>
      <c r="C162" s="48"/>
      <c r="D162" s="54"/>
      <c r="E162" s="54"/>
      <c r="F162" s="54"/>
      <c r="G162" s="14"/>
      <c r="H162" s="14"/>
      <c r="I162" s="48"/>
      <c r="J162" s="55"/>
      <c r="K162" s="56"/>
      <c r="L162" s="48"/>
    </row>
    <row r="163" spans="1:12" x14ac:dyDescent="0.25">
      <c r="A163" s="47"/>
      <c r="B163" s="14"/>
      <c r="C163" s="48"/>
      <c r="D163" s="54"/>
      <c r="E163" s="54"/>
      <c r="F163" s="54"/>
      <c r="G163" s="14"/>
      <c r="H163" s="14"/>
      <c r="I163" s="48"/>
      <c r="J163" s="55"/>
      <c r="K163" s="56"/>
      <c r="L163" s="48"/>
    </row>
    <row r="164" spans="1:12" x14ac:dyDescent="0.25">
      <c r="A164" s="47"/>
      <c r="B164" s="14"/>
      <c r="C164" s="48"/>
      <c r="D164" s="54"/>
      <c r="E164" s="54"/>
      <c r="F164" s="54"/>
      <c r="G164" s="14"/>
      <c r="H164" s="14"/>
      <c r="I164" s="48"/>
      <c r="J164" s="55"/>
      <c r="K164" s="56"/>
      <c r="L164" s="48"/>
    </row>
    <row r="165" spans="1:12" x14ac:dyDescent="0.25">
      <c r="A165" s="47"/>
      <c r="B165" s="14"/>
      <c r="C165" s="48"/>
      <c r="D165" s="54"/>
      <c r="E165" s="54"/>
      <c r="F165" s="54"/>
      <c r="G165" s="14"/>
      <c r="H165" s="14"/>
      <c r="I165" s="48"/>
      <c r="J165" s="55"/>
      <c r="K165" s="56"/>
      <c r="L165" s="48"/>
    </row>
    <row r="166" spans="1:12" x14ac:dyDescent="0.25">
      <c r="A166" s="47"/>
      <c r="B166" s="14"/>
      <c r="C166" s="48"/>
      <c r="D166" s="54"/>
      <c r="E166" s="54"/>
      <c r="F166" s="54"/>
      <c r="G166" s="14"/>
      <c r="H166" s="14"/>
      <c r="I166" s="48"/>
      <c r="J166" s="55"/>
      <c r="K166" s="56"/>
      <c r="L166" s="48"/>
    </row>
    <row r="167" spans="1:12" x14ac:dyDescent="0.25">
      <c r="A167" s="47"/>
      <c r="B167" s="14"/>
      <c r="C167" s="48"/>
      <c r="D167" s="54"/>
      <c r="E167" s="54"/>
      <c r="F167" s="54"/>
      <c r="G167" s="14"/>
      <c r="H167" s="14"/>
      <c r="I167" s="48"/>
      <c r="J167" s="55"/>
      <c r="K167" s="56"/>
      <c r="L167" s="48"/>
    </row>
    <row r="168" spans="1:12" x14ac:dyDescent="0.25">
      <c r="A168" s="47"/>
      <c r="B168" s="14"/>
      <c r="C168" s="48"/>
      <c r="D168" s="54"/>
      <c r="E168" s="54"/>
      <c r="F168" s="54"/>
      <c r="G168" s="14"/>
      <c r="H168" s="14"/>
      <c r="I168" s="48"/>
      <c r="J168" s="55"/>
      <c r="K168" s="56"/>
      <c r="L168" s="48"/>
    </row>
    <row r="169" spans="1:12" x14ac:dyDescent="0.25">
      <c r="A169" s="47"/>
      <c r="B169" s="14"/>
      <c r="C169" s="48"/>
      <c r="D169" s="54"/>
      <c r="E169" s="54"/>
      <c r="F169" s="54"/>
      <c r="G169" s="14"/>
      <c r="H169" s="14"/>
      <c r="I169" s="48"/>
      <c r="J169" s="55"/>
      <c r="K169" s="56"/>
      <c r="L169" s="48"/>
    </row>
    <row r="170" spans="1:12" x14ac:dyDescent="0.25">
      <c r="A170" s="47"/>
      <c r="B170" s="14"/>
      <c r="C170" s="48"/>
      <c r="D170" s="54"/>
      <c r="E170" s="54"/>
      <c r="F170" s="54"/>
      <c r="G170" s="48"/>
      <c r="H170" s="48"/>
      <c r="I170" s="48"/>
      <c r="J170" s="55"/>
      <c r="K170" s="56"/>
      <c r="L170" s="48"/>
    </row>
    <row r="171" spans="1:12" x14ac:dyDescent="0.25">
      <c r="A171" s="47"/>
      <c r="B171" s="14"/>
      <c r="C171" s="48"/>
      <c r="D171" s="54"/>
      <c r="E171" s="54"/>
      <c r="F171" s="54"/>
      <c r="G171" s="48"/>
      <c r="H171" s="48"/>
      <c r="I171" s="48"/>
      <c r="J171" s="55"/>
      <c r="K171" s="56"/>
      <c r="L171" s="48"/>
    </row>
    <row r="172" spans="1:12" x14ac:dyDescent="0.25">
      <c r="A172" s="47"/>
      <c r="B172" s="14"/>
      <c r="C172" s="48"/>
      <c r="D172" s="54"/>
      <c r="E172" s="54"/>
      <c r="F172" s="54"/>
      <c r="G172" s="48"/>
      <c r="H172" s="48"/>
      <c r="I172" s="48"/>
      <c r="J172" s="55"/>
      <c r="K172" s="56"/>
      <c r="L172" s="48"/>
    </row>
    <row r="173" spans="1:12" x14ac:dyDescent="0.25">
      <c r="A173" s="47"/>
      <c r="B173" s="14"/>
      <c r="C173" s="48"/>
      <c r="D173" s="54"/>
      <c r="E173" s="54"/>
      <c r="F173" s="54"/>
      <c r="G173" s="14"/>
      <c r="H173" s="14"/>
      <c r="I173" s="48"/>
      <c r="J173" s="55"/>
      <c r="K173" s="56"/>
      <c r="L173" s="48"/>
    </row>
    <row r="174" spans="1:12" x14ac:dyDescent="0.25">
      <c r="A174" s="63"/>
      <c r="B174" s="8"/>
      <c r="C174" s="64"/>
      <c r="D174" s="65"/>
      <c r="E174" s="65"/>
      <c r="F174" s="65"/>
      <c r="G174" s="8"/>
      <c r="H174" s="8"/>
      <c r="I174" s="64"/>
      <c r="J174" s="11"/>
      <c r="K174" s="12"/>
      <c r="L174" s="8"/>
    </row>
    <row r="175" spans="1:12" x14ac:dyDescent="0.25">
      <c r="A175" s="47"/>
      <c r="B175" s="14"/>
      <c r="C175" s="48"/>
      <c r="D175" s="54"/>
      <c r="E175" s="54"/>
      <c r="F175" s="54"/>
      <c r="G175" s="48"/>
      <c r="H175" s="48"/>
      <c r="I175" s="48"/>
      <c r="J175" s="55"/>
      <c r="K175" s="56"/>
      <c r="L175" s="48"/>
    </row>
    <row r="176" spans="1:12" x14ac:dyDescent="0.25">
      <c r="A176" s="47"/>
      <c r="B176" s="14"/>
      <c r="C176" s="48"/>
      <c r="D176" s="54"/>
      <c r="E176" s="54"/>
      <c r="F176" s="54"/>
      <c r="G176" s="48"/>
      <c r="H176" s="48"/>
      <c r="I176" s="48"/>
      <c r="J176" s="55"/>
      <c r="K176" s="56"/>
      <c r="L176" s="48"/>
    </row>
    <row r="177" spans="1:12" x14ac:dyDescent="0.25">
      <c r="A177" s="47"/>
      <c r="B177" s="14"/>
      <c r="C177" s="48"/>
      <c r="D177" s="54"/>
      <c r="E177" s="54"/>
      <c r="F177" s="54"/>
      <c r="G177" s="48"/>
      <c r="H177" s="48"/>
      <c r="I177" s="48"/>
      <c r="J177" s="55"/>
      <c r="K177" s="56"/>
      <c r="L177" s="48"/>
    </row>
    <row r="178" spans="1:12" x14ac:dyDescent="0.25">
      <c r="A178" s="47"/>
      <c r="B178" s="14"/>
      <c r="C178" s="48"/>
      <c r="D178" s="54"/>
      <c r="E178" s="54"/>
      <c r="F178" s="54"/>
      <c r="G178" s="48"/>
      <c r="H178" s="48"/>
      <c r="I178" s="48"/>
      <c r="J178" s="55"/>
      <c r="K178" s="56"/>
      <c r="L178" s="48"/>
    </row>
    <row r="179" spans="1:12" x14ac:dyDescent="0.25">
      <c r="A179" s="47"/>
      <c r="B179" s="14"/>
      <c r="C179" s="48"/>
      <c r="D179" s="54"/>
      <c r="E179" s="54"/>
      <c r="F179" s="54"/>
      <c r="G179" s="48"/>
      <c r="H179" s="48"/>
      <c r="I179" s="48"/>
      <c r="J179" s="55"/>
      <c r="K179" s="56"/>
      <c r="L179" s="48"/>
    </row>
    <row r="180" spans="1:12" x14ac:dyDescent="0.25">
      <c r="A180" s="47"/>
      <c r="B180" s="14"/>
      <c r="C180" s="48"/>
      <c r="D180" s="54"/>
      <c r="E180" s="54"/>
      <c r="F180" s="54"/>
      <c r="G180" s="48"/>
      <c r="H180" s="48"/>
      <c r="I180" s="48"/>
      <c r="J180" s="55"/>
      <c r="K180" s="56"/>
      <c r="L180" s="48"/>
    </row>
    <row r="181" spans="1:12" x14ac:dyDescent="0.25">
      <c r="A181" s="47"/>
      <c r="B181" s="14"/>
      <c r="C181" s="48"/>
      <c r="D181" s="54"/>
      <c r="E181" s="54"/>
      <c r="F181" s="54"/>
      <c r="G181" s="48"/>
      <c r="H181" s="48"/>
      <c r="I181" s="48"/>
      <c r="J181" s="55"/>
      <c r="K181" s="56"/>
      <c r="L181" s="48"/>
    </row>
    <row r="182" spans="1:12" x14ac:dyDescent="0.25">
      <c r="A182" s="47"/>
      <c r="B182" s="14"/>
      <c r="C182" s="48"/>
      <c r="D182" s="54"/>
      <c r="E182" s="54"/>
      <c r="F182" s="54"/>
      <c r="G182" s="48"/>
      <c r="H182" s="48"/>
      <c r="I182" s="48"/>
      <c r="J182" s="55"/>
      <c r="K182" s="56"/>
      <c r="L182" s="48"/>
    </row>
    <row r="183" spans="1:12" x14ac:dyDescent="0.25">
      <c r="A183" s="47"/>
      <c r="B183" s="14"/>
      <c r="C183" s="48"/>
      <c r="D183" s="15"/>
      <c r="E183" s="54"/>
      <c r="F183" s="54"/>
      <c r="G183" s="48"/>
      <c r="H183" s="48"/>
      <c r="I183" s="48"/>
      <c r="J183" s="55"/>
      <c r="K183" s="56"/>
      <c r="L183" s="48"/>
    </row>
    <row r="184" spans="1:12" x14ac:dyDescent="0.25">
      <c r="A184" s="47"/>
      <c r="B184" s="14"/>
      <c r="C184" s="48"/>
      <c r="D184" s="54"/>
      <c r="E184" s="54"/>
      <c r="F184" s="54"/>
      <c r="G184" s="48"/>
      <c r="H184" s="48"/>
      <c r="I184" s="48"/>
      <c r="J184" s="55"/>
      <c r="K184" s="56"/>
      <c r="L184" s="48"/>
    </row>
    <row r="185" spans="1:12" x14ac:dyDescent="0.25">
      <c r="A185" s="47"/>
      <c r="B185" s="14"/>
      <c r="C185" s="48"/>
      <c r="D185" s="54"/>
      <c r="E185" s="54"/>
      <c r="F185" s="54"/>
      <c r="G185" s="48"/>
      <c r="H185" s="48"/>
      <c r="I185" s="48"/>
      <c r="J185" s="55"/>
      <c r="K185" s="56"/>
      <c r="L185" s="48"/>
    </row>
    <row r="186" spans="1:12" x14ac:dyDescent="0.25">
      <c r="A186" s="47"/>
      <c r="B186" s="8"/>
      <c r="C186" s="64"/>
      <c r="D186" s="65"/>
      <c r="E186" s="65"/>
      <c r="F186" s="65"/>
      <c r="G186" s="8"/>
      <c r="H186" s="8"/>
      <c r="I186" s="64"/>
      <c r="J186" s="11"/>
      <c r="K186" s="12"/>
      <c r="L186" s="64"/>
    </row>
    <row r="187" spans="1:12" x14ac:dyDescent="0.25">
      <c r="A187" s="47"/>
      <c r="B187" s="8"/>
      <c r="C187" s="64"/>
      <c r="D187" s="65"/>
      <c r="E187" s="65"/>
      <c r="F187" s="65"/>
      <c r="G187" s="8"/>
      <c r="H187" s="8"/>
      <c r="I187" s="64"/>
      <c r="J187" s="11"/>
      <c r="K187" s="12"/>
      <c r="L187" s="64"/>
    </row>
    <row r="188" spans="1:12" x14ac:dyDescent="0.25">
      <c r="A188" s="47"/>
      <c r="B188" s="8"/>
      <c r="C188" s="64"/>
      <c r="D188" s="65"/>
      <c r="E188" s="65"/>
      <c r="F188" s="65"/>
      <c r="G188" s="8"/>
      <c r="H188" s="8"/>
      <c r="I188" s="64"/>
      <c r="J188" s="11"/>
      <c r="K188" s="12"/>
      <c r="L188" s="64"/>
    </row>
    <row r="189" spans="1:12" x14ac:dyDescent="0.25">
      <c r="A189" s="47"/>
      <c r="B189" s="8"/>
      <c r="C189" s="64"/>
      <c r="D189" s="65"/>
      <c r="E189" s="65"/>
      <c r="F189" s="65"/>
      <c r="G189" s="8"/>
      <c r="H189" s="8"/>
      <c r="I189" s="64"/>
      <c r="J189" s="11"/>
      <c r="K189" s="12"/>
      <c r="L189" s="64"/>
    </row>
    <row r="190" spans="1:12" x14ac:dyDescent="0.25">
      <c r="A190" s="47"/>
      <c r="B190" s="8"/>
      <c r="C190" s="64"/>
      <c r="D190" s="65"/>
      <c r="E190" s="65"/>
      <c r="F190" s="65"/>
      <c r="G190" s="8"/>
      <c r="H190" s="8"/>
      <c r="I190" s="64"/>
      <c r="J190" s="11"/>
      <c r="K190" s="12"/>
      <c r="L190" s="64"/>
    </row>
    <row r="191" spans="1:12" x14ac:dyDescent="0.25">
      <c r="A191" s="47"/>
      <c r="B191" s="64"/>
      <c r="C191" s="64"/>
      <c r="D191" s="65"/>
      <c r="E191" s="65"/>
      <c r="F191" s="65"/>
      <c r="G191" s="8"/>
      <c r="H191" s="8"/>
      <c r="I191" s="64"/>
      <c r="J191" s="11"/>
      <c r="K191" s="12"/>
      <c r="L191" s="64"/>
    </row>
    <row r="192" spans="1:12" x14ac:dyDescent="0.25">
      <c r="A192" s="47"/>
      <c r="B192" s="14"/>
      <c r="C192" s="48"/>
      <c r="D192" s="54"/>
      <c r="E192" s="54"/>
      <c r="F192" s="54"/>
      <c r="G192" s="48"/>
      <c r="H192" s="48"/>
      <c r="I192" s="48"/>
      <c r="J192" s="55"/>
      <c r="K192" s="56"/>
      <c r="L192" s="48"/>
    </row>
    <row r="193" spans="1:12" x14ac:dyDescent="0.25">
      <c r="A193" s="47"/>
      <c r="B193" s="14"/>
      <c r="C193" s="48"/>
      <c r="D193" s="54"/>
      <c r="E193" s="54"/>
      <c r="F193" s="54"/>
      <c r="G193" s="48"/>
      <c r="H193" s="48"/>
      <c r="I193" s="48"/>
      <c r="J193" s="55"/>
      <c r="K193" s="56"/>
      <c r="L193" s="48"/>
    </row>
    <row r="194" spans="1:12" x14ac:dyDescent="0.25">
      <c r="A194" s="47"/>
      <c r="B194" s="14"/>
      <c r="C194" s="48"/>
      <c r="D194" s="54"/>
      <c r="E194" s="54"/>
      <c r="F194" s="54"/>
      <c r="G194" s="48"/>
      <c r="H194" s="48"/>
      <c r="I194" s="48"/>
      <c r="J194" s="55"/>
      <c r="K194" s="56"/>
      <c r="L194" s="48"/>
    </row>
    <row r="195" spans="1:12" x14ac:dyDescent="0.25">
      <c r="A195" s="47"/>
      <c r="B195" s="14"/>
      <c r="C195" s="48"/>
      <c r="D195" s="54"/>
      <c r="E195" s="54"/>
      <c r="F195" s="54"/>
      <c r="G195" s="48"/>
      <c r="H195" s="48"/>
      <c r="I195" s="48"/>
      <c r="J195" s="55"/>
      <c r="K195" s="56"/>
      <c r="L195" s="48"/>
    </row>
    <row r="196" spans="1:12" x14ac:dyDescent="0.25">
      <c r="A196" s="47"/>
      <c r="B196" s="14"/>
      <c r="C196" s="48"/>
      <c r="D196" s="54"/>
      <c r="E196" s="54"/>
      <c r="F196" s="54"/>
      <c r="G196" s="48"/>
      <c r="H196" s="48"/>
      <c r="I196" s="48"/>
      <c r="J196" s="55"/>
      <c r="K196" s="56"/>
      <c r="L196" s="48"/>
    </row>
    <row r="197" spans="1:12" x14ac:dyDescent="0.25">
      <c r="A197" s="47"/>
      <c r="B197" s="14"/>
      <c r="C197" s="48"/>
      <c r="D197" s="54"/>
      <c r="E197" s="54"/>
      <c r="F197" s="54"/>
      <c r="G197" s="48"/>
      <c r="H197" s="48"/>
      <c r="I197" s="48"/>
      <c r="J197" s="55"/>
      <c r="K197" s="56"/>
      <c r="L197" s="48"/>
    </row>
    <row r="198" spans="1:12" x14ac:dyDescent="0.25">
      <c r="A198" s="47"/>
      <c r="B198" s="14"/>
      <c r="C198" s="48"/>
      <c r="D198" s="54"/>
      <c r="E198" s="54"/>
      <c r="F198" s="54"/>
      <c r="G198" s="48"/>
      <c r="H198" s="48"/>
      <c r="I198" s="48"/>
      <c r="J198" s="55"/>
      <c r="K198" s="56"/>
      <c r="L198" s="48"/>
    </row>
    <row r="199" spans="1:12" x14ac:dyDescent="0.25">
      <c r="A199" s="47"/>
      <c r="B199" s="14"/>
      <c r="C199" s="48"/>
      <c r="D199" s="54"/>
      <c r="E199" s="54"/>
      <c r="F199" s="54"/>
      <c r="G199" s="48"/>
      <c r="H199" s="48"/>
      <c r="I199" s="48"/>
      <c r="J199" s="55"/>
      <c r="K199" s="56"/>
      <c r="L199" s="48"/>
    </row>
    <row r="200" spans="1:12" x14ac:dyDescent="0.25">
      <c r="A200" s="47"/>
      <c r="B200" s="14"/>
      <c r="C200" s="48"/>
      <c r="D200" s="54"/>
      <c r="E200" s="54"/>
      <c r="F200" s="54"/>
      <c r="G200" s="48"/>
      <c r="H200" s="48"/>
      <c r="I200" s="48"/>
      <c r="J200" s="55"/>
      <c r="K200" s="56"/>
      <c r="L200" s="48"/>
    </row>
    <row r="201" spans="1:12" x14ac:dyDescent="0.25">
      <c r="A201" s="47"/>
      <c r="B201" s="14"/>
      <c r="C201" s="48"/>
      <c r="D201" s="54"/>
      <c r="E201" s="54"/>
      <c r="F201" s="54"/>
      <c r="G201" s="48"/>
      <c r="H201" s="48"/>
      <c r="I201" s="48"/>
      <c r="J201" s="55"/>
      <c r="K201" s="56"/>
      <c r="L201" s="48"/>
    </row>
    <row r="202" spans="1:12" x14ac:dyDescent="0.25">
      <c r="A202" s="47"/>
      <c r="B202" s="14"/>
      <c r="C202" s="48"/>
      <c r="D202" s="54"/>
      <c r="E202" s="54"/>
      <c r="F202" s="54"/>
      <c r="G202" s="48"/>
      <c r="H202" s="48"/>
      <c r="I202" s="48"/>
      <c r="J202" s="55"/>
      <c r="K202" s="56"/>
      <c r="L202" s="48"/>
    </row>
    <row r="203" spans="1:12" x14ac:dyDescent="0.25">
      <c r="A203" s="47"/>
      <c r="B203" s="14"/>
      <c r="C203" s="48"/>
      <c r="D203" s="54"/>
      <c r="E203" s="54"/>
      <c r="F203" s="54"/>
      <c r="G203" s="48"/>
      <c r="H203" s="48"/>
      <c r="I203" s="48"/>
      <c r="J203" s="55"/>
      <c r="K203" s="56"/>
      <c r="L203" s="48"/>
    </row>
    <row r="204" spans="1:12" x14ac:dyDescent="0.25">
      <c r="A204" s="47"/>
      <c r="B204" s="14"/>
      <c r="C204" s="48"/>
      <c r="D204" s="54"/>
      <c r="E204" s="54"/>
      <c r="F204" s="54"/>
      <c r="G204" s="48"/>
      <c r="H204" s="48"/>
      <c r="I204" s="48"/>
      <c r="J204" s="55"/>
      <c r="K204" s="56"/>
      <c r="L204" s="48"/>
    </row>
    <row r="205" spans="1:12" x14ac:dyDescent="0.25">
      <c r="A205" s="47"/>
      <c r="B205" s="14"/>
      <c r="C205" s="48"/>
      <c r="D205" s="54"/>
      <c r="E205" s="54"/>
      <c r="F205" s="54"/>
      <c r="G205" s="48"/>
      <c r="H205" s="48"/>
      <c r="I205" s="48"/>
      <c r="J205" s="55"/>
      <c r="K205" s="56"/>
      <c r="L205" s="48"/>
    </row>
    <row r="206" spans="1:12" x14ac:dyDescent="0.25">
      <c r="A206" s="47"/>
      <c r="B206" s="14"/>
      <c r="C206" s="48"/>
      <c r="D206" s="54"/>
      <c r="E206" s="54"/>
      <c r="F206" s="54"/>
      <c r="G206" s="48"/>
      <c r="H206" s="48"/>
      <c r="I206" s="48"/>
      <c r="J206" s="55"/>
      <c r="K206" s="56"/>
      <c r="L206" s="48"/>
    </row>
    <row r="207" spans="1:12" x14ac:dyDescent="0.25">
      <c r="A207" s="47"/>
      <c r="B207" s="14"/>
      <c r="C207" s="48"/>
      <c r="D207" s="54"/>
      <c r="E207" s="54"/>
      <c r="F207" s="54"/>
      <c r="G207" s="48"/>
      <c r="H207" s="48"/>
      <c r="I207" s="48"/>
      <c r="J207" s="55"/>
      <c r="K207" s="56"/>
      <c r="L207" s="48"/>
    </row>
    <row r="208" spans="1:12" x14ac:dyDescent="0.25">
      <c r="A208" s="47"/>
      <c r="B208" s="14"/>
      <c r="C208" s="48"/>
      <c r="D208" s="54"/>
      <c r="E208" s="54"/>
      <c r="F208" s="54"/>
      <c r="G208" s="48"/>
      <c r="H208" s="48"/>
      <c r="I208" s="48"/>
      <c r="J208" s="55"/>
      <c r="K208" s="56"/>
      <c r="L208" s="48"/>
    </row>
    <row r="209" spans="1:12" x14ac:dyDescent="0.25">
      <c r="A209" s="47"/>
      <c r="B209" s="14"/>
      <c r="C209" s="48"/>
      <c r="D209" s="54"/>
      <c r="E209" s="54"/>
      <c r="F209" s="54"/>
      <c r="G209" s="48"/>
      <c r="H209" s="48"/>
      <c r="I209" s="48"/>
      <c r="J209" s="55"/>
      <c r="K209" s="56"/>
      <c r="L209" s="48"/>
    </row>
    <row r="210" spans="1:12" x14ac:dyDescent="0.25">
      <c r="A210" s="47"/>
      <c r="B210" s="14"/>
      <c r="C210" s="48"/>
      <c r="D210" s="54"/>
      <c r="E210" s="54"/>
      <c r="F210" s="54"/>
      <c r="G210" s="48"/>
      <c r="H210" s="48"/>
      <c r="I210" s="48"/>
      <c r="J210" s="55"/>
      <c r="K210" s="56"/>
      <c r="L210" s="48"/>
    </row>
    <row r="211" spans="1:12" x14ac:dyDescent="0.25">
      <c r="A211" s="47"/>
      <c r="B211" s="14"/>
      <c r="C211" s="48"/>
      <c r="D211" s="54"/>
      <c r="E211" s="54"/>
      <c r="F211" s="54"/>
      <c r="G211" s="48"/>
      <c r="H211" s="48"/>
      <c r="I211" s="48"/>
      <c r="J211" s="55"/>
      <c r="K211" s="56"/>
      <c r="L211" s="48"/>
    </row>
    <row r="212" spans="1:12" x14ac:dyDescent="0.25">
      <c r="A212" s="47"/>
      <c r="B212" s="14"/>
      <c r="C212" s="48"/>
      <c r="D212" s="54"/>
      <c r="E212" s="54"/>
      <c r="F212" s="54"/>
      <c r="G212" s="48"/>
      <c r="H212" s="48"/>
      <c r="I212" s="48"/>
      <c r="J212" s="55"/>
      <c r="K212" s="56"/>
      <c r="L212" s="48"/>
    </row>
    <row r="213" spans="1:12" x14ac:dyDescent="0.25">
      <c r="A213" s="63"/>
      <c r="B213" s="8"/>
      <c r="C213" s="64"/>
      <c r="D213" s="65"/>
      <c r="E213" s="65"/>
      <c r="F213" s="65"/>
      <c r="G213" s="8"/>
      <c r="H213" s="8"/>
      <c r="I213" s="64"/>
      <c r="J213" s="11"/>
      <c r="K213" s="12"/>
      <c r="L213" s="64"/>
    </row>
    <row r="214" spans="1:12" x14ac:dyDescent="0.25">
      <c r="A214" s="63"/>
      <c r="B214" s="8"/>
      <c r="C214" s="64"/>
      <c r="D214" s="65"/>
      <c r="E214" s="65"/>
      <c r="F214" s="65"/>
      <c r="G214" s="8"/>
      <c r="H214" s="8"/>
      <c r="I214" s="64"/>
      <c r="J214" s="11"/>
      <c r="K214" s="12"/>
      <c r="L214" s="64"/>
    </row>
    <row r="215" spans="1:12" x14ac:dyDescent="0.25">
      <c r="A215" s="63"/>
      <c r="B215" s="8"/>
      <c r="C215" s="64"/>
      <c r="D215" s="65"/>
      <c r="E215" s="65"/>
      <c r="F215" s="65"/>
      <c r="G215" s="8"/>
      <c r="H215" s="8"/>
      <c r="I215" s="64"/>
      <c r="J215" s="11"/>
      <c r="K215" s="12"/>
      <c r="L215" s="64"/>
    </row>
    <row r="216" spans="1:12" x14ac:dyDescent="0.25">
      <c r="A216" s="63"/>
      <c r="B216" s="8"/>
      <c r="C216" s="64"/>
      <c r="D216" s="65"/>
      <c r="E216" s="65"/>
      <c r="F216" s="65"/>
      <c r="G216" s="8"/>
      <c r="H216" s="8"/>
      <c r="I216" s="64"/>
      <c r="J216" s="11"/>
      <c r="K216" s="12"/>
      <c r="L216" s="64"/>
    </row>
    <row r="217" spans="1:12" x14ac:dyDescent="0.25">
      <c r="A217" s="63"/>
      <c r="B217" s="8"/>
      <c r="C217" s="64"/>
      <c r="D217" s="65"/>
      <c r="E217" s="65"/>
      <c r="F217" s="65"/>
      <c r="G217" s="8"/>
      <c r="H217" s="8"/>
      <c r="I217" s="64"/>
      <c r="J217" s="11"/>
      <c r="K217" s="12"/>
      <c r="L217" s="8"/>
    </row>
    <row r="218" spans="1:12" x14ac:dyDescent="0.25">
      <c r="A218" s="63"/>
      <c r="B218" s="8"/>
      <c r="C218" s="64"/>
      <c r="D218" s="65"/>
      <c r="E218" s="65"/>
      <c r="F218" s="65"/>
      <c r="G218" s="8"/>
      <c r="H218" s="8"/>
      <c r="I218" s="64"/>
      <c r="J218" s="11"/>
      <c r="K218" s="12"/>
      <c r="L218" s="8"/>
    </row>
    <row r="219" spans="1:12" x14ac:dyDescent="0.25">
      <c r="A219" s="63"/>
      <c r="B219" s="8"/>
      <c r="C219" s="64"/>
      <c r="D219" s="65"/>
      <c r="E219" s="65"/>
      <c r="F219" s="65"/>
      <c r="G219" s="8"/>
      <c r="H219" s="8"/>
      <c r="I219" s="64"/>
      <c r="J219" s="11"/>
      <c r="K219" s="12"/>
      <c r="L219" s="8"/>
    </row>
    <row r="220" spans="1:12" x14ac:dyDescent="0.25">
      <c r="A220" s="63"/>
      <c r="B220" s="8"/>
      <c r="C220" s="64"/>
      <c r="D220" s="65"/>
      <c r="E220" s="65"/>
      <c r="F220" s="65"/>
      <c r="G220" s="8"/>
      <c r="H220" s="8"/>
      <c r="I220" s="64"/>
      <c r="J220" s="11"/>
      <c r="K220" s="12"/>
      <c r="L220" s="64"/>
    </row>
    <row r="221" spans="1:12" x14ac:dyDescent="0.25">
      <c r="A221" s="63"/>
      <c r="B221" s="8"/>
      <c r="C221" s="64"/>
      <c r="D221" s="65"/>
      <c r="E221" s="65"/>
      <c r="F221" s="65"/>
      <c r="G221" s="8"/>
      <c r="H221" s="8"/>
      <c r="I221" s="64"/>
      <c r="J221" s="11"/>
      <c r="K221" s="12"/>
      <c r="L221" s="64"/>
    </row>
    <row r="222" spans="1:12" x14ac:dyDescent="0.25">
      <c r="A222" s="63"/>
      <c r="B222" s="8"/>
      <c r="C222" s="64"/>
      <c r="D222" s="65"/>
      <c r="E222" s="65"/>
      <c r="F222" s="65"/>
      <c r="G222" s="8"/>
      <c r="H222" s="8"/>
      <c r="I222" s="64"/>
      <c r="J222" s="11"/>
      <c r="K222" s="12"/>
      <c r="L222" s="64"/>
    </row>
    <row r="223" spans="1:12" x14ac:dyDescent="0.25">
      <c r="A223" s="63"/>
      <c r="B223" s="8"/>
      <c r="C223" s="64"/>
      <c r="D223" s="65"/>
      <c r="E223" s="65"/>
      <c r="F223" s="65"/>
      <c r="G223" s="8"/>
      <c r="H223" s="8"/>
      <c r="I223" s="64"/>
      <c r="J223" s="11"/>
      <c r="K223" s="12"/>
      <c r="L223" s="8"/>
    </row>
    <row r="224" spans="1:12" x14ac:dyDescent="0.25">
      <c r="A224" s="63"/>
      <c r="B224" s="8"/>
      <c r="C224" s="64"/>
      <c r="D224" s="65"/>
      <c r="E224" s="65"/>
      <c r="F224" s="65"/>
      <c r="G224" s="8"/>
      <c r="H224" s="8"/>
      <c r="I224" s="64"/>
      <c r="J224" s="11"/>
      <c r="K224" s="12"/>
      <c r="L224" s="8"/>
    </row>
    <row r="225" spans="1:12" x14ac:dyDescent="0.25">
      <c r="A225" s="63"/>
      <c r="B225" s="8"/>
      <c r="C225" s="64"/>
      <c r="D225" s="65"/>
      <c r="E225" s="65"/>
      <c r="F225" s="65"/>
      <c r="G225" s="8"/>
      <c r="H225" s="8"/>
      <c r="I225" s="64"/>
      <c r="J225" s="11"/>
      <c r="K225" s="12"/>
      <c r="L225" s="64"/>
    </row>
    <row r="226" spans="1:12" x14ac:dyDescent="0.25">
      <c r="A226" s="63"/>
      <c r="B226" s="8"/>
      <c r="C226" s="64"/>
      <c r="D226" s="65"/>
      <c r="E226" s="65"/>
      <c r="F226" s="65"/>
      <c r="G226" s="8"/>
      <c r="H226" s="8"/>
      <c r="I226" s="64"/>
      <c r="J226" s="11"/>
      <c r="K226" s="12"/>
      <c r="L226" s="64"/>
    </row>
    <row r="227" spans="1:12" x14ac:dyDescent="0.25">
      <c r="A227" s="63"/>
      <c r="B227" s="8"/>
      <c r="C227" s="64"/>
      <c r="D227" s="65"/>
      <c r="E227" s="65"/>
      <c r="F227" s="65"/>
      <c r="G227" s="8"/>
      <c r="H227" s="8"/>
      <c r="I227" s="64"/>
      <c r="J227" s="11"/>
      <c r="K227" s="12"/>
      <c r="L227" s="64"/>
    </row>
    <row r="228" spans="1:12" x14ac:dyDescent="0.25">
      <c r="A228" s="63"/>
      <c r="B228" s="64"/>
      <c r="C228" s="64"/>
      <c r="D228" s="65"/>
      <c r="E228" s="65"/>
      <c r="F228" s="65"/>
      <c r="G228" s="8"/>
      <c r="H228" s="8"/>
      <c r="I228" s="64"/>
      <c r="J228" s="11"/>
      <c r="K228" s="12"/>
      <c r="L228" s="64"/>
    </row>
    <row r="229" spans="1:12" x14ac:dyDescent="0.25">
      <c r="A229" s="63"/>
      <c r="B229" s="8"/>
      <c r="C229" s="64"/>
      <c r="D229" s="65"/>
      <c r="E229" s="65"/>
      <c r="F229" s="65"/>
      <c r="G229" s="8"/>
      <c r="H229" s="8"/>
      <c r="I229" s="64"/>
      <c r="J229" s="11"/>
      <c r="K229" s="12"/>
      <c r="L229" s="64"/>
    </row>
    <row r="230" spans="1:12" x14ac:dyDescent="0.25">
      <c r="A230" s="63"/>
      <c r="B230" s="8"/>
      <c r="C230" s="64"/>
      <c r="D230" s="65"/>
      <c r="E230" s="65"/>
      <c r="F230" s="65"/>
      <c r="G230" s="8"/>
      <c r="H230" s="8"/>
      <c r="I230" s="64"/>
      <c r="J230" s="11"/>
      <c r="K230" s="12"/>
      <c r="L230" s="8"/>
    </row>
    <row r="231" spans="1:12" x14ac:dyDescent="0.25">
      <c r="A231" s="63"/>
      <c r="B231" s="8"/>
      <c r="C231" s="64"/>
      <c r="D231" s="65"/>
      <c r="E231" s="65"/>
      <c r="F231" s="65"/>
      <c r="G231" s="8"/>
      <c r="H231" s="8"/>
      <c r="I231" s="64"/>
      <c r="J231" s="11"/>
      <c r="K231" s="12"/>
      <c r="L231" s="64"/>
    </row>
    <row r="232" spans="1:12" x14ac:dyDescent="0.25">
      <c r="A232" s="63"/>
      <c r="B232" s="8"/>
      <c r="C232" s="64"/>
      <c r="D232" s="65"/>
      <c r="E232" s="65"/>
      <c r="F232" s="65"/>
      <c r="G232" s="8"/>
      <c r="H232" s="8"/>
      <c r="I232" s="64"/>
      <c r="J232" s="11"/>
      <c r="K232" s="12"/>
      <c r="L232" s="64"/>
    </row>
    <row r="233" spans="1:12" x14ac:dyDescent="0.25">
      <c r="A233" s="63"/>
      <c r="B233" s="8"/>
      <c r="C233" s="64"/>
      <c r="D233" s="65"/>
      <c r="E233" s="65"/>
      <c r="F233" s="65"/>
      <c r="G233" s="8"/>
      <c r="H233" s="8"/>
      <c r="I233" s="64"/>
      <c r="J233" s="11"/>
      <c r="K233" s="12"/>
      <c r="L233" s="8"/>
    </row>
    <row r="234" spans="1:12" x14ac:dyDescent="0.25">
      <c r="A234" s="63"/>
      <c r="B234" s="8"/>
      <c r="C234" s="64"/>
      <c r="D234" s="65"/>
      <c r="E234" s="65"/>
      <c r="F234" s="65"/>
      <c r="G234" s="8"/>
      <c r="H234" s="8"/>
      <c r="I234" s="64"/>
      <c r="J234" s="11"/>
      <c r="K234" s="12"/>
      <c r="L234" s="8"/>
    </row>
    <row r="235" spans="1:12" x14ac:dyDescent="0.25">
      <c r="A235" s="63"/>
      <c r="B235" s="8"/>
      <c r="C235" s="64"/>
      <c r="D235" s="65"/>
      <c r="E235" s="65"/>
      <c r="F235" s="65"/>
      <c r="G235" s="64"/>
      <c r="H235" s="64"/>
      <c r="I235" s="64"/>
      <c r="J235" s="11"/>
      <c r="K235" s="12"/>
      <c r="L235" s="64"/>
    </row>
    <row r="236" spans="1:12" x14ac:dyDescent="0.25">
      <c r="A236" s="63"/>
      <c r="B236" s="8"/>
      <c r="C236" s="64"/>
      <c r="D236" s="65"/>
      <c r="E236" s="65"/>
      <c r="F236" s="65"/>
      <c r="G236" s="8"/>
      <c r="H236" s="8"/>
      <c r="I236" s="64"/>
      <c r="J236" s="11"/>
      <c r="K236" s="12"/>
      <c r="L236" s="64"/>
    </row>
    <row r="237" spans="1:12" x14ac:dyDescent="0.25">
      <c r="A237" s="63"/>
      <c r="B237" s="8"/>
      <c r="C237" s="64"/>
      <c r="D237" s="65"/>
      <c r="E237" s="65"/>
      <c r="F237" s="65"/>
      <c r="G237" s="8"/>
      <c r="H237" s="8"/>
      <c r="I237" s="64"/>
      <c r="J237" s="11"/>
      <c r="K237" s="12"/>
      <c r="L237" s="8"/>
    </row>
    <row r="238" spans="1:12" x14ac:dyDescent="0.25">
      <c r="A238" s="63"/>
      <c r="B238" s="8"/>
      <c r="C238" s="64"/>
      <c r="D238" s="65"/>
      <c r="E238" s="65"/>
      <c r="F238" s="65"/>
      <c r="G238" s="8"/>
      <c r="H238" s="8"/>
      <c r="I238" s="64"/>
      <c r="J238" s="11"/>
      <c r="K238" s="12"/>
      <c r="L238" s="8"/>
    </row>
    <row r="239" spans="1:12" x14ac:dyDescent="0.25">
      <c r="A239" s="63"/>
      <c r="B239" s="8"/>
      <c r="C239" s="64"/>
      <c r="D239" s="65"/>
      <c r="E239" s="65"/>
      <c r="F239" s="65"/>
      <c r="G239" s="64"/>
      <c r="H239" s="64"/>
      <c r="I239" s="64"/>
      <c r="J239" s="11"/>
      <c r="K239" s="12"/>
      <c r="L239" s="64"/>
    </row>
    <row r="240" spans="1:12" x14ac:dyDescent="0.25">
      <c r="A240" s="63"/>
      <c r="B240" s="8"/>
      <c r="C240" s="64"/>
      <c r="D240" s="65"/>
      <c r="E240" s="65"/>
      <c r="F240" s="65"/>
      <c r="G240" s="8"/>
      <c r="H240" s="8"/>
      <c r="I240" s="64"/>
      <c r="J240" s="11"/>
      <c r="K240" s="12"/>
      <c r="L240" s="64"/>
    </row>
    <row r="241" spans="1:12" x14ac:dyDescent="0.25">
      <c r="A241" s="63"/>
      <c r="B241" s="8"/>
      <c r="C241" s="64"/>
      <c r="D241" s="65"/>
      <c r="E241" s="65"/>
      <c r="F241" s="65"/>
      <c r="G241" s="8"/>
      <c r="H241" s="8"/>
      <c r="I241" s="64"/>
      <c r="J241" s="11"/>
      <c r="K241" s="12"/>
      <c r="L241" s="8"/>
    </row>
    <row r="242" spans="1:12" x14ac:dyDescent="0.25">
      <c r="A242" s="63"/>
      <c r="B242" s="8"/>
      <c r="C242" s="64"/>
      <c r="D242" s="65"/>
      <c r="E242" s="65"/>
      <c r="F242" s="65"/>
      <c r="G242" s="8"/>
      <c r="H242" s="8"/>
      <c r="I242" s="64"/>
      <c r="J242" s="11"/>
      <c r="K242" s="12"/>
      <c r="L242" s="64"/>
    </row>
    <row r="243" spans="1:12" x14ac:dyDescent="0.25">
      <c r="A243" s="63"/>
      <c r="B243" s="8"/>
      <c r="C243" s="64"/>
      <c r="D243" s="65"/>
      <c r="E243" s="65"/>
      <c r="F243" s="65"/>
      <c r="G243" s="8"/>
      <c r="H243" s="8"/>
      <c r="I243" s="64"/>
      <c r="J243" s="11"/>
      <c r="K243" s="12"/>
      <c r="L243" s="8"/>
    </row>
    <row r="244" spans="1:12" x14ac:dyDescent="0.25">
      <c r="A244" s="63"/>
      <c r="B244" s="8"/>
      <c r="C244" s="64"/>
      <c r="D244" s="65"/>
      <c r="E244" s="65"/>
      <c r="F244" s="65"/>
      <c r="G244" s="64"/>
      <c r="H244" s="64"/>
      <c r="I244" s="64"/>
      <c r="J244" s="11"/>
      <c r="K244" s="12"/>
      <c r="L244" s="64"/>
    </row>
    <row r="245" spans="1:12" x14ac:dyDescent="0.25">
      <c r="A245" s="63"/>
      <c r="B245" s="8"/>
      <c r="C245" s="64"/>
      <c r="D245" s="65"/>
      <c r="E245" s="65"/>
      <c r="F245" s="65"/>
      <c r="G245" s="8"/>
      <c r="H245" s="8"/>
      <c r="I245" s="64"/>
      <c r="J245" s="11"/>
      <c r="K245" s="12"/>
      <c r="L245" s="64"/>
    </row>
    <row r="246" spans="1:12" x14ac:dyDescent="0.25">
      <c r="A246" s="63"/>
      <c r="B246" s="8"/>
      <c r="C246" s="64"/>
      <c r="D246" s="65"/>
      <c r="E246" s="65"/>
      <c r="F246" s="65"/>
      <c r="G246" s="8"/>
      <c r="H246" s="8"/>
      <c r="I246" s="64"/>
      <c r="J246" s="11"/>
      <c r="K246" s="12"/>
      <c r="L246" s="8"/>
    </row>
    <row r="247" spans="1:12" x14ac:dyDescent="0.25">
      <c r="A247" s="63"/>
      <c r="B247" s="8"/>
      <c r="C247" s="64"/>
      <c r="D247" s="65"/>
      <c r="E247" s="65"/>
      <c r="F247" s="65"/>
      <c r="G247" s="8"/>
      <c r="H247" s="8"/>
      <c r="I247" s="64"/>
      <c r="J247" s="11"/>
      <c r="K247" s="12"/>
      <c r="L247" s="64"/>
    </row>
    <row r="248" spans="1:12" x14ac:dyDescent="0.25">
      <c r="A248" s="63"/>
      <c r="B248" s="8"/>
      <c r="C248" s="64"/>
      <c r="D248" s="65"/>
      <c r="E248" s="65"/>
      <c r="F248" s="65"/>
      <c r="G248" s="8"/>
      <c r="H248" s="8"/>
      <c r="I248" s="64"/>
      <c r="J248" s="11"/>
      <c r="K248" s="12"/>
      <c r="L248" s="64"/>
    </row>
    <row r="249" spans="1:12" x14ac:dyDescent="0.25">
      <c r="A249" s="63"/>
      <c r="B249" s="8"/>
      <c r="C249" s="64"/>
      <c r="D249" s="65"/>
      <c r="E249" s="65"/>
      <c r="F249" s="65"/>
      <c r="G249" s="8"/>
      <c r="H249" s="8"/>
      <c r="I249" s="64"/>
      <c r="J249" s="11"/>
      <c r="K249" s="12"/>
      <c r="L249" s="64"/>
    </row>
    <row r="250" spans="1:12" x14ac:dyDescent="0.25">
      <c r="A250" s="63"/>
      <c r="B250" s="8"/>
      <c r="C250" s="64"/>
      <c r="D250" s="65"/>
      <c r="E250" s="65"/>
      <c r="F250" s="65"/>
      <c r="G250" s="8"/>
      <c r="H250" s="8"/>
      <c r="I250" s="64"/>
      <c r="J250" s="11"/>
      <c r="K250" s="12"/>
      <c r="L250" s="64"/>
    </row>
    <row r="251" spans="1:12" x14ac:dyDescent="0.25">
      <c r="A251" s="63"/>
      <c r="B251" s="8"/>
      <c r="C251" s="64"/>
      <c r="D251" s="65"/>
      <c r="E251" s="65"/>
      <c r="F251" s="65"/>
      <c r="G251" s="8"/>
      <c r="H251" s="8"/>
      <c r="I251" s="64"/>
      <c r="J251" s="11"/>
      <c r="K251" s="12"/>
      <c r="L251" s="8"/>
    </row>
    <row r="252" spans="1:12" x14ac:dyDescent="0.25">
      <c r="A252" s="63"/>
      <c r="B252" s="8"/>
      <c r="C252" s="64"/>
      <c r="D252" s="65"/>
      <c r="E252" s="65"/>
      <c r="F252" s="65"/>
      <c r="G252" s="8"/>
      <c r="H252" s="8"/>
      <c r="I252" s="64"/>
      <c r="J252" s="11"/>
      <c r="K252" s="12"/>
      <c r="L252" s="64"/>
    </row>
    <row r="253" spans="1:12" x14ac:dyDescent="0.25">
      <c r="A253" s="63"/>
      <c r="B253" s="8"/>
      <c r="C253" s="64"/>
      <c r="D253" s="65"/>
      <c r="E253" s="65"/>
      <c r="F253" s="65"/>
      <c r="G253" s="8"/>
      <c r="H253" s="8"/>
      <c r="I253" s="64"/>
      <c r="J253" s="11"/>
      <c r="K253" s="12"/>
      <c r="L253" s="8"/>
    </row>
    <row r="254" spans="1:12" x14ac:dyDescent="0.25">
      <c r="A254" s="63"/>
      <c r="B254" s="8"/>
      <c r="C254" s="64"/>
      <c r="D254" s="65"/>
      <c r="E254" s="65"/>
      <c r="F254" s="65"/>
      <c r="G254" s="8"/>
      <c r="H254" s="8"/>
      <c r="I254" s="64"/>
      <c r="J254" s="11"/>
      <c r="K254" s="12"/>
      <c r="L254" s="64"/>
    </row>
    <row r="255" spans="1:12" x14ac:dyDescent="0.25">
      <c r="A255" s="63"/>
      <c r="B255" s="8"/>
      <c r="C255" s="64"/>
      <c r="D255" s="65"/>
      <c r="E255" s="65"/>
      <c r="F255" s="65"/>
      <c r="G255" s="8"/>
      <c r="H255" s="8"/>
      <c r="I255" s="64"/>
      <c r="J255" s="11"/>
      <c r="K255" s="12"/>
      <c r="L255" s="64"/>
    </row>
    <row r="256" spans="1:12" x14ac:dyDescent="0.25">
      <c r="A256" s="63"/>
      <c r="B256" s="8"/>
      <c r="C256" s="64"/>
      <c r="D256" s="65"/>
      <c r="E256" s="65"/>
      <c r="F256" s="65"/>
      <c r="G256" s="8"/>
      <c r="H256" s="8"/>
      <c r="I256" s="64"/>
      <c r="J256" s="11"/>
      <c r="K256" s="12"/>
      <c r="L256" s="64"/>
    </row>
    <row r="257" spans="1:12" x14ac:dyDescent="0.25">
      <c r="A257" s="63"/>
      <c r="B257" s="8"/>
      <c r="C257" s="64"/>
      <c r="D257" s="65"/>
      <c r="E257" s="65"/>
      <c r="F257" s="65"/>
      <c r="G257" s="8"/>
      <c r="H257" s="8"/>
      <c r="I257" s="64"/>
      <c r="J257" s="11"/>
      <c r="K257" s="12"/>
      <c r="L257" s="8"/>
    </row>
    <row r="258" spans="1:12" x14ac:dyDescent="0.25">
      <c r="A258" s="63"/>
      <c r="B258" s="8"/>
      <c r="C258" s="64"/>
      <c r="D258" s="65"/>
      <c r="E258" s="65"/>
      <c r="F258" s="65"/>
      <c r="G258" s="8"/>
      <c r="H258" s="8"/>
      <c r="I258" s="64"/>
      <c r="J258" s="11"/>
      <c r="K258" s="12"/>
      <c r="L258" s="64"/>
    </row>
    <row r="259" spans="1:12" x14ac:dyDescent="0.25">
      <c r="A259" s="63"/>
      <c r="B259" s="8"/>
      <c r="C259" s="64"/>
      <c r="D259" s="65"/>
      <c r="E259" s="65"/>
      <c r="F259" s="65"/>
      <c r="G259" s="64"/>
      <c r="H259" s="64"/>
      <c r="I259" s="64"/>
      <c r="J259" s="11"/>
      <c r="K259" s="12"/>
      <c r="L259" s="64"/>
    </row>
    <row r="260" spans="1:12" x14ac:dyDescent="0.25">
      <c r="A260" s="63"/>
      <c r="B260" s="8"/>
      <c r="C260" s="64"/>
      <c r="D260" s="65"/>
      <c r="E260" s="65"/>
      <c r="F260" s="65"/>
      <c r="G260" s="8"/>
      <c r="H260" s="8"/>
      <c r="I260" s="64"/>
      <c r="J260" s="11"/>
      <c r="K260" s="12"/>
      <c r="L260" s="64"/>
    </row>
    <row r="261" spans="1:12" x14ac:dyDescent="0.25">
      <c r="A261" s="63"/>
      <c r="B261" s="8"/>
      <c r="C261" s="64"/>
      <c r="D261" s="65"/>
      <c r="E261" s="65"/>
      <c r="F261" s="65"/>
      <c r="G261" s="64"/>
      <c r="H261" s="64"/>
      <c r="I261" s="64"/>
      <c r="J261" s="11"/>
      <c r="K261" s="12"/>
      <c r="L261" s="64"/>
    </row>
    <row r="262" spans="1:12" x14ac:dyDescent="0.25">
      <c r="A262" s="63"/>
      <c r="B262" s="8"/>
      <c r="C262" s="64"/>
      <c r="D262" s="65"/>
      <c r="E262" s="65"/>
      <c r="F262" s="65"/>
      <c r="G262" s="64"/>
      <c r="H262" s="64"/>
      <c r="I262" s="64"/>
      <c r="J262" s="11"/>
      <c r="K262" s="12"/>
      <c r="L262" s="64"/>
    </row>
    <row r="263" spans="1:12" x14ac:dyDescent="0.25">
      <c r="A263" s="63"/>
      <c r="B263" s="8"/>
      <c r="C263" s="64"/>
      <c r="D263" s="65"/>
      <c r="E263" s="65"/>
      <c r="F263" s="65"/>
      <c r="G263" s="64"/>
      <c r="H263" s="64"/>
      <c r="I263" s="64"/>
      <c r="J263" s="11"/>
      <c r="K263" s="12"/>
      <c r="L263" s="64"/>
    </row>
    <row r="264" spans="1:12" x14ac:dyDescent="0.25">
      <c r="A264" s="63"/>
      <c r="B264" s="8"/>
      <c r="C264" s="64"/>
      <c r="D264" s="65"/>
      <c r="E264" s="65"/>
      <c r="F264" s="65"/>
      <c r="G264" s="64"/>
      <c r="H264" s="64"/>
      <c r="I264" s="64"/>
      <c r="J264" s="11"/>
      <c r="K264" s="12"/>
      <c r="L264" s="64"/>
    </row>
    <row r="265" spans="1:12" x14ac:dyDescent="0.25">
      <c r="A265" s="63"/>
      <c r="B265" s="8"/>
      <c r="C265" s="64"/>
      <c r="D265" s="65"/>
      <c r="E265" s="65"/>
      <c r="F265" s="65"/>
      <c r="G265" s="8"/>
      <c r="H265" s="8"/>
      <c r="I265" s="64"/>
      <c r="J265" s="11"/>
      <c r="K265" s="12"/>
      <c r="L265" s="64"/>
    </row>
    <row r="266" spans="1:12" x14ac:dyDescent="0.25">
      <c r="A266" s="63"/>
      <c r="B266" s="8"/>
      <c r="C266" s="64"/>
      <c r="D266" s="65"/>
      <c r="E266" s="65"/>
      <c r="F266" s="65"/>
      <c r="G266" s="8"/>
      <c r="H266" s="8"/>
      <c r="I266" s="64"/>
      <c r="J266" s="11"/>
      <c r="K266" s="12"/>
      <c r="L266" s="64"/>
    </row>
    <row r="267" spans="1:12" x14ac:dyDescent="0.25">
      <c r="A267" s="63"/>
      <c r="B267" s="8"/>
      <c r="C267" s="64"/>
      <c r="D267" s="65"/>
      <c r="E267" s="65"/>
      <c r="F267" s="65"/>
      <c r="G267" s="64"/>
      <c r="H267" s="64"/>
      <c r="I267" s="64"/>
      <c r="J267" s="11"/>
      <c r="K267" s="12"/>
      <c r="L267" s="64"/>
    </row>
    <row r="268" spans="1:12" x14ac:dyDescent="0.25">
      <c r="A268" s="63"/>
      <c r="B268" s="8"/>
      <c r="C268" s="64"/>
      <c r="D268" s="65"/>
      <c r="E268" s="65"/>
      <c r="F268" s="65"/>
      <c r="G268" s="8"/>
      <c r="H268" s="8"/>
      <c r="I268" s="64"/>
      <c r="J268" s="11"/>
      <c r="K268" s="12"/>
      <c r="L268" s="64"/>
    </row>
    <row r="269" spans="1:12" x14ac:dyDescent="0.25">
      <c r="A269" s="63"/>
      <c r="B269" s="8"/>
      <c r="C269" s="64"/>
      <c r="D269" s="65"/>
      <c r="E269" s="65"/>
      <c r="F269" s="65"/>
      <c r="G269" s="64"/>
      <c r="H269" s="64"/>
      <c r="I269" s="64"/>
      <c r="J269" s="11"/>
      <c r="K269" s="12"/>
      <c r="L269" s="64"/>
    </row>
    <row r="270" spans="1:12" x14ac:dyDescent="0.25">
      <c r="A270" s="63"/>
      <c r="B270" s="8"/>
      <c r="C270" s="64"/>
      <c r="D270" s="65"/>
      <c r="E270" s="65"/>
      <c r="F270" s="65"/>
      <c r="G270" s="64"/>
      <c r="H270" s="64"/>
      <c r="I270" s="64"/>
      <c r="J270" s="11"/>
      <c r="K270" s="12"/>
      <c r="L270" s="64"/>
    </row>
    <row r="271" spans="1:12" x14ac:dyDescent="0.25">
      <c r="A271" s="63"/>
      <c r="B271" s="8"/>
      <c r="C271" s="64"/>
      <c r="D271" s="65"/>
      <c r="E271" s="65"/>
      <c r="F271" s="65"/>
      <c r="G271" s="8"/>
      <c r="H271" s="8"/>
      <c r="I271" s="64"/>
      <c r="J271" s="11"/>
      <c r="K271" s="12"/>
      <c r="L271" s="64"/>
    </row>
    <row r="272" spans="1:12" x14ac:dyDescent="0.25">
      <c r="A272" s="63"/>
      <c r="B272" s="8"/>
      <c r="C272" s="64"/>
      <c r="D272" s="65"/>
      <c r="E272" s="65"/>
      <c r="F272" s="65"/>
      <c r="G272" s="8"/>
      <c r="H272" s="8"/>
      <c r="I272" s="64"/>
      <c r="J272" s="11"/>
      <c r="K272" s="12"/>
      <c r="L272" s="64"/>
    </row>
    <row r="273" spans="1:12" x14ac:dyDescent="0.25">
      <c r="A273" s="63"/>
      <c r="B273" s="8"/>
      <c r="C273" s="64"/>
      <c r="D273" s="65"/>
      <c r="E273" s="65"/>
      <c r="F273" s="65"/>
      <c r="G273" s="8"/>
      <c r="H273" s="8"/>
      <c r="I273" s="64"/>
      <c r="J273" s="11"/>
      <c r="K273" s="12"/>
      <c r="L273" s="64"/>
    </row>
    <row r="274" spans="1:12" x14ac:dyDescent="0.25">
      <c r="A274" s="63"/>
      <c r="B274" s="8"/>
      <c r="C274" s="64"/>
      <c r="D274" s="65"/>
      <c r="E274" s="65"/>
      <c r="F274" s="65"/>
      <c r="G274" s="64"/>
      <c r="H274" s="64"/>
      <c r="I274" s="64"/>
      <c r="J274" s="11"/>
      <c r="K274" s="12"/>
      <c r="L274" s="64"/>
    </row>
    <row r="275" spans="1:12" x14ac:dyDescent="0.25">
      <c r="A275" s="63"/>
      <c r="B275" s="8"/>
      <c r="C275" s="64"/>
      <c r="D275" s="65"/>
      <c r="E275" s="65"/>
      <c r="F275" s="65"/>
      <c r="G275" s="64"/>
      <c r="H275" s="64"/>
      <c r="I275" s="64"/>
      <c r="J275" s="11"/>
      <c r="K275" s="12"/>
      <c r="L275" s="64"/>
    </row>
    <row r="276" spans="1:12" x14ac:dyDescent="0.25">
      <c r="A276" s="63"/>
      <c r="B276" s="8"/>
      <c r="C276" s="64"/>
      <c r="D276" s="65"/>
      <c r="E276" s="65"/>
      <c r="F276" s="65"/>
      <c r="G276" s="8"/>
      <c r="H276" s="8"/>
      <c r="I276" s="64"/>
      <c r="J276" s="11"/>
      <c r="K276" s="12"/>
      <c r="L276" s="64"/>
    </row>
    <row r="277" spans="1:12" x14ac:dyDescent="0.25">
      <c r="A277" s="63"/>
      <c r="B277" s="8"/>
      <c r="C277" s="64"/>
      <c r="D277" s="65"/>
      <c r="E277" s="65"/>
      <c r="F277" s="65"/>
      <c r="G277" s="8"/>
      <c r="H277" s="8"/>
      <c r="I277" s="64"/>
      <c r="J277" s="11"/>
      <c r="K277" s="12"/>
      <c r="L277" s="64"/>
    </row>
    <row r="278" spans="1:12" x14ac:dyDescent="0.25">
      <c r="A278" s="63"/>
      <c r="B278" s="8"/>
      <c r="C278" s="64"/>
      <c r="D278" s="65"/>
      <c r="E278" s="65"/>
      <c r="F278" s="65"/>
      <c r="G278" s="8"/>
      <c r="H278" s="8"/>
      <c r="I278" s="64"/>
      <c r="J278" s="11"/>
      <c r="K278" s="12"/>
      <c r="L278" s="64"/>
    </row>
    <row r="279" spans="1:12" x14ac:dyDescent="0.25">
      <c r="A279" s="63"/>
      <c r="B279" s="8"/>
      <c r="C279" s="64"/>
      <c r="D279" s="65"/>
      <c r="E279" s="65"/>
      <c r="F279" s="65"/>
      <c r="G279" s="8"/>
      <c r="H279" s="8"/>
      <c r="I279" s="64"/>
      <c r="J279" s="11"/>
      <c r="K279" s="12"/>
      <c r="L279" s="64"/>
    </row>
    <row r="280" spans="1:12" x14ac:dyDescent="0.25">
      <c r="A280" s="7"/>
      <c r="B280" s="8"/>
      <c r="C280" s="64"/>
      <c r="D280" s="65"/>
      <c r="E280" s="65"/>
      <c r="F280" s="65"/>
      <c r="G280" s="8"/>
      <c r="H280" s="8"/>
      <c r="I280" s="64"/>
      <c r="J280" s="11"/>
      <c r="K280" s="12"/>
      <c r="L280" s="64"/>
    </row>
    <row r="281" spans="1:12" x14ac:dyDescent="0.25">
      <c r="A281" s="63"/>
      <c r="B281" s="8"/>
      <c r="C281" s="64"/>
      <c r="D281" s="65"/>
      <c r="E281" s="65"/>
      <c r="F281" s="65"/>
      <c r="G281" s="8"/>
      <c r="H281" s="8"/>
      <c r="I281" s="64"/>
      <c r="J281" s="11"/>
      <c r="K281" s="12"/>
      <c r="L281" s="64"/>
    </row>
    <row r="282" spans="1:12" x14ac:dyDescent="0.25">
      <c r="A282" s="63"/>
      <c r="B282" s="8"/>
      <c r="C282" s="64"/>
      <c r="D282" s="65"/>
      <c r="E282" s="65"/>
      <c r="F282" s="65"/>
      <c r="G282" s="8"/>
      <c r="H282" s="8"/>
      <c r="I282" s="64"/>
      <c r="J282" s="11"/>
      <c r="K282" s="12"/>
      <c r="L282" s="64"/>
    </row>
    <row r="283" spans="1:12" x14ac:dyDescent="0.25">
      <c r="A283" s="63"/>
      <c r="B283" s="8"/>
      <c r="C283" s="64"/>
      <c r="D283" s="65"/>
      <c r="E283" s="65"/>
      <c r="F283" s="65"/>
      <c r="G283" s="8"/>
      <c r="H283" s="8"/>
      <c r="I283" s="64"/>
      <c r="J283" s="11"/>
      <c r="K283" s="12"/>
      <c r="L283" s="64"/>
    </row>
    <row r="284" spans="1:12" x14ac:dyDescent="0.25">
      <c r="A284" s="63"/>
      <c r="B284" s="8"/>
      <c r="C284" s="64"/>
      <c r="D284" s="65"/>
      <c r="E284" s="65"/>
      <c r="F284" s="65"/>
      <c r="G284" s="8"/>
      <c r="H284" s="8"/>
      <c r="I284" s="64"/>
      <c r="J284" s="11"/>
      <c r="K284" s="12"/>
      <c r="L284" s="64"/>
    </row>
    <row r="285" spans="1:12" x14ac:dyDescent="0.25">
      <c r="A285" s="63"/>
      <c r="B285" s="8"/>
      <c r="C285" s="80"/>
      <c r="D285" s="65"/>
      <c r="E285" s="65"/>
      <c r="F285" s="65"/>
      <c r="G285" s="8"/>
      <c r="H285" s="8"/>
      <c r="I285" s="64"/>
      <c r="J285" s="11"/>
      <c r="K285" s="12"/>
      <c r="L285" s="64"/>
    </row>
    <row r="286" spans="1:12" x14ac:dyDescent="0.25">
      <c r="A286" s="63"/>
      <c r="B286" s="8"/>
      <c r="C286" s="64"/>
      <c r="D286" s="65"/>
      <c r="E286" s="65"/>
      <c r="F286" s="65"/>
      <c r="G286" s="8"/>
      <c r="H286" s="8"/>
      <c r="I286" s="64"/>
      <c r="J286" s="11"/>
      <c r="K286" s="12"/>
      <c r="L286" s="64"/>
    </row>
    <row r="287" spans="1:12" x14ac:dyDescent="0.25">
      <c r="A287" s="63"/>
      <c r="B287" s="8"/>
      <c r="C287" s="64"/>
      <c r="D287" s="65"/>
      <c r="E287" s="65"/>
      <c r="F287" s="65"/>
      <c r="G287" s="8"/>
      <c r="H287" s="8"/>
      <c r="I287" s="64"/>
      <c r="J287" s="11"/>
      <c r="K287" s="12"/>
      <c r="L287" s="64"/>
    </row>
    <row r="288" spans="1:12" x14ac:dyDescent="0.25">
      <c r="A288" s="63"/>
      <c r="B288" s="8"/>
      <c r="C288" s="64"/>
      <c r="D288" s="65"/>
      <c r="E288" s="65"/>
      <c r="F288" s="65"/>
      <c r="G288" s="8"/>
      <c r="H288" s="8"/>
      <c r="I288" s="64"/>
      <c r="J288" s="11"/>
      <c r="K288" s="12"/>
      <c r="L288" s="64"/>
    </row>
    <row r="289" spans="1:12" x14ac:dyDescent="0.25">
      <c r="A289" s="63"/>
      <c r="B289" s="8"/>
      <c r="C289" s="64"/>
      <c r="D289" s="65"/>
      <c r="E289" s="65"/>
      <c r="F289" s="65"/>
      <c r="G289" s="64"/>
      <c r="H289" s="64"/>
      <c r="I289" s="64"/>
      <c r="J289" s="11"/>
      <c r="K289" s="12"/>
      <c r="L289" s="64"/>
    </row>
    <row r="290" spans="1:12" x14ac:dyDescent="0.25">
      <c r="A290" s="63"/>
      <c r="B290" s="8"/>
      <c r="C290" s="64"/>
      <c r="D290" s="65"/>
      <c r="E290" s="65"/>
      <c r="F290" s="65"/>
      <c r="G290" s="8"/>
      <c r="H290" s="8"/>
      <c r="I290" s="64"/>
      <c r="J290" s="11"/>
      <c r="K290" s="12"/>
      <c r="L290" s="64"/>
    </row>
    <row r="291" spans="1:12" x14ac:dyDescent="0.25">
      <c r="A291" s="63"/>
      <c r="B291" s="8"/>
      <c r="C291" s="64"/>
      <c r="D291" s="65"/>
      <c r="E291" s="65"/>
      <c r="F291" s="65"/>
      <c r="G291" s="8"/>
      <c r="H291" s="8"/>
      <c r="I291" s="64"/>
      <c r="J291" s="11"/>
      <c r="K291" s="12"/>
      <c r="L291" s="64"/>
    </row>
    <row r="292" spans="1:12" x14ac:dyDescent="0.25">
      <c r="A292" s="63"/>
      <c r="B292" s="8"/>
      <c r="C292" s="64"/>
      <c r="D292" s="65"/>
      <c r="E292" s="65"/>
      <c r="F292" s="65"/>
      <c r="G292" s="64"/>
      <c r="H292" s="64"/>
      <c r="I292" s="64"/>
      <c r="J292" s="11"/>
      <c r="K292" s="12"/>
      <c r="L292" s="64"/>
    </row>
    <row r="293" spans="1:12" x14ac:dyDescent="0.25">
      <c r="A293" s="63"/>
      <c r="B293" s="8"/>
      <c r="C293" s="64"/>
      <c r="D293" s="65"/>
      <c r="E293" s="65"/>
      <c r="F293" s="65"/>
      <c r="G293" s="64"/>
      <c r="H293" s="64"/>
      <c r="I293" s="64"/>
      <c r="J293" s="11"/>
      <c r="K293" s="12"/>
      <c r="L293" s="64"/>
    </row>
    <row r="294" spans="1:12" x14ac:dyDescent="0.25">
      <c r="A294" s="63"/>
      <c r="B294" s="8"/>
      <c r="C294" s="64"/>
      <c r="D294" s="65"/>
      <c r="E294" s="65"/>
      <c r="F294" s="65"/>
      <c r="G294" s="8"/>
      <c r="H294" s="8"/>
      <c r="I294" s="64"/>
      <c r="J294" s="11"/>
      <c r="K294" s="12"/>
      <c r="L294" s="64"/>
    </row>
    <row r="295" spans="1:12" x14ac:dyDescent="0.25">
      <c r="A295" s="63"/>
      <c r="B295" s="8"/>
      <c r="C295" s="64"/>
      <c r="D295" s="65"/>
      <c r="E295" s="65"/>
      <c r="F295" s="65"/>
      <c r="G295" s="64"/>
      <c r="H295" s="64"/>
      <c r="I295" s="64"/>
      <c r="J295" s="11"/>
      <c r="K295" s="12"/>
      <c r="L295" s="64"/>
    </row>
    <row r="296" spans="1:12" x14ac:dyDescent="0.25">
      <c r="A296" s="63"/>
      <c r="B296" s="8"/>
      <c r="C296" s="64"/>
      <c r="D296" s="65"/>
      <c r="E296" s="65"/>
      <c r="F296" s="65"/>
      <c r="G296" s="64"/>
      <c r="H296" s="64"/>
      <c r="I296" s="64"/>
      <c r="J296" s="11"/>
      <c r="K296" s="12"/>
      <c r="L296" s="64"/>
    </row>
    <row r="297" spans="1:12" x14ac:dyDescent="0.25">
      <c r="A297" s="63"/>
      <c r="B297" s="8"/>
      <c r="C297" s="64"/>
      <c r="D297" s="65"/>
      <c r="E297" s="65"/>
      <c r="F297" s="65"/>
      <c r="G297" s="64"/>
      <c r="H297" s="64"/>
      <c r="I297" s="64"/>
      <c r="J297" s="11"/>
      <c r="K297" s="12"/>
      <c r="L297" s="64"/>
    </row>
    <row r="298" spans="1:12" x14ac:dyDescent="0.25">
      <c r="A298" s="63"/>
      <c r="B298" s="8"/>
      <c r="C298" s="64"/>
      <c r="D298" s="65"/>
      <c r="E298" s="65"/>
      <c r="F298" s="65"/>
      <c r="G298" s="64"/>
      <c r="H298" s="64"/>
      <c r="I298" s="64"/>
      <c r="J298" s="11"/>
      <c r="K298" s="12"/>
      <c r="L298" s="64"/>
    </row>
    <row r="299" spans="1:12" x14ac:dyDescent="0.25">
      <c r="A299" s="63"/>
      <c r="B299" s="8"/>
      <c r="C299" s="64"/>
      <c r="D299" s="65"/>
      <c r="E299" s="65"/>
      <c r="F299" s="65"/>
      <c r="G299" s="64"/>
      <c r="H299" s="64"/>
      <c r="I299" s="64"/>
      <c r="J299" s="11"/>
      <c r="K299" s="12"/>
      <c r="L299" s="64"/>
    </row>
    <row r="300" spans="1:12" x14ac:dyDescent="0.25">
      <c r="A300" s="63"/>
      <c r="B300" s="8"/>
      <c r="C300" s="64"/>
      <c r="D300" s="65"/>
      <c r="E300" s="65"/>
      <c r="F300" s="65"/>
      <c r="G300" s="64"/>
      <c r="H300" s="64"/>
      <c r="I300" s="64"/>
      <c r="J300" s="11"/>
      <c r="K300" s="12"/>
      <c r="L300" s="64"/>
    </row>
    <row r="301" spans="1:12" x14ac:dyDescent="0.25">
      <c r="A301" s="63"/>
      <c r="B301" s="8"/>
      <c r="C301" s="64"/>
      <c r="D301" s="65"/>
      <c r="E301" s="65"/>
      <c r="F301" s="65"/>
      <c r="G301" s="64"/>
      <c r="H301" s="64"/>
      <c r="I301" s="64"/>
      <c r="J301" s="11"/>
      <c r="K301" s="12"/>
      <c r="L301" s="64"/>
    </row>
    <row r="302" spans="1:12" x14ac:dyDescent="0.25">
      <c r="A302" s="63"/>
      <c r="B302" s="8"/>
      <c r="C302" s="64"/>
      <c r="D302" s="65"/>
      <c r="E302" s="65"/>
      <c r="F302" s="65"/>
      <c r="G302" s="64"/>
      <c r="H302" s="64"/>
      <c r="I302" s="64"/>
      <c r="J302" s="11"/>
      <c r="K302" s="12"/>
      <c r="L302" s="64"/>
    </row>
    <row r="303" spans="1:12" x14ac:dyDescent="0.25">
      <c r="A303" s="63"/>
      <c r="B303" s="8"/>
      <c r="C303" s="64"/>
      <c r="D303" s="65"/>
      <c r="E303" s="65"/>
      <c r="F303" s="65"/>
      <c r="G303" s="64"/>
      <c r="H303" s="64"/>
      <c r="I303" s="64"/>
      <c r="J303" s="11"/>
      <c r="K303" s="12"/>
      <c r="L303" s="64"/>
    </row>
    <row r="304" spans="1:12" x14ac:dyDescent="0.25">
      <c r="A304" s="63"/>
      <c r="B304" s="8"/>
      <c r="C304" s="64"/>
      <c r="D304" s="65"/>
      <c r="E304" s="65"/>
      <c r="F304" s="65"/>
      <c r="G304" s="64"/>
      <c r="H304" s="64"/>
      <c r="I304" s="64"/>
      <c r="J304" s="11"/>
      <c r="K304" s="12"/>
      <c r="L304" s="64"/>
    </row>
    <row r="305" spans="1:12" x14ac:dyDescent="0.25">
      <c r="A305" s="63"/>
      <c r="B305" s="8"/>
      <c r="C305" s="64"/>
      <c r="D305" s="65"/>
      <c r="E305" s="65"/>
      <c r="F305" s="65"/>
      <c r="G305" s="64"/>
      <c r="H305" s="64"/>
      <c r="I305" s="64"/>
      <c r="J305" s="11"/>
      <c r="K305" s="12"/>
      <c r="L305" s="64"/>
    </row>
    <row r="306" spans="1:12" x14ac:dyDescent="0.25">
      <c r="A306" s="63"/>
      <c r="B306" s="8"/>
      <c r="C306" s="64"/>
      <c r="D306" s="65"/>
      <c r="E306" s="65"/>
      <c r="F306" s="65"/>
      <c r="G306" s="64"/>
      <c r="H306" s="64"/>
      <c r="I306" s="64"/>
      <c r="J306" s="11"/>
      <c r="K306" s="12"/>
      <c r="L306" s="64"/>
    </row>
    <row r="307" spans="1:12" x14ac:dyDescent="0.25">
      <c r="A307" s="63"/>
      <c r="B307" s="8"/>
      <c r="C307" s="64"/>
      <c r="D307" s="65"/>
      <c r="E307" s="65"/>
      <c r="F307" s="65"/>
      <c r="G307" s="64"/>
      <c r="H307" s="64"/>
      <c r="I307" s="64"/>
      <c r="J307" s="11"/>
      <c r="K307" s="12"/>
      <c r="L307" s="64"/>
    </row>
    <row r="308" spans="1:12" x14ac:dyDescent="0.25">
      <c r="A308" s="63"/>
      <c r="B308" s="8"/>
      <c r="C308" s="64"/>
      <c r="D308" s="65"/>
      <c r="E308" s="65"/>
      <c r="F308" s="65"/>
      <c r="G308" s="64"/>
      <c r="H308" s="64"/>
      <c r="I308" s="64"/>
      <c r="J308" s="11"/>
      <c r="K308" s="12"/>
      <c r="L308" s="64"/>
    </row>
    <row r="309" spans="1:12" x14ac:dyDescent="0.25">
      <c r="A309" s="63"/>
      <c r="B309" s="8"/>
      <c r="C309" s="64"/>
      <c r="D309" s="65"/>
      <c r="E309" s="65"/>
      <c r="F309" s="65"/>
      <c r="G309" s="64"/>
      <c r="H309" s="64"/>
      <c r="I309" s="64"/>
      <c r="J309" s="11"/>
      <c r="K309" s="12"/>
      <c r="L309" s="64"/>
    </row>
    <row r="310" spans="1:12" x14ac:dyDescent="0.25">
      <c r="A310" s="63"/>
      <c r="B310" s="8"/>
      <c r="C310" s="64"/>
      <c r="D310" s="65"/>
      <c r="E310" s="65"/>
      <c r="F310" s="65"/>
      <c r="G310" s="64"/>
      <c r="H310" s="64"/>
      <c r="I310" s="64"/>
      <c r="J310" s="11"/>
      <c r="K310" s="12"/>
      <c r="L310" s="64"/>
    </row>
    <row r="311" spans="1:12" x14ac:dyDescent="0.25">
      <c r="A311" s="63"/>
      <c r="B311" s="8"/>
      <c r="C311" s="64"/>
      <c r="D311" s="65"/>
      <c r="E311" s="65"/>
      <c r="F311" s="65"/>
      <c r="G311" s="64"/>
      <c r="H311" s="64"/>
      <c r="I311" s="64"/>
      <c r="J311" s="11"/>
      <c r="K311" s="12"/>
      <c r="L311" s="64"/>
    </row>
    <row r="312" spans="1:12" x14ac:dyDescent="0.25">
      <c r="A312" s="63"/>
      <c r="B312" s="8"/>
      <c r="C312" s="64"/>
      <c r="D312" s="65"/>
      <c r="E312" s="65"/>
      <c r="F312" s="65"/>
      <c r="G312" s="64"/>
      <c r="H312" s="64"/>
      <c r="I312" s="64"/>
      <c r="J312" s="11"/>
      <c r="K312" s="12"/>
      <c r="L312" s="64"/>
    </row>
    <row r="313" spans="1:12" x14ac:dyDescent="0.25">
      <c r="A313" s="63"/>
      <c r="B313" s="8"/>
      <c r="C313" s="64"/>
      <c r="D313" s="65"/>
      <c r="E313" s="65"/>
      <c r="F313" s="65"/>
      <c r="G313" s="64"/>
      <c r="H313" s="64"/>
      <c r="I313" s="64"/>
      <c r="J313" s="11"/>
      <c r="K313" s="12"/>
      <c r="L313" s="64"/>
    </row>
    <row r="314" spans="1:12" x14ac:dyDescent="0.25">
      <c r="A314" s="63"/>
      <c r="B314" s="8"/>
      <c r="C314" s="64"/>
      <c r="D314" s="65"/>
      <c r="E314" s="65"/>
      <c r="F314" s="65"/>
      <c r="G314" s="64"/>
      <c r="H314" s="64"/>
      <c r="I314" s="64"/>
      <c r="J314" s="11"/>
      <c r="K314" s="12"/>
      <c r="L314" s="64"/>
    </row>
    <row r="315" spans="1:12" x14ac:dyDescent="0.25">
      <c r="A315" s="63"/>
      <c r="B315" s="8"/>
      <c r="C315" s="64"/>
      <c r="D315" s="65"/>
      <c r="E315" s="65"/>
      <c r="F315" s="65"/>
      <c r="G315" s="8"/>
      <c r="H315" s="8"/>
      <c r="I315" s="64"/>
      <c r="J315" s="11"/>
      <c r="K315" s="12"/>
      <c r="L315" s="64"/>
    </row>
    <row r="316" spans="1:12" x14ac:dyDescent="0.25">
      <c r="A316" s="63"/>
      <c r="B316" s="8"/>
      <c r="C316" s="64"/>
      <c r="D316" s="65"/>
      <c r="E316" s="65"/>
      <c r="F316" s="65"/>
      <c r="G316" s="64"/>
      <c r="H316" s="64"/>
      <c r="I316" s="64"/>
      <c r="J316" s="11"/>
      <c r="K316" s="12"/>
      <c r="L316" s="64"/>
    </row>
    <row r="317" spans="1:12" x14ac:dyDescent="0.25">
      <c r="A317" s="63"/>
      <c r="B317" s="8"/>
      <c r="C317" s="64"/>
      <c r="D317" s="65"/>
      <c r="E317" s="65"/>
      <c r="F317" s="65"/>
      <c r="G317" s="8"/>
      <c r="H317" s="8"/>
      <c r="I317" s="64"/>
      <c r="J317" s="11"/>
      <c r="K317" s="12"/>
      <c r="L317" s="64"/>
    </row>
    <row r="318" spans="1:12" x14ac:dyDescent="0.25">
      <c r="A318" s="63"/>
      <c r="B318" s="8"/>
      <c r="C318" s="64"/>
      <c r="D318" s="65"/>
      <c r="E318" s="65"/>
      <c r="F318" s="65"/>
      <c r="G318" s="64"/>
      <c r="H318" s="64"/>
      <c r="I318" s="64"/>
      <c r="J318" s="11"/>
      <c r="K318" s="12"/>
      <c r="L318" s="64"/>
    </row>
    <row r="319" spans="1:12" x14ac:dyDescent="0.25">
      <c r="A319" s="63"/>
      <c r="B319" s="8"/>
      <c r="C319" s="64"/>
      <c r="D319" s="65"/>
      <c r="E319" s="65"/>
      <c r="F319" s="65"/>
      <c r="G319" s="64"/>
      <c r="H319" s="64"/>
      <c r="I319" s="64"/>
      <c r="J319" s="11"/>
      <c r="K319" s="12"/>
      <c r="L319" s="64"/>
    </row>
    <row r="320" spans="1:12" x14ac:dyDescent="0.25">
      <c r="A320" s="63"/>
      <c r="B320" s="8"/>
      <c r="C320" s="64"/>
      <c r="D320" s="65"/>
      <c r="E320" s="65"/>
      <c r="F320" s="65"/>
      <c r="G320" s="8"/>
      <c r="H320" s="8"/>
      <c r="I320" s="64"/>
      <c r="J320" s="11"/>
      <c r="K320" s="12"/>
      <c r="L320" s="64"/>
    </row>
    <row r="321" spans="1:12" x14ac:dyDescent="0.25">
      <c r="A321" s="63"/>
      <c r="B321" s="8"/>
      <c r="C321" s="64"/>
      <c r="D321" s="65"/>
      <c r="E321" s="65"/>
      <c r="F321" s="65"/>
      <c r="G321" s="64"/>
      <c r="H321" s="64"/>
      <c r="I321" s="64"/>
      <c r="J321" s="11"/>
      <c r="K321" s="12"/>
      <c r="L321" s="64"/>
    </row>
    <row r="322" spans="1:12" x14ac:dyDescent="0.25">
      <c r="A322" s="63"/>
      <c r="B322" s="8"/>
      <c r="C322" s="64"/>
      <c r="D322" s="65"/>
      <c r="E322" s="65"/>
      <c r="F322" s="65"/>
      <c r="G322" s="8"/>
      <c r="H322" s="8"/>
      <c r="I322" s="64"/>
      <c r="J322" s="11"/>
      <c r="K322" s="12"/>
      <c r="L322" s="64"/>
    </row>
    <row r="323" spans="1:12" x14ac:dyDescent="0.25">
      <c r="A323" s="63"/>
      <c r="B323" s="8"/>
      <c r="C323" s="64"/>
      <c r="D323" s="65"/>
      <c r="E323" s="65"/>
      <c r="F323" s="65"/>
      <c r="G323" s="64"/>
      <c r="H323" s="64"/>
      <c r="I323" s="64"/>
      <c r="J323" s="11"/>
      <c r="K323" s="12"/>
      <c r="L323" s="64"/>
    </row>
    <row r="324" spans="1:12" x14ac:dyDescent="0.25">
      <c r="A324" s="63"/>
      <c r="B324" s="8"/>
      <c r="C324" s="64"/>
      <c r="D324" s="65"/>
      <c r="E324" s="65"/>
      <c r="F324" s="65"/>
      <c r="G324" s="64"/>
      <c r="H324" s="64"/>
      <c r="I324" s="64"/>
      <c r="J324" s="11"/>
      <c r="K324" s="12"/>
      <c r="L324" s="64"/>
    </row>
    <row r="325" spans="1:12" x14ac:dyDescent="0.25">
      <c r="A325" s="63"/>
      <c r="B325" s="8"/>
      <c r="C325" s="64"/>
      <c r="D325" s="65"/>
      <c r="E325" s="65"/>
      <c r="F325" s="65"/>
      <c r="G325" s="64"/>
      <c r="H325" s="64"/>
      <c r="I325" s="64"/>
      <c r="J325" s="11"/>
      <c r="K325" s="12"/>
      <c r="L325" s="64"/>
    </row>
    <row r="326" spans="1:12" x14ac:dyDescent="0.25">
      <c r="A326" s="47"/>
      <c r="B326" s="14"/>
      <c r="C326" s="48"/>
      <c r="D326" s="54"/>
      <c r="E326" s="54"/>
      <c r="F326" s="54"/>
      <c r="G326" s="48"/>
      <c r="H326" s="48"/>
      <c r="I326" s="48"/>
      <c r="J326" s="55"/>
      <c r="K326" s="56"/>
      <c r="L326" s="48"/>
    </row>
    <row r="327" spans="1:12" x14ac:dyDescent="0.25">
      <c r="A327" s="47"/>
      <c r="B327" s="14"/>
      <c r="C327" s="48"/>
      <c r="D327" s="54"/>
      <c r="E327" s="54"/>
      <c r="F327" s="54"/>
      <c r="G327" s="48"/>
      <c r="H327" s="48"/>
      <c r="I327" s="48"/>
      <c r="J327" s="55"/>
      <c r="K327" s="56"/>
      <c r="L327" s="48"/>
    </row>
    <row r="328" spans="1:12" x14ac:dyDescent="0.25">
      <c r="A328" s="47"/>
      <c r="B328" s="14"/>
      <c r="C328" s="48"/>
      <c r="D328" s="54"/>
      <c r="E328" s="54"/>
      <c r="F328" s="54"/>
      <c r="G328" s="48"/>
      <c r="H328" s="48"/>
      <c r="I328" s="48"/>
      <c r="J328" s="55"/>
      <c r="K328" s="56"/>
      <c r="L328" s="48"/>
    </row>
    <row r="329" spans="1:12" x14ac:dyDescent="0.25">
      <c r="A329" s="47"/>
      <c r="B329" s="14"/>
      <c r="C329" s="48"/>
      <c r="D329" s="54"/>
      <c r="E329" s="54"/>
      <c r="F329" s="54"/>
      <c r="G329" s="48"/>
      <c r="H329" s="48"/>
      <c r="I329" s="48"/>
      <c r="J329" s="55"/>
      <c r="K329" s="56"/>
      <c r="L329" s="48"/>
    </row>
    <row r="330" spans="1:12" x14ac:dyDescent="0.25">
      <c r="A330" s="47"/>
      <c r="B330" s="14"/>
      <c r="C330" s="48"/>
      <c r="D330" s="54"/>
      <c r="E330" s="54"/>
      <c r="F330" s="54"/>
      <c r="G330" s="48"/>
      <c r="H330" s="48"/>
      <c r="I330" s="48"/>
      <c r="J330" s="55"/>
      <c r="K330" s="56"/>
      <c r="L330" s="48"/>
    </row>
    <row r="331" spans="1:12" x14ac:dyDescent="0.25">
      <c r="A331" s="47"/>
      <c r="B331" s="14"/>
      <c r="C331" s="48"/>
      <c r="D331" s="54"/>
      <c r="E331" s="54"/>
      <c r="F331" s="54"/>
      <c r="G331" s="48"/>
      <c r="H331" s="48"/>
      <c r="I331" s="48"/>
      <c r="J331" s="55"/>
      <c r="K331" s="56"/>
      <c r="L331" s="48"/>
    </row>
    <row r="332" spans="1:12" x14ac:dyDescent="0.25">
      <c r="A332" s="47"/>
      <c r="B332" s="14"/>
      <c r="C332" s="48"/>
      <c r="D332" s="54"/>
      <c r="E332" s="54"/>
      <c r="F332" s="54"/>
      <c r="G332" s="48"/>
      <c r="H332" s="48"/>
      <c r="I332" s="48"/>
      <c r="J332" s="55"/>
      <c r="K332" s="56"/>
      <c r="L332" s="48"/>
    </row>
    <row r="333" spans="1:12" x14ac:dyDescent="0.25">
      <c r="A333" s="47"/>
      <c r="B333" s="14"/>
      <c r="C333" s="48"/>
      <c r="D333" s="54"/>
      <c r="E333" s="54"/>
      <c r="F333" s="54"/>
      <c r="G333" s="48"/>
      <c r="H333" s="48"/>
      <c r="I333" s="48"/>
      <c r="J333" s="55"/>
      <c r="K333" s="56"/>
      <c r="L333" s="48"/>
    </row>
    <row r="334" spans="1:12" x14ac:dyDescent="0.25">
      <c r="A334" s="47"/>
      <c r="B334" s="14"/>
      <c r="C334" s="48"/>
      <c r="D334" s="54"/>
      <c r="E334" s="54"/>
      <c r="F334" s="54"/>
      <c r="G334" s="48"/>
      <c r="H334" s="48"/>
      <c r="I334" s="48"/>
      <c r="J334" s="55"/>
      <c r="K334" s="56"/>
      <c r="L334" s="48"/>
    </row>
    <row r="335" spans="1:12" x14ac:dyDescent="0.25">
      <c r="A335" s="47"/>
      <c r="B335" s="14"/>
      <c r="C335" s="48"/>
      <c r="D335" s="54"/>
      <c r="E335" s="54"/>
      <c r="F335" s="54"/>
      <c r="G335" s="48"/>
      <c r="H335" s="48"/>
      <c r="I335" s="48"/>
      <c r="J335" s="55"/>
      <c r="K335" s="56"/>
      <c r="L335" s="48"/>
    </row>
    <row r="336" spans="1:12" x14ac:dyDescent="0.25">
      <c r="A336" s="47"/>
      <c r="B336" s="14"/>
      <c r="C336" s="48"/>
      <c r="D336" s="54"/>
      <c r="E336" s="54"/>
      <c r="F336" s="54"/>
      <c r="G336" s="48"/>
      <c r="H336" s="48"/>
      <c r="I336" s="48"/>
      <c r="J336" s="55"/>
      <c r="K336" s="56"/>
      <c r="L336" s="48"/>
    </row>
    <row r="337" spans="1:12" x14ac:dyDescent="0.25">
      <c r="A337" s="47"/>
      <c r="B337" s="14"/>
      <c r="C337" s="48"/>
      <c r="D337" s="54"/>
      <c r="E337" s="54"/>
      <c r="F337" s="54"/>
      <c r="G337" s="48"/>
      <c r="H337" s="48"/>
      <c r="I337" s="48"/>
      <c r="J337" s="55"/>
      <c r="K337" s="56"/>
      <c r="L337" s="48"/>
    </row>
    <row r="338" spans="1:12" x14ac:dyDescent="0.25">
      <c r="A338" s="47"/>
      <c r="B338" s="14"/>
      <c r="C338" s="48"/>
      <c r="D338" s="54"/>
      <c r="E338" s="54"/>
      <c r="F338" s="54"/>
      <c r="G338" s="48"/>
      <c r="H338" s="48"/>
      <c r="I338" s="48"/>
      <c r="J338" s="55"/>
      <c r="K338" s="56"/>
      <c r="L338" s="48"/>
    </row>
    <row r="339" spans="1:12" x14ac:dyDescent="0.25">
      <c r="A339" s="47"/>
      <c r="B339" s="14"/>
      <c r="C339" s="48"/>
      <c r="D339" s="54"/>
      <c r="E339" s="54"/>
      <c r="F339" s="54"/>
      <c r="G339" s="48"/>
      <c r="H339" s="48"/>
      <c r="I339" s="48"/>
      <c r="J339" s="55"/>
      <c r="K339" s="56"/>
      <c r="L339" s="48"/>
    </row>
    <row r="340" spans="1:12" x14ac:dyDescent="0.25">
      <c r="A340" s="47"/>
      <c r="B340" s="14"/>
      <c r="C340" s="48"/>
      <c r="D340" s="54"/>
      <c r="E340" s="54"/>
      <c r="F340" s="54"/>
      <c r="G340" s="48"/>
      <c r="H340" s="48"/>
      <c r="I340" s="48"/>
      <c r="J340" s="55"/>
      <c r="K340" s="56"/>
      <c r="L340" s="48"/>
    </row>
    <row r="341" spans="1:12" x14ac:dyDescent="0.25">
      <c r="A341" s="47"/>
      <c r="B341" s="14"/>
      <c r="C341" s="48"/>
      <c r="D341" s="54"/>
      <c r="E341" s="54"/>
      <c r="F341" s="54"/>
      <c r="G341" s="48"/>
      <c r="H341" s="48"/>
      <c r="I341" s="48"/>
      <c r="J341" s="55"/>
      <c r="K341" s="56"/>
      <c r="L341" s="48"/>
    </row>
    <row r="342" spans="1:12" x14ac:dyDescent="0.25">
      <c r="A342" s="47"/>
      <c r="B342" s="14"/>
      <c r="C342" s="48"/>
      <c r="D342" s="54"/>
      <c r="E342" s="54"/>
      <c r="F342" s="54"/>
      <c r="G342" s="48"/>
      <c r="H342" s="48"/>
      <c r="I342" s="48"/>
      <c r="J342" s="55"/>
      <c r="K342" s="56"/>
      <c r="L342" s="48"/>
    </row>
    <row r="343" spans="1:12" x14ac:dyDescent="0.25">
      <c r="A343" s="47"/>
      <c r="B343" s="14"/>
      <c r="C343" s="48"/>
      <c r="D343" s="54"/>
      <c r="E343" s="54"/>
      <c r="F343" s="54"/>
      <c r="G343" s="48"/>
      <c r="H343" s="48"/>
      <c r="I343" s="48"/>
      <c r="J343" s="55"/>
      <c r="K343" s="56"/>
      <c r="L343" s="48"/>
    </row>
    <row r="344" spans="1:12" x14ac:dyDescent="0.25">
      <c r="A344" s="47"/>
      <c r="B344" s="14"/>
      <c r="C344" s="48"/>
      <c r="D344" s="54"/>
      <c r="E344" s="54"/>
      <c r="F344" s="54"/>
      <c r="G344" s="48"/>
      <c r="H344" s="48"/>
      <c r="I344" s="48"/>
      <c r="J344" s="55"/>
      <c r="K344" s="56"/>
      <c r="L344" s="48"/>
    </row>
    <row r="345" spans="1:12" x14ac:dyDescent="0.25">
      <c r="A345" s="47"/>
      <c r="B345" s="14"/>
      <c r="C345" s="48"/>
      <c r="D345" s="54"/>
      <c r="E345" s="54"/>
      <c r="F345" s="54"/>
      <c r="G345" s="48"/>
      <c r="H345" s="48"/>
      <c r="I345" s="48"/>
      <c r="J345" s="55"/>
      <c r="K345" s="56"/>
      <c r="L345" s="48"/>
    </row>
    <row r="346" spans="1:12" x14ac:dyDescent="0.25">
      <c r="A346" s="47"/>
      <c r="B346" s="14"/>
      <c r="C346" s="48"/>
      <c r="D346" s="54"/>
      <c r="E346" s="54"/>
      <c r="F346" s="54"/>
      <c r="G346" s="48"/>
      <c r="H346" s="48"/>
      <c r="I346" s="48"/>
      <c r="J346" s="55"/>
      <c r="K346" s="56"/>
      <c r="L346" s="48"/>
    </row>
    <row r="347" spans="1:12" x14ac:dyDescent="0.25">
      <c r="A347" s="47"/>
      <c r="B347" s="14"/>
      <c r="C347" s="48"/>
      <c r="D347" s="54"/>
      <c r="E347" s="54"/>
      <c r="F347" s="54"/>
      <c r="G347" s="48"/>
      <c r="H347" s="48"/>
      <c r="I347" s="48"/>
      <c r="J347" s="55"/>
      <c r="K347" s="56"/>
      <c r="L347" s="48"/>
    </row>
    <row r="348" spans="1:12" x14ac:dyDescent="0.25">
      <c r="A348" s="47"/>
      <c r="B348" s="14"/>
      <c r="C348" s="48"/>
      <c r="D348" s="54"/>
      <c r="E348" s="54"/>
      <c r="F348" s="54"/>
      <c r="G348" s="48"/>
      <c r="H348" s="48"/>
      <c r="I348" s="48"/>
      <c r="J348" s="55"/>
      <c r="K348" s="56"/>
      <c r="L348" s="48"/>
    </row>
    <row r="349" spans="1:12" x14ac:dyDescent="0.25">
      <c r="A349" s="47"/>
      <c r="B349" s="14"/>
      <c r="C349" s="48"/>
      <c r="D349" s="54"/>
      <c r="E349" s="54"/>
      <c r="F349" s="54"/>
      <c r="G349" s="48"/>
      <c r="H349" s="48"/>
      <c r="I349" s="48"/>
      <c r="J349" s="55"/>
      <c r="K349" s="56"/>
      <c r="L349" s="48"/>
    </row>
    <row r="350" spans="1:12" x14ac:dyDescent="0.25">
      <c r="A350" s="47"/>
      <c r="B350" s="14"/>
      <c r="C350" s="48"/>
      <c r="D350" s="54"/>
      <c r="E350" s="54"/>
      <c r="F350" s="54"/>
      <c r="G350" s="48"/>
      <c r="H350" s="48"/>
      <c r="I350" s="48"/>
      <c r="J350" s="55"/>
      <c r="K350" s="56"/>
      <c r="L350" s="48"/>
    </row>
    <row r="351" spans="1:12" x14ac:dyDescent="0.25">
      <c r="A351" s="47"/>
      <c r="B351" s="14"/>
      <c r="C351" s="48"/>
      <c r="D351" s="54"/>
      <c r="E351" s="54"/>
      <c r="F351" s="54"/>
      <c r="G351" s="48"/>
      <c r="H351" s="48"/>
      <c r="I351" s="48"/>
      <c r="J351" s="55"/>
      <c r="K351" s="56"/>
      <c r="L351" s="48"/>
    </row>
    <row r="352" spans="1:12" x14ac:dyDescent="0.25">
      <c r="A352" s="47"/>
      <c r="B352" s="14"/>
      <c r="C352" s="48"/>
      <c r="D352" s="54"/>
      <c r="E352" s="54"/>
      <c r="F352" s="54"/>
      <c r="G352" s="48"/>
      <c r="H352" s="48"/>
      <c r="I352" s="48"/>
      <c r="J352" s="55"/>
      <c r="K352" s="56"/>
      <c r="L352" s="48"/>
    </row>
    <row r="353" spans="1:12" x14ac:dyDescent="0.25">
      <c r="A353" s="47"/>
      <c r="B353" s="14"/>
      <c r="C353" s="48"/>
      <c r="D353" s="54"/>
      <c r="E353" s="54"/>
      <c r="F353" s="54"/>
      <c r="G353" s="48"/>
      <c r="H353" s="48"/>
      <c r="I353" s="48"/>
      <c r="J353" s="55"/>
      <c r="K353" s="56"/>
      <c r="L353" s="48"/>
    </row>
    <row r="354" spans="1:12" x14ac:dyDescent="0.25">
      <c r="A354" s="47"/>
      <c r="B354" s="14"/>
      <c r="C354" s="48"/>
      <c r="D354" s="54"/>
      <c r="E354" s="54"/>
      <c r="F354" s="54"/>
      <c r="G354" s="48"/>
      <c r="H354" s="48"/>
      <c r="I354" s="48"/>
      <c r="J354" s="55"/>
      <c r="K354" s="56"/>
      <c r="L354" s="48"/>
    </row>
    <row r="355" spans="1:12" x14ac:dyDescent="0.25">
      <c r="A355" s="13"/>
      <c r="B355" s="14"/>
      <c r="C355" s="48"/>
      <c r="D355" s="54"/>
      <c r="E355" s="54"/>
      <c r="F355" s="54"/>
      <c r="G355" s="48"/>
      <c r="H355" s="48"/>
      <c r="I355" s="48"/>
      <c r="J355" s="55"/>
      <c r="K355" s="56"/>
      <c r="L355" s="48"/>
    </row>
    <row r="356" spans="1:12" x14ac:dyDescent="0.25">
      <c r="A356" s="47"/>
      <c r="B356" s="14"/>
      <c r="C356" s="48"/>
      <c r="D356" s="54"/>
      <c r="E356" s="54"/>
      <c r="F356" s="54"/>
      <c r="G356" s="48"/>
      <c r="H356" s="48"/>
      <c r="I356" s="48"/>
      <c r="J356" s="55"/>
      <c r="K356" s="56"/>
      <c r="L356" s="48"/>
    </row>
    <row r="357" spans="1:12" x14ac:dyDescent="0.25">
      <c r="A357" s="47"/>
      <c r="B357" s="14"/>
      <c r="C357" s="48"/>
      <c r="D357" s="54"/>
      <c r="E357" s="54"/>
      <c r="F357" s="54"/>
      <c r="G357" s="48"/>
      <c r="H357" s="48"/>
      <c r="I357" s="48"/>
      <c r="J357" s="55"/>
      <c r="K357" s="56"/>
      <c r="L357" s="48"/>
    </row>
    <row r="358" spans="1:12" x14ac:dyDescent="0.25">
      <c r="A358" s="47"/>
      <c r="B358" s="14"/>
      <c r="C358" s="48"/>
      <c r="D358" s="54"/>
      <c r="E358" s="54"/>
      <c r="F358" s="54"/>
      <c r="G358" s="48"/>
      <c r="H358" s="48"/>
      <c r="I358" s="48"/>
      <c r="J358" s="55"/>
      <c r="K358" s="56"/>
      <c r="L358" s="48"/>
    </row>
    <row r="359" spans="1:12" x14ac:dyDescent="0.25">
      <c r="A359" s="47"/>
      <c r="B359" s="14"/>
      <c r="C359" s="48"/>
      <c r="D359" s="54"/>
      <c r="E359" s="54"/>
      <c r="F359" s="54"/>
      <c r="G359" s="48"/>
      <c r="H359" s="48"/>
      <c r="I359" s="48"/>
      <c r="J359" s="55"/>
      <c r="K359" s="56"/>
      <c r="L359" s="48"/>
    </row>
    <row r="360" spans="1:12" x14ac:dyDescent="0.25">
      <c r="A360" s="47"/>
      <c r="B360" s="14"/>
      <c r="C360" s="48"/>
      <c r="D360" s="54"/>
      <c r="E360" s="54"/>
      <c r="F360" s="54"/>
      <c r="G360" s="48"/>
      <c r="H360" s="48"/>
      <c r="I360" s="48"/>
      <c r="J360" s="55"/>
      <c r="K360" s="56"/>
      <c r="L360" s="48"/>
    </row>
    <row r="361" spans="1:12" x14ac:dyDescent="0.25">
      <c r="A361" s="47"/>
      <c r="B361" s="14"/>
      <c r="C361" s="48"/>
      <c r="D361" s="54"/>
      <c r="E361" s="54"/>
      <c r="F361" s="54"/>
      <c r="G361" s="14"/>
      <c r="H361" s="14"/>
      <c r="I361" s="48"/>
      <c r="J361" s="55"/>
      <c r="K361" s="56"/>
      <c r="L361" s="48"/>
    </row>
    <row r="362" spans="1:12" x14ac:dyDescent="0.25">
      <c r="A362" s="47"/>
      <c r="B362" s="14"/>
      <c r="C362" s="48"/>
      <c r="D362" s="54"/>
      <c r="E362" s="54"/>
      <c r="F362" s="54"/>
      <c r="G362" s="48"/>
      <c r="H362" s="48"/>
      <c r="I362" s="48"/>
      <c r="J362" s="55"/>
      <c r="K362" s="56"/>
      <c r="L362" s="48"/>
    </row>
    <row r="363" spans="1:12" x14ac:dyDescent="0.25">
      <c r="A363" s="47"/>
      <c r="B363" s="14"/>
      <c r="C363" s="48"/>
      <c r="D363" s="54"/>
      <c r="E363" s="54"/>
      <c r="F363" s="54"/>
      <c r="G363" s="48"/>
      <c r="H363" s="48"/>
      <c r="I363" s="48"/>
      <c r="J363" s="55"/>
      <c r="K363" s="56"/>
      <c r="L363" s="48"/>
    </row>
    <row r="364" spans="1:12" x14ac:dyDescent="0.25">
      <c r="A364" s="47"/>
      <c r="B364" s="14"/>
      <c r="C364" s="48"/>
      <c r="D364" s="54"/>
      <c r="E364" s="54"/>
      <c r="F364" s="54"/>
      <c r="G364" s="48"/>
      <c r="H364" s="48"/>
      <c r="I364" s="48"/>
      <c r="J364" s="55"/>
      <c r="K364" s="56"/>
      <c r="L364" s="48"/>
    </row>
    <row r="365" spans="1:12" x14ac:dyDescent="0.25">
      <c r="A365" s="47"/>
      <c r="B365" s="14"/>
      <c r="C365" s="48"/>
      <c r="D365" s="54"/>
      <c r="E365" s="54"/>
      <c r="F365" s="54"/>
      <c r="G365" s="48"/>
      <c r="H365" s="48"/>
      <c r="I365" s="48"/>
      <c r="J365" s="55"/>
      <c r="K365" s="56"/>
      <c r="L365" s="48"/>
    </row>
    <row r="366" spans="1:12" x14ac:dyDescent="0.25">
      <c r="A366" s="47"/>
      <c r="B366" s="14"/>
      <c r="C366" s="48"/>
      <c r="D366" s="54"/>
      <c r="E366" s="54"/>
      <c r="F366" s="54"/>
      <c r="G366" s="48"/>
      <c r="H366" s="48"/>
      <c r="I366" s="48"/>
      <c r="J366" s="55"/>
      <c r="K366" s="56"/>
      <c r="L366" s="48"/>
    </row>
    <row r="367" spans="1:12" x14ac:dyDescent="0.25">
      <c r="A367" s="47"/>
      <c r="B367" s="14"/>
      <c r="C367" s="48"/>
      <c r="D367" s="54"/>
      <c r="E367" s="54"/>
      <c r="F367" s="54"/>
      <c r="G367" s="48"/>
      <c r="H367" s="48"/>
      <c r="I367" s="48"/>
      <c r="J367" s="55"/>
      <c r="K367" s="56"/>
      <c r="L367" s="48"/>
    </row>
    <row r="368" spans="1:12" x14ac:dyDescent="0.25">
      <c r="A368" s="47"/>
      <c r="B368" s="14"/>
      <c r="C368" s="51"/>
      <c r="D368" s="54"/>
      <c r="E368" s="54"/>
      <c r="F368" s="54"/>
      <c r="G368" s="48"/>
      <c r="H368" s="48"/>
      <c r="I368" s="48"/>
      <c r="J368" s="55"/>
      <c r="K368" s="56"/>
      <c r="L368" s="48"/>
    </row>
    <row r="369" spans="1:12" x14ac:dyDescent="0.25">
      <c r="A369" s="47"/>
      <c r="B369" s="14"/>
      <c r="C369" s="48"/>
      <c r="D369" s="54"/>
      <c r="E369" s="54"/>
      <c r="F369" s="54"/>
      <c r="G369" s="48"/>
      <c r="H369" s="48"/>
      <c r="I369" s="48"/>
      <c r="J369" s="55"/>
      <c r="K369" s="56"/>
      <c r="L369" s="48"/>
    </row>
    <row r="370" spans="1:12" x14ac:dyDescent="0.25">
      <c r="A370" s="47"/>
      <c r="B370" s="14"/>
      <c r="C370" s="48"/>
      <c r="D370" s="54"/>
      <c r="E370" s="54"/>
      <c r="F370" s="54"/>
      <c r="G370" s="48"/>
      <c r="H370" s="48"/>
      <c r="I370" s="48"/>
      <c r="J370" s="55"/>
      <c r="K370" s="56"/>
      <c r="L370" s="48"/>
    </row>
    <row r="371" spans="1:12" x14ac:dyDescent="0.25">
      <c r="A371" s="47"/>
      <c r="B371" s="14"/>
      <c r="C371" s="48"/>
      <c r="D371" s="54"/>
      <c r="E371" s="54"/>
      <c r="F371" s="54"/>
      <c r="G371" s="48"/>
      <c r="H371" s="48"/>
      <c r="I371" s="48"/>
      <c r="J371" s="55"/>
      <c r="K371" s="56"/>
      <c r="L371" s="48"/>
    </row>
    <row r="372" spans="1:12" x14ac:dyDescent="0.25">
      <c r="A372" s="47"/>
      <c r="B372" s="14"/>
      <c r="C372" s="48"/>
      <c r="D372" s="54"/>
      <c r="E372" s="54"/>
      <c r="F372" s="54"/>
      <c r="G372" s="48"/>
      <c r="H372" s="48"/>
      <c r="I372" s="48"/>
      <c r="J372" s="55"/>
      <c r="K372" s="56"/>
      <c r="L372" s="48"/>
    </row>
    <row r="373" spans="1:12" x14ac:dyDescent="0.25">
      <c r="A373" s="47"/>
      <c r="B373" s="14"/>
      <c r="C373" s="48"/>
      <c r="D373" s="54"/>
      <c r="E373" s="54"/>
      <c r="F373" s="54"/>
      <c r="G373" s="14"/>
      <c r="H373" s="14"/>
      <c r="I373" s="48"/>
      <c r="J373" s="55"/>
      <c r="K373" s="56"/>
      <c r="L373" s="48"/>
    </row>
    <row r="374" spans="1:12" x14ac:dyDescent="0.25">
      <c r="A374" s="47"/>
      <c r="B374" s="14"/>
      <c r="C374" s="48"/>
      <c r="D374" s="54"/>
      <c r="E374" s="54"/>
      <c r="F374" s="54"/>
      <c r="G374" s="14"/>
      <c r="H374" s="14"/>
      <c r="I374" s="48"/>
      <c r="J374" s="55"/>
      <c r="K374" s="56"/>
      <c r="L374" s="48"/>
    </row>
    <row r="375" spans="1:12" x14ac:dyDescent="0.25">
      <c r="A375" s="47"/>
      <c r="B375" s="14"/>
      <c r="C375" s="48"/>
      <c r="D375" s="54"/>
      <c r="E375" s="54"/>
      <c r="F375" s="54"/>
      <c r="G375" s="48"/>
      <c r="H375" s="48"/>
      <c r="I375" s="48"/>
      <c r="J375" s="55"/>
      <c r="K375" s="56"/>
      <c r="L375" s="48"/>
    </row>
    <row r="376" spans="1:12" x14ac:dyDescent="0.25">
      <c r="A376" s="47"/>
      <c r="B376" s="14"/>
      <c r="C376" s="48"/>
      <c r="D376" s="54"/>
      <c r="E376" s="54"/>
      <c r="F376" s="54"/>
      <c r="G376" s="14"/>
      <c r="H376" s="14"/>
      <c r="I376" s="48"/>
      <c r="J376" s="55"/>
      <c r="K376" s="56"/>
      <c r="L376" s="48"/>
    </row>
    <row r="377" spans="1:12" x14ac:dyDescent="0.25">
      <c r="A377" s="47"/>
      <c r="B377" s="14"/>
      <c r="C377" s="48"/>
      <c r="D377" s="54"/>
      <c r="E377" s="54"/>
      <c r="F377" s="54"/>
      <c r="G377" s="14"/>
      <c r="H377" s="14"/>
      <c r="I377" s="48"/>
      <c r="J377" s="55"/>
      <c r="K377" s="56"/>
      <c r="L377" s="48"/>
    </row>
    <row r="378" spans="1:12" x14ac:dyDescent="0.25">
      <c r="A378" s="47"/>
      <c r="B378" s="14"/>
      <c r="C378" s="48"/>
      <c r="D378" s="54"/>
      <c r="E378" s="54"/>
      <c r="F378" s="54"/>
      <c r="G378" s="48"/>
      <c r="H378" s="48"/>
      <c r="I378" s="48"/>
      <c r="J378" s="55"/>
      <c r="K378" s="56"/>
      <c r="L378" s="48"/>
    </row>
    <row r="379" spans="1:12" x14ac:dyDescent="0.25">
      <c r="A379" s="47"/>
      <c r="B379" s="14"/>
      <c r="C379" s="48"/>
      <c r="D379" s="54"/>
      <c r="E379" s="54"/>
      <c r="F379" s="54"/>
      <c r="G379" s="48"/>
      <c r="H379" s="48"/>
      <c r="I379" s="48"/>
      <c r="J379" s="55"/>
      <c r="K379" s="56"/>
      <c r="L379" s="48"/>
    </row>
    <row r="380" spans="1:12" x14ac:dyDescent="0.25">
      <c r="A380" s="47"/>
      <c r="B380" s="14"/>
      <c r="C380" s="48"/>
      <c r="D380" s="54"/>
      <c r="E380" s="54"/>
      <c r="F380" s="54"/>
      <c r="G380" s="14"/>
      <c r="H380" s="14"/>
      <c r="I380" s="48"/>
      <c r="J380" s="55"/>
      <c r="K380" s="56"/>
      <c r="L380" s="48"/>
    </row>
    <row r="381" spans="1:12" x14ac:dyDescent="0.25">
      <c r="A381" s="47"/>
      <c r="B381" s="14"/>
      <c r="C381" s="48"/>
      <c r="D381" s="54"/>
      <c r="E381" s="54"/>
      <c r="F381" s="54"/>
      <c r="G381" s="14"/>
      <c r="H381" s="14"/>
      <c r="I381" s="48"/>
      <c r="J381" s="55"/>
      <c r="K381" s="56"/>
      <c r="L381" s="48"/>
    </row>
    <row r="382" spans="1:12" x14ac:dyDescent="0.25">
      <c r="A382" s="47"/>
      <c r="B382" s="14"/>
      <c r="C382" s="48"/>
      <c r="D382" s="54"/>
      <c r="E382" s="54"/>
      <c r="F382" s="54"/>
      <c r="G382" s="14"/>
      <c r="H382" s="14"/>
      <c r="I382" s="48"/>
      <c r="J382" s="55"/>
      <c r="K382" s="56"/>
      <c r="L382" s="48"/>
    </row>
    <row r="383" spans="1:12" x14ac:dyDescent="0.25">
      <c r="A383" s="47"/>
      <c r="B383" s="14"/>
      <c r="C383" s="48"/>
      <c r="D383" s="54"/>
      <c r="E383" s="54"/>
      <c r="F383" s="54"/>
      <c r="G383" s="14"/>
      <c r="H383" s="14"/>
      <c r="I383" s="48"/>
      <c r="J383" s="55"/>
      <c r="K383" s="56"/>
      <c r="L383" s="48"/>
    </row>
    <row r="384" spans="1:12" x14ac:dyDescent="0.25">
      <c r="A384" s="47"/>
      <c r="B384" s="14"/>
      <c r="C384" s="48"/>
      <c r="D384" s="54"/>
      <c r="E384" s="54"/>
      <c r="F384" s="54"/>
      <c r="G384" s="14"/>
      <c r="H384" s="14"/>
      <c r="I384" s="48"/>
      <c r="J384" s="55"/>
      <c r="K384" s="56"/>
      <c r="L384" s="48"/>
    </row>
    <row r="385" spans="1:12" x14ac:dyDescent="0.25">
      <c r="A385" s="47"/>
      <c r="B385" s="14"/>
      <c r="C385" s="48"/>
      <c r="D385" s="54"/>
      <c r="E385" s="54"/>
      <c r="F385" s="54"/>
      <c r="G385" s="14"/>
      <c r="H385" s="14"/>
      <c r="I385" s="48"/>
      <c r="J385" s="55"/>
      <c r="K385" s="56"/>
      <c r="L385" s="48"/>
    </row>
    <row r="386" spans="1:12" x14ac:dyDescent="0.25">
      <c r="A386" s="47"/>
      <c r="B386" s="14"/>
      <c r="C386" s="48"/>
      <c r="D386" s="54"/>
      <c r="E386" s="54"/>
      <c r="F386" s="54"/>
      <c r="G386" s="14"/>
      <c r="H386" s="14"/>
      <c r="I386" s="48"/>
      <c r="J386" s="55"/>
      <c r="K386" s="56"/>
      <c r="L386" s="48"/>
    </row>
    <row r="387" spans="1:12" x14ac:dyDescent="0.25">
      <c r="A387" s="47"/>
      <c r="B387" s="14"/>
      <c r="C387" s="48"/>
      <c r="D387" s="54"/>
      <c r="E387" s="54"/>
      <c r="F387" s="54"/>
      <c r="G387" s="14"/>
      <c r="H387" s="14"/>
      <c r="I387" s="48"/>
      <c r="J387" s="55"/>
      <c r="K387" s="56"/>
      <c r="L387" s="48"/>
    </row>
    <row r="388" spans="1:12" x14ac:dyDescent="0.25">
      <c r="A388" s="47"/>
      <c r="B388" s="14"/>
      <c r="C388" s="48"/>
      <c r="D388" s="54"/>
      <c r="E388" s="54"/>
      <c r="F388" s="54"/>
      <c r="G388" s="48"/>
      <c r="H388" s="48"/>
      <c r="I388" s="48"/>
      <c r="J388" s="55"/>
      <c r="K388" s="56"/>
      <c r="L388" s="48"/>
    </row>
    <row r="389" spans="1:12" x14ac:dyDescent="0.25">
      <c r="A389" s="47"/>
      <c r="B389" s="14"/>
      <c r="C389" s="48"/>
      <c r="D389" s="54"/>
      <c r="E389" s="54"/>
      <c r="F389" s="54"/>
      <c r="G389" s="14"/>
      <c r="H389" s="14"/>
      <c r="I389" s="48"/>
      <c r="J389" s="55"/>
      <c r="K389" s="56"/>
      <c r="L389" s="48"/>
    </row>
    <row r="390" spans="1:12" x14ac:dyDescent="0.25">
      <c r="A390" s="47"/>
      <c r="B390" s="14"/>
      <c r="C390" s="48"/>
      <c r="D390" s="54"/>
      <c r="E390" s="54"/>
      <c r="F390" s="54"/>
      <c r="G390" s="14"/>
      <c r="H390" s="14"/>
      <c r="I390" s="48"/>
      <c r="J390" s="55"/>
      <c r="K390" s="56"/>
      <c r="L390" s="48"/>
    </row>
    <row r="391" spans="1:12" x14ac:dyDescent="0.25">
      <c r="A391" s="47"/>
      <c r="B391" s="14"/>
      <c r="C391" s="48"/>
      <c r="D391" s="54"/>
      <c r="E391" s="54"/>
      <c r="F391" s="54"/>
      <c r="G391" s="48"/>
      <c r="H391" s="48"/>
      <c r="I391" s="48"/>
      <c r="J391" s="55"/>
      <c r="K391" s="56"/>
      <c r="L391" s="48"/>
    </row>
    <row r="392" spans="1:12" x14ac:dyDescent="0.25">
      <c r="A392" s="47"/>
      <c r="B392" s="14"/>
      <c r="C392" s="48"/>
      <c r="D392" s="54"/>
      <c r="E392" s="54"/>
      <c r="F392" s="54"/>
      <c r="G392" s="14"/>
      <c r="H392" s="14"/>
      <c r="I392" s="48"/>
      <c r="J392" s="55"/>
      <c r="K392" s="56"/>
      <c r="L392" s="48"/>
    </row>
    <row r="393" spans="1:12" x14ac:dyDescent="0.25">
      <c r="A393" s="47"/>
      <c r="B393" s="14"/>
      <c r="C393" s="48"/>
      <c r="D393" s="54"/>
      <c r="E393" s="54"/>
      <c r="F393" s="54"/>
      <c r="G393" s="14"/>
      <c r="H393" s="14"/>
      <c r="I393" s="48"/>
      <c r="J393" s="55"/>
      <c r="K393" s="56"/>
      <c r="L393" s="48"/>
    </row>
    <row r="394" spans="1:12" x14ac:dyDescent="0.25">
      <c r="A394" s="47"/>
      <c r="B394" s="14"/>
      <c r="C394" s="48"/>
      <c r="D394" s="54"/>
      <c r="E394" s="54"/>
      <c r="F394" s="54"/>
      <c r="G394" s="14"/>
      <c r="H394" s="14"/>
      <c r="I394" s="48"/>
      <c r="J394" s="55"/>
      <c r="K394" s="56"/>
      <c r="L394" s="48"/>
    </row>
    <row r="395" spans="1:12" x14ac:dyDescent="0.25">
      <c r="A395" s="47"/>
      <c r="B395" s="14"/>
      <c r="C395" s="48"/>
      <c r="D395" s="54"/>
      <c r="E395" s="54"/>
      <c r="F395" s="54"/>
      <c r="G395" s="14"/>
      <c r="H395" s="14"/>
      <c r="I395" s="48"/>
      <c r="J395" s="55"/>
      <c r="K395" s="56"/>
      <c r="L395" s="48"/>
    </row>
    <row r="396" spans="1:12" x14ac:dyDescent="0.25">
      <c r="A396" s="47"/>
      <c r="B396" s="14"/>
      <c r="C396" s="48"/>
      <c r="D396" s="54"/>
      <c r="E396" s="54"/>
      <c r="F396" s="54"/>
      <c r="G396" s="14"/>
      <c r="H396" s="14"/>
      <c r="I396" s="48"/>
      <c r="J396" s="55"/>
      <c r="K396" s="56"/>
      <c r="L396" s="48"/>
    </row>
    <row r="397" spans="1:12" x14ac:dyDescent="0.25">
      <c r="A397" s="47"/>
      <c r="B397" s="14"/>
      <c r="C397" s="48"/>
      <c r="D397" s="54"/>
      <c r="E397" s="54"/>
      <c r="F397" s="54"/>
      <c r="G397" s="14"/>
      <c r="H397" s="14"/>
      <c r="I397" s="48"/>
      <c r="J397" s="55"/>
      <c r="K397" s="56"/>
      <c r="L397" s="48"/>
    </row>
    <row r="398" spans="1:12" x14ac:dyDescent="0.25">
      <c r="A398" s="47"/>
      <c r="B398" s="14"/>
      <c r="C398" s="48"/>
      <c r="D398" s="54"/>
      <c r="E398" s="54"/>
      <c r="F398" s="54"/>
      <c r="G398" s="14"/>
      <c r="H398" s="14"/>
      <c r="I398" s="48"/>
      <c r="J398" s="55"/>
      <c r="K398" s="56"/>
      <c r="L398" s="48"/>
    </row>
    <row r="399" spans="1:12" x14ac:dyDescent="0.25">
      <c r="A399" s="47"/>
      <c r="B399" s="14"/>
      <c r="C399" s="48"/>
      <c r="D399" s="54"/>
      <c r="E399" s="54"/>
      <c r="F399" s="54"/>
      <c r="G399" s="48"/>
      <c r="H399" s="48"/>
      <c r="I399" s="48"/>
      <c r="J399" s="55"/>
      <c r="K399" s="56"/>
      <c r="L399" s="48"/>
    </row>
    <row r="400" spans="1:12" x14ac:dyDescent="0.25">
      <c r="A400" s="47"/>
      <c r="B400" s="14"/>
      <c r="C400" s="48"/>
      <c r="D400" s="54"/>
      <c r="E400" s="54"/>
      <c r="F400" s="54"/>
      <c r="G400" s="48"/>
      <c r="H400" s="48"/>
      <c r="I400" s="48"/>
      <c r="J400" s="55"/>
      <c r="K400" s="56"/>
      <c r="L400" s="48"/>
    </row>
    <row r="401" spans="1:12" x14ac:dyDescent="0.25">
      <c r="A401" s="47"/>
      <c r="B401" s="14"/>
      <c r="C401" s="48"/>
      <c r="D401" s="54"/>
      <c r="E401" s="54"/>
      <c r="F401" s="54"/>
      <c r="G401" s="48"/>
      <c r="H401" s="48"/>
      <c r="I401" s="48"/>
      <c r="J401" s="55"/>
      <c r="K401" s="56"/>
      <c r="L401" s="48"/>
    </row>
    <row r="402" spans="1:12" x14ac:dyDescent="0.25">
      <c r="A402" s="47"/>
      <c r="B402" s="14"/>
      <c r="C402" s="48"/>
      <c r="D402" s="54"/>
      <c r="E402" s="54"/>
      <c r="F402" s="54"/>
      <c r="G402" s="48"/>
      <c r="H402" s="48"/>
      <c r="I402" s="48"/>
      <c r="J402" s="55"/>
      <c r="K402" s="56"/>
      <c r="L402" s="48"/>
    </row>
    <row r="403" spans="1:12" x14ac:dyDescent="0.25">
      <c r="A403" s="47"/>
      <c r="B403" s="14"/>
      <c r="C403" s="48"/>
      <c r="D403" s="54"/>
      <c r="E403" s="54"/>
      <c r="F403" s="54"/>
      <c r="G403" s="48"/>
      <c r="H403" s="48"/>
      <c r="I403" s="48"/>
      <c r="J403" s="55"/>
      <c r="K403" s="56"/>
      <c r="L403" s="48"/>
    </row>
    <row r="404" spans="1:12" x14ac:dyDescent="0.25">
      <c r="A404" s="47"/>
      <c r="B404" s="14"/>
      <c r="C404" s="48"/>
      <c r="D404" s="54"/>
      <c r="E404" s="54"/>
      <c r="F404" s="54"/>
      <c r="G404" s="14"/>
      <c r="H404" s="14"/>
      <c r="I404" s="48"/>
      <c r="J404" s="55"/>
      <c r="K404" s="56"/>
      <c r="L404" s="48"/>
    </row>
    <row r="405" spans="1:12" x14ac:dyDescent="0.25">
      <c r="A405" s="47"/>
      <c r="B405" s="14"/>
      <c r="C405" s="48"/>
      <c r="D405" s="54"/>
      <c r="E405" s="54"/>
      <c r="F405" s="54"/>
      <c r="G405" s="14"/>
      <c r="H405" s="14"/>
      <c r="I405" s="48"/>
      <c r="J405" s="55"/>
      <c r="K405" s="56"/>
      <c r="L405" s="48"/>
    </row>
    <row r="406" spans="1:12" x14ac:dyDescent="0.25">
      <c r="A406" s="47"/>
      <c r="B406" s="14"/>
      <c r="C406" s="48"/>
      <c r="D406" s="54"/>
      <c r="E406" s="54"/>
      <c r="F406" s="54"/>
      <c r="G406" s="14"/>
      <c r="H406" s="14"/>
      <c r="I406" s="48"/>
      <c r="J406" s="55"/>
      <c r="K406" s="56"/>
      <c r="L406" s="48"/>
    </row>
    <row r="407" spans="1:12" x14ac:dyDescent="0.25">
      <c r="A407" s="47"/>
      <c r="B407" s="14"/>
      <c r="C407" s="48"/>
      <c r="D407" s="54"/>
      <c r="E407" s="54"/>
      <c r="F407" s="54"/>
      <c r="G407" s="14"/>
      <c r="H407" s="14"/>
      <c r="I407" s="48"/>
      <c r="J407" s="55"/>
      <c r="K407" s="56"/>
      <c r="L407" s="48"/>
    </row>
    <row r="408" spans="1:12" x14ac:dyDescent="0.25">
      <c r="A408" s="47"/>
      <c r="B408" s="14"/>
      <c r="C408" s="48"/>
      <c r="D408" s="54"/>
      <c r="E408" s="54"/>
      <c r="F408" s="54"/>
      <c r="G408" s="14"/>
      <c r="H408" s="14"/>
      <c r="I408" s="48"/>
      <c r="J408" s="55"/>
      <c r="K408" s="56"/>
      <c r="L408" s="48"/>
    </row>
    <row r="409" spans="1:12" x14ac:dyDescent="0.25">
      <c r="A409" s="47"/>
      <c r="B409" s="14"/>
      <c r="C409" s="48"/>
      <c r="D409" s="54"/>
      <c r="E409" s="54"/>
      <c r="F409" s="54"/>
      <c r="G409" s="14"/>
      <c r="H409" s="14"/>
      <c r="I409" s="48"/>
      <c r="J409" s="55"/>
      <c r="K409" s="56"/>
      <c r="L409" s="48"/>
    </row>
    <row r="410" spans="1:12" x14ac:dyDescent="0.25">
      <c r="A410" s="47"/>
      <c r="B410" s="14"/>
      <c r="C410" s="48"/>
      <c r="D410" s="54"/>
      <c r="E410" s="54"/>
      <c r="F410" s="54"/>
      <c r="G410" s="48"/>
      <c r="H410" s="48"/>
      <c r="I410" s="48"/>
      <c r="J410" s="55"/>
      <c r="K410" s="56"/>
      <c r="L410" s="48"/>
    </row>
    <row r="411" spans="1:12" x14ac:dyDescent="0.25">
      <c r="A411" s="47"/>
      <c r="B411" s="14"/>
      <c r="C411" s="48"/>
      <c r="D411" s="54"/>
      <c r="E411" s="54"/>
      <c r="F411" s="54"/>
      <c r="G411" s="48"/>
      <c r="H411" s="48"/>
      <c r="I411" s="48"/>
      <c r="J411" s="55"/>
      <c r="K411" s="56"/>
      <c r="L411" s="48"/>
    </row>
    <row r="412" spans="1:12" x14ac:dyDescent="0.25">
      <c r="A412" s="47"/>
      <c r="B412" s="14"/>
      <c r="C412" s="48"/>
      <c r="D412" s="54"/>
      <c r="E412" s="54"/>
      <c r="F412" s="54"/>
      <c r="G412" s="48"/>
      <c r="H412" s="48"/>
      <c r="I412" s="48"/>
      <c r="J412" s="55"/>
      <c r="K412" s="56"/>
      <c r="L412" s="48"/>
    </row>
    <row r="413" spans="1:12" x14ac:dyDescent="0.25">
      <c r="A413" s="47"/>
      <c r="B413" s="14"/>
      <c r="C413" s="48"/>
      <c r="D413" s="54"/>
      <c r="E413" s="54"/>
      <c r="F413" s="54"/>
      <c r="G413" s="48"/>
      <c r="H413" s="48"/>
      <c r="I413" s="48"/>
      <c r="J413" s="55"/>
      <c r="K413" s="56"/>
      <c r="L413" s="48"/>
    </row>
    <row r="414" spans="1:12" x14ac:dyDescent="0.25">
      <c r="A414" s="47"/>
      <c r="B414" s="14"/>
      <c r="C414" s="48"/>
      <c r="D414" s="54"/>
      <c r="E414" s="54"/>
      <c r="F414" s="54"/>
      <c r="G414" s="48"/>
      <c r="H414" s="48"/>
      <c r="I414" s="48"/>
      <c r="J414" s="55"/>
      <c r="K414" s="56"/>
      <c r="L414" s="48"/>
    </row>
    <row r="415" spans="1:12" x14ac:dyDescent="0.25">
      <c r="A415" s="47"/>
      <c r="B415" s="14"/>
      <c r="C415" s="48"/>
      <c r="D415" s="54"/>
      <c r="E415" s="54"/>
      <c r="F415" s="54"/>
      <c r="G415" s="48"/>
      <c r="H415" s="48"/>
      <c r="I415" s="48"/>
      <c r="J415" s="55"/>
      <c r="K415" s="56"/>
      <c r="L415" s="48"/>
    </row>
    <row r="416" spans="1:12" x14ac:dyDescent="0.25">
      <c r="A416" s="47"/>
      <c r="B416" s="14"/>
      <c r="C416" s="48"/>
      <c r="D416" s="54"/>
      <c r="E416" s="54"/>
      <c r="F416" s="54"/>
      <c r="G416" s="48"/>
      <c r="H416" s="48"/>
      <c r="I416" s="48"/>
      <c r="J416" s="55"/>
      <c r="K416" s="56"/>
      <c r="L416" s="48"/>
    </row>
    <row r="417" spans="1:12" x14ac:dyDescent="0.25">
      <c r="A417" s="47"/>
      <c r="B417" s="14"/>
      <c r="C417" s="48"/>
      <c r="D417" s="54"/>
      <c r="E417" s="54"/>
      <c r="F417" s="54"/>
      <c r="G417" s="48"/>
      <c r="H417" s="48"/>
      <c r="I417" s="48"/>
      <c r="J417" s="55"/>
      <c r="K417" s="56"/>
      <c r="L417" s="48"/>
    </row>
    <row r="418" spans="1:12" x14ac:dyDescent="0.25">
      <c r="A418" s="13"/>
      <c r="B418" s="14"/>
      <c r="C418" s="14"/>
      <c r="D418" s="15"/>
      <c r="E418" s="15"/>
      <c r="F418" s="15"/>
      <c r="G418" s="14"/>
      <c r="H418" s="14"/>
      <c r="I418" s="14"/>
      <c r="J418" s="55"/>
      <c r="K418" s="56"/>
      <c r="L418" s="14"/>
    </row>
    <row r="419" spans="1:12" x14ac:dyDescent="0.25">
      <c r="A419" s="13"/>
      <c r="B419" s="14"/>
      <c r="C419" s="14"/>
      <c r="D419" s="15"/>
      <c r="E419" s="15"/>
      <c r="F419" s="15"/>
      <c r="G419" s="14"/>
      <c r="H419" s="14"/>
      <c r="I419" s="14"/>
      <c r="J419" s="55"/>
      <c r="K419" s="56"/>
      <c r="L419" s="14"/>
    </row>
    <row r="420" spans="1:12" x14ac:dyDescent="0.25">
      <c r="A420" s="13"/>
      <c r="B420" s="14"/>
      <c r="C420" s="14"/>
      <c r="D420" s="15"/>
      <c r="E420" s="15"/>
      <c r="F420" s="15"/>
      <c r="G420" s="14"/>
      <c r="H420" s="14"/>
      <c r="I420" s="14"/>
      <c r="J420" s="55"/>
      <c r="K420" s="56"/>
      <c r="L420" s="14"/>
    </row>
    <row r="421" spans="1:12" x14ac:dyDescent="0.25">
      <c r="A421" s="13"/>
      <c r="B421" s="14"/>
      <c r="C421" s="14"/>
      <c r="D421" s="15"/>
      <c r="E421" s="15"/>
      <c r="F421" s="15"/>
      <c r="G421" s="14"/>
      <c r="H421" s="14"/>
      <c r="I421" s="14"/>
      <c r="J421" s="55"/>
      <c r="K421" s="56"/>
      <c r="L421" s="14"/>
    </row>
    <row r="422" spans="1:12" x14ac:dyDescent="0.25">
      <c r="A422" s="13"/>
      <c r="B422" s="14"/>
      <c r="C422" s="14"/>
      <c r="D422" s="15"/>
      <c r="E422" s="15"/>
      <c r="F422" s="15"/>
      <c r="G422" s="14"/>
      <c r="H422" s="14"/>
      <c r="I422" s="14"/>
      <c r="J422" s="55"/>
      <c r="K422" s="56"/>
      <c r="L422" s="14"/>
    </row>
    <row r="423" spans="1:12" x14ac:dyDescent="0.25">
      <c r="A423" s="13"/>
      <c r="B423" s="14"/>
      <c r="C423" s="14"/>
      <c r="D423" s="15"/>
      <c r="E423" s="15"/>
      <c r="F423" s="15"/>
      <c r="G423" s="14"/>
      <c r="H423" s="14"/>
      <c r="I423" s="14"/>
      <c r="J423" s="55"/>
      <c r="K423" s="56"/>
      <c r="L423" s="14"/>
    </row>
    <row r="424" spans="1:12" x14ac:dyDescent="0.25">
      <c r="A424" s="13"/>
      <c r="B424" s="14"/>
      <c r="C424" s="14"/>
      <c r="D424" s="15"/>
      <c r="E424" s="15"/>
      <c r="F424" s="15"/>
      <c r="G424" s="14"/>
      <c r="H424" s="14"/>
      <c r="I424" s="14"/>
      <c r="J424" s="55"/>
      <c r="K424" s="56"/>
      <c r="L424" s="14"/>
    </row>
    <row r="425" spans="1:12" x14ac:dyDescent="0.25">
      <c r="A425" s="13"/>
      <c r="B425" s="14"/>
      <c r="C425" s="14"/>
      <c r="D425" s="15"/>
      <c r="E425" s="15"/>
      <c r="F425" s="15"/>
      <c r="G425" s="14"/>
      <c r="H425" s="14"/>
      <c r="I425" s="14"/>
      <c r="J425" s="55"/>
      <c r="K425" s="56"/>
      <c r="L425" s="14"/>
    </row>
    <row r="426" spans="1:12" x14ac:dyDescent="0.25">
      <c r="A426" s="13"/>
      <c r="B426" s="14"/>
      <c r="C426" s="14"/>
      <c r="D426" s="15"/>
      <c r="E426" s="15"/>
      <c r="F426" s="15"/>
      <c r="G426" s="14"/>
      <c r="H426" s="14"/>
      <c r="I426" s="14"/>
      <c r="J426" s="55"/>
      <c r="K426" s="56"/>
      <c r="L426" s="14"/>
    </row>
    <row r="427" spans="1:12" x14ac:dyDescent="0.25">
      <c r="A427" s="13"/>
      <c r="B427" s="14"/>
      <c r="C427" s="14"/>
      <c r="D427" s="15"/>
      <c r="E427" s="15"/>
      <c r="F427" s="15"/>
      <c r="G427" s="14"/>
      <c r="H427" s="14"/>
      <c r="I427" s="14"/>
      <c r="J427" s="55"/>
      <c r="K427" s="56"/>
      <c r="L427" s="14"/>
    </row>
    <row r="428" spans="1:12" x14ac:dyDescent="0.25">
      <c r="A428" s="13"/>
      <c r="B428" s="14"/>
      <c r="C428" s="14"/>
      <c r="D428" s="15"/>
      <c r="E428" s="15"/>
      <c r="F428" s="15"/>
      <c r="G428" s="14"/>
      <c r="H428" s="14"/>
      <c r="I428" s="14"/>
      <c r="J428" s="55"/>
      <c r="K428" s="56"/>
      <c r="L428" s="14"/>
    </row>
    <row r="429" spans="1:12" x14ac:dyDescent="0.25">
      <c r="A429" s="13"/>
      <c r="B429" s="14"/>
      <c r="C429" s="14"/>
      <c r="D429" s="15"/>
      <c r="E429" s="15"/>
      <c r="F429" s="15"/>
      <c r="G429" s="14"/>
      <c r="H429" s="14"/>
      <c r="I429" s="14"/>
      <c r="J429" s="55"/>
      <c r="K429" s="56"/>
      <c r="L429" s="14"/>
    </row>
    <row r="430" spans="1:12" x14ac:dyDescent="0.25">
      <c r="A430" s="13"/>
      <c r="B430" s="14"/>
      <c r="C430" s="14"/>
      <c r="D430" s="15"/>
      <c r="E430" s="15"/>
      <c r="F430" s="15"/>
      <c r="G430" s="14"/>
      <c r="H430" s="14"/>
      <c r="I430" s="14"/>
      <c r="J430" s="55"/>
      <c r="K430" s="56"/>
      <c r="L430" s="14"/>
    </row>
    <row r="431" spans="1:12" x14ac:dyDescent="0.25">
      <c r="A431" s="13"/>
      <c r="B431" s="14"/>
      <c r="C431" s="14"/>
      <c r="D431" s="15"/>
      <c r="E431" s="15"/>
      <c r="F431" s="15"/>
      <c r="G431" s="14"/>
      <c r="H431" s="14"/>
      <c r="I431" s="14"/>
      <c r="J431" s="55"/>
      <c r="K431" s="56"/>
      <c r="L431" s="14"/>
    </row>
    <row r="432" spans="1:12" x14ac:dyDescent="0.25">
      <c r="A432" s="13"/>
      <c r="B432" s="14"/>
      <c r="C432" s="14"/>
      <c r="D432" s="15"/>
      <c r="E432" s="15"/>
      <c r="F432" s="15"/>
      <c r="G432" s="14"/>
      <c r="H432" s="14"/>
      <c r="I432" s="14"/>
      <c r="J432" s="55"/>
      <c r="K432" s="56"/>
      <c r="L432" s="14"/>
    </row>
    <row r="433" spans="1:12" x14ac:dyDescent="0.25">
      <c r="A433" s="13"/>
      <c r="B433" s="14"/>
      <c r="C433" s="14"/>
      <c r="D433" s="15"/>
      <c r="E433" s="15"/>
      <c r="F433" s="15"/>
      <c r="G433" s="14"/>
      <c r="H433" s="14"/>
      <c r="I433" s="14"/>
      <c r="J433" s="55"/>
      <c r="K433" s="56"/>
      <c r="L433" s="14"/>
    </row>
    <row r="434" spans="1:12" x14ac:dyDescent="0.25">
      <c r="A434" s="13"/>
      <c r="B434" s="14"/>
      <c r="C434" s="14"/>
      <c r="D434" s="15"/>
      <c r="E434" s="15"/>
      <c r="F434" s="15"/>
      <c r="G434" s="14"/>
      <c r="H434" s="14"/>
      <c r="I434" s="14"/>
      <c r="J434" s="55"/>
      <c r="K434" s="56"/>
      <c r="L434" s="14"/>
    </row>
    <row r="435" spans="1:12" x14ac:dyDescent="0.25">
      <c r="A435" s="13"/>
      <c r="B435" s="14"/>
      <c r="C435" s="14"/>
      <c r="D435" s="15"/>
      <c r="E435" s="15"/>
      <c r="F435" s="15"/>
      <c r="G435" s="14"/>
      <c r="H435" s="14"/>
      <c r="I435" s="14"/>
      <c r="J435" s="55"/>
      <c r="K435" s="56"/>
      <c r="L435" s="14"/>
    </row>
    <row r="436" spans="1:12" x14ac:dyDescent="0.25">
      <c r="A436" s="13"/>
      <c r="B436" s="14"/>
      <c r="C436" s="14"/>
      <c r="D436" s="15"/>
      <c r="E436" s="15"/>
      <c r="F436" s="15"/>
      <c r="G436" s="14"/>
      <c r="H436" s="14"/>
      <c r="I436" s="14"/>
      <c r="J436" s="55"/>
      <c r="K436" s="56"/>
      <c r="L436" s="14"/>
    </row>
    <row r="437" spans="1:12" x14ac:dyDescent="0.25">
      <c r="A437" s="13"/>
      <c r="B437" s="14"/>
      <c r="C437" s="14"/>
      <c r="D437" s="15"/>
      <c r="E437" s="15"/>
      <c r="F437" s="15"/>
      <c r="G437" s="14"/>
      <c r="H437" s="14"/>
      <c r="I437" s="14"/>
      <c r="J437" s="55"/>
      <c r="K437" s="56"/>
      <c r="L437" s="14"/>
    </row>
    <row r="438" spans="1:12" x14ac:dyDescent="0.25">
      <c r="A438" s="13"/>
      <c r="B438" s="14"/>
      <c r="C438" s="14"/>
      <c r="D438" s="15"/>
      <c r="E438" s="15"/>
      <c r="F438" s="15"/>
      <c r="G438" s="14"/>
      <c r="H438" s="14"/>
      <c r="I438" s="14"/>
      <c r="J438" s="55"/>
      <c r="K438" s="56"/>
      <c r="L438" s="14"/>
    </row>
    <row r="439" spans="1:12" x14ac:dyDescent="0.25">
      <c r="A439" s="13"/>
      <c r="B439" s="14"/>
      <c r="C439" s="14"/>
      <c r="D439" s="15"/>
      <c r="E439" s="15"/>
      <c r="F439" s="15"/>
      <c r="G439" s="14"/>
      <c r="H439" s="14"/>
      <c r="I439" s="14"/>
      <c r="J439" s="55"/>
      <c r="K439" s="56"/>
      <c r="L439" s="14"/>
    </row>
    <row r="440" spans="1:12" x14ac:dyDescent="0.25">
      <c r="A440" s="13"/>
      <c r="B440" s="14"/>
      <c r="C440" s="14"/>
      <c r="D440" s="15"/>
      <c r="E440" s="15"/>
      <c r="F440" s="15"/>
      <c r="G440" s="14"/>
      <c r="H440" s="14"/>
      <c r="I440" s="14"/>
      <c r="J440" s="55"/>
      <c r="K440" s="56"/>
      <c r="L440" s="14"/>
    </row>
    <row r="441" spans="1:12" x14ac:dyDescent="0.25">
      <c r="A441" s="13"/>
      <c r="B441" s="14"/>
      <c r="C441" s="14"/>
      <c r="D441" s="15"/>
      <c r="E441" s="15"/>
      <c r="F441" s="15"/>
      <c r="G441" s="14"/>
      <c r="H441" s="14"/>
      <c r="I441" s="14"/>
      <c r="J441" s="55"/>
      <c r="K441" s="56"/>
      <c r="L441" s="14"/>
    </row>
    <row r="442" spans="1:12" x14ac:dyDescent="0.25">
      <c r="A442" s="13"/>
      <c r="B442" s="14"/>
      <c r="C442" s="14"/>
      <c r="D442" s="15"/>
      <c r="E442" s="15"/>
      <c r="F442" s="15"/>
      <c r="G442" s="14"/>
      <c r="H442" s="14"/>
      <c r="I442" s="14"/>
      <c r="J442" s="55"/>
      <c r="K442" s="56"/>
      <c r="L442" s="14"/>
    </row>
    <row r="443" spans="1:12" x14ac:dyDescent="0.25">
      <c r="A443" s="13"/>
      <c r="B443" s="14"/>
      <c r="C443" s="14"/>
      <c r="D443" s="15"/>
      <c r="E443" s="15"/>
      <c r="F443" s="15"/>
      <c r="G443" s="14"/>
      <c r="H443" s="14"/>
      <c r="I443" s="14"/>
      <c r="J443" s="55"/>
      <c r="K443" s="56"/>
      <c r="L443" s="14"/>
    </row>
    <row r="444" spans="1:12" x14ac:dyDescent="0.25">
      <c r="A444" s="13"/>
      <c r="B444" s="14"/>
      <c r="C444" s="14"/>
      <c r="D444" s="15"/>
      <c r="E444" s="15"/>
      <c r="F444" s="15"/>
      <c r="G444" s="14"/>
      <c r="H444" s="14"/>
      <c r="I444" s="14"/>
      <c r="J444" s="55"/>
      <c r="K444" s="56"/>
      <c r="L444" s="14"/>
    </row>
    <row r="445" spans="1:12" x14ac:dyDescent="0.25">
      <c r="A445" s="13"/>
      <c r="B445" s="14"/>
      <c r="C445" s="14"/>
      <c r="D445" s="15"/>
      <c r="E445" s="15"/>
      <c r="F445" s="15"/>
      <c r="G445" s="14"/>
      <c r="H445" s="14"/>
      <c r="I445" s="14"/>
      <c r="J445" s="55"/>
      <c r="K445" s="56"/>
      <c r="L445" s="14"/>
    </row>
    <row r="446" spans="1:12" x14ac:dyDescent="0.25">
      <c r="A446" s="13"/>
      <c r="B446" s="14"/>
      <c r="C446" s="14"/>
      <c r="D446" s="15"/>
      <c r="E446" s="15"/>
      <c r="F446" s="15"/>
      <c r="G446" s="14"/>
      <c r="H446" s="14"/>
      <c r="I446" s="14"/>
      <c r="J446" s="55"/>
      <c r="K446" s="56"/>
      <c r="L446" s="14"/>
    </row>
    <row r="447" spans="1:12" x14ac:dyDescent="0.25">
      <c r="A447" s="13"/>
      <c r="B447" s="14"/>
      <c r="C447" s="14"/>
      <c r="D447" s="15"/>
      <c r="E447" s="15"/>
      <c r="F447" s="15"/>
      <c r="G447" s="14"/>
      <c r="H447" s="14"/>
      <c r="I447" s="14"/>
      <c r="J447" s="55"/>
      <c r="K447" s="56"/>
      <c r="L447" s="14"/>
    </row>
    <row r="448" spans="1:12" x14ac:dyDescent="0.25">
      <c r="A448" s="13"/>
      <c r="B448" s="14"/>
      <c r="C448" s="14"/>
      <c r="D448" s="15"/>
      <c r="E448" s="15"/>
      <c r="F448" s="15"/>
      <c r="G448" s="14"/>
      <c r="H448" s="14"/>
      <c r="I448" s="14"/>
      <c r="J448" s="55"/>
      <c r="K448" s="56"/>
      <c r="L448" s="14"/>
    </row>
    <row r="449" spans="1:12" x14ac:dyDescent="0.25">
      <c r="A449" s="13"/>
      <c r="B449" s="14"/>
      <c r="C449" s="14"/>
      <c r="D449" s="15"/>
      <c r="E449" s="15"/>
      <c r="F449" s="15"/>
      <c r="G449" s="14"/>
      <c r="H449" s="14"/>
      <c r="I449" s="14"/>
      <c r="J449" s="55"/>
      <c r="K449" s="56"/>
      <c r="L449" s="14"/>
    </row>
    <row r="450" spans="1:12" x14ac:dyDescent="0.25">
      <c r="A450" s="13"/>
      <c r="B450" s="14"/>
      <c r="C450" s="14"/>
      <c r="D450" s="15"/>
      <c r="E450" s="15"/>
      <c r="F450" s="15"/>
      <c r="G450" s="14"/>
      <c r="H450" s="14"/>
      <c r="I450" s="14"/>
      <c r="J450" s="55"/>
      <c r="K450" s="56"/>
      <c r="L450" s="14"/>
    </row>
    <row r="451" spans="1:12" x14ac:dyDescent="0.25">
      <c r="A451" s="13"/>
      <c r="B451" s="14"/>
      <c r="C451" s="14"/>
      <c r="D451" s="15"/>
      <c r="E451" s="15"/>
      <c r="F451" s="15"/>
      <c r="G451" s="14"/>
      <c r="H451" s="14"/>
      <c r="I451" s="14"/>
      <c r="J451" s="55"/>
      <c r="K451" s="56"/>
      <c r="L451" s="14"/>
    </row>
    <row r="452" spans="1:12" x14ac:dyDescent="0.25">
      <c r="A452" s="13"/>
      <c r="B452" s="14"/>
      <c r="C452" s="14"/>
      <c r="D452" s="15"/>
      <c r="E452" s="15"/>
      <c r="F452" s="15"/>
      <c r="G452" s="14"/>
      <c r="H452" s="14"/>
      <c r="I452" s="14"/>
      <c r="J452" s="55"/>
      <c r="K452" s="56"/>
      <c r="L452" s="14"/>
    </row>
    <row r="453" spans="1:12" x14ac:dyDescent="0.25">
      <c r="A453" s="13"/>
      <c r="B453" s="14"/>
      <c r="C453" s="14"/>
      <c r="D453" s="15"/>
      <c r="E453" s="15"/>
      <c r="F453" s="15"/>
      <c r="G453" s="14"/>
      <c r="H453" s="14"/>
      <c r="I453" s="14"/>
      <c r="J453" s="55"/>
      <c r="K453" s="56"/>
      <c r="L453" s="14"/>
    </row>
    <row r="454" spans="1:12" x14ac:dyDescent="0.25">
      <c r="A454" s="13"/>
      <c r="B454" s="14"/>
      <c r="C454" s="14"/>
      <c r="D454" s="15"/>
      <c r="E454" s="15"/>
      <c r="F454" s="15"/>
      <c r="G454" s="14"/>
      <c r="H454" s="14"/>
      <c r="I454" s="14"/>
      <c r="J454" s="55"/>
      <c r="K454" s="56"/>
      <c r="L454" s="14"/>
    </row>
    <row r="455" spans="1:12" x14ac:dyDescent="0.25">
      <c r="A455" s="13"/>
      <c r="B455" s="14"/>
      <c r="C455" s="14"/>
      <c r="D455" s="15"/>
      <c r="E455" s="15"/>
      <c r="F455" s="15"/>
      <c r="G455" s="14"/>
      <c r="H455" s="14"/>
      <c r="I455" s="14"/>
      <c r="J455" s="55"/>
      <c r="K455" s="56"/>
      <c r="L455" s="14"/>
    </row>
    <row r="456" spans="1:12" x14ac:dyDescent="0.25">
      <c r="A456" s="13"/>
      <c r="B456" s="14"/>
      <c r="C456" s="14"/>
      <c r="D456" s="15"/>
      <c r="E456" s="15"/>
      <c r="F456" s="15"/>
      <c r="G456" s="14"/>
      <c r="H456" s="14"/>
      <c r="I456" s="14"/>
      <c r="J456" s="55"/>
      <c r="K456" s="56"/>
      <c r="L456" s="14"/>
    </row>
    <row r="457" spans="1:12" x14ac:dyDescent="0.25">
      <c r="A457" s="13"/>
      <c r="B457" s="14"/>
      <c r="C457" s="14"/>
      <c r="D457" s="15"/>
      <c r="E457" s="15"/>
      <c r="F457" s="15"/>
      <c r="G457" s="14"/>
      <c r="H457" s="14"/>
      <c r="I457" s="14"/>
      <c r="J457" s="55"/>
      <c r="K457" s="56"/>
      <c r="L457" s="14"/>
    </row>
    <row r="458" spans="1:12" x14ac:dyDescent="0.25">
      <c r="A458" s="13"/>
      <c r="B458" s="14"/>
      <c r="C458" s="14"/>
      <c r="D458" s="15"/>
      <c r="E458" s="15"/>
      <c r="F458" s="15"/>
      <c r="G458" s="14"/>
      <c r="H458" s="14"/>
      <c r="I458" s="14"/>
      <c r="J458" s="55"/>
      <c r="K458" s="56"/>
      <c r="L458" s="14"/>
    </row>
    <row r="459" spans="1:12" x14ac:dyDescent="0.25">
      <c r="A459" s="13"/>
      <c r="B459" s="14"/>
      <c r="C459" s="14"/>
      <c r="D459" s="15"/>
      <c r="E459" s="15"/>
      <c r="F459" s="15"/>
      <c r="G459" s="14"/>
      <c r="H459" s="14"/>
      <c r="I459" s="14"/>
      <c r="J459" s="55"/>
      <c r="K459" s="56"/>
      <c r="L459" s="14"/>
    </row>
    <row r="460" spans="1:12" x14ac:dyDescent="0.25">
      <c r="A460" s="13"/>
      <c r="B460" s="14"/>
      <c r="C460" s="14"/>
      <c r="D460" s="15"/>
      <c r="E460" s="15"/>
      <c r="F460" s="15"/>
      <c r="G460" s="14"/>
      <c r="H460" s="14"/>
      <c r="I460" s="14"/>
      <c r="J460" s="55"/>
      <c r="K460" s="56"/>
      <c r="L460" s="14"/>
    </row>
    <row r="461" spans="1:12" x14ac:dyDescent="0.25">
      <c r="A461" s="13"/>
      <c r="B461" s="14"/>
      <c r="C461" s="14"/>
      <c r="D461" s="15"/>
      <c r="E461" s="15"/>
      <c r="F461" s="15"/>
      <c r="G461" s="14"/>
      <c r="H461" s="14"/>
      <c r="I461" s="14"/>
      <c r="J461" s="55"/>
      <c r="K461" s="56"/>
      <c r="L461" s="14"/>
    </row>
    <row r="462" spans="1:12" x14ac:dyDescent="0.25">
      <c r="A462" s="13"/>
      <c r="B462" s="14"/>
      <c r="C462" s="14"/>
      <c r="D462" s="15"/>
      <c r="E462" s="15"/>
      <c r="F462" s="15"/>
      <c r="G462" s="14"/>
      <c r="H462" s="14"/>
      <c r="I462" s="14"/>
      <c r="J462" s="55"/>
      <c r="K462" s="56"/>
      <c r="L462" s="14"/>
    </row>
    <row r="463" spans="1:12" x14ac:dyDescent="0.25">
      <c r="A463" s="13"/>
      <c r="B463" s="14"/>
      <c r="C463" s="14"/>
      <c r="D463" s="15"/>
      <c r="E463" s="15"/>
      <c r="F463" s="15"/>
      <c r="G463" s="14"/>
      <c r="H463" s="14"/>
      <c r="I463" s="14"/>
      <c r="J463" s="55"/>
      <c r="K463" s="56"/>
      <c r="L463" s="14"/>
    </row>
    <row r="464" spans="1:12" x14ac:dyDescent="0.25">
      <c r="A464" s="13"/>
      <c r="B464" s="14"/>
      <c r="C464" s="14"/>
      <c r="D464" s="15"/>
      <c r="E464" s="15"/>
      <c r="F464" s="15"/>
      <c r="G464" s="14"/>
      <c r="H464" s="14"/>
      <c r="I464" s="14"/>
      <c r="J464" s="55"/>
      <c r="K464" s="56"/>
      <c r="L464" s="14"/>
    </row>
    <row r="465" spans="1:12" x14ac:dyDescent="0.25">
      <c r="A465" s="13"/>
      <c r="B465" s="14"/>
      <c r="C465" s="14"/>
      <c r="D465" s="15"/>
      <c r="E465" s="15"/>
      <c r="F465" s="15"/>
      <c r="G465" s="14"/>
      <c r="H465" s="14"/>
      <c r="I465" s="14"/>
      <c r="J465" s="55"/>
      <c r="K465" s="56"/>
      <c r="L465" s="14"/>
    </row>
    <row r="466" spans="1:12" x14ac:dyDescent="0.25">
      <c r="A466" s="13"/>
      <c r="B466" s="14"/>
      <c r="C466" s="14"/>
      <c r="D466" s="15"/>
      <c r="E466" s="15"/>
      <c r="F466" s="15"/>
      <c r="G466" s="14"/>
      <c r="H466" s="14"/>
      <c r="I466" s="14"/>
      <c r="J466" s="55"/>
      <c r="K466" s="56"/>
      <c r="L466" s="14"/>
    </row>
    <row r="467" spans="1:12" x14ac:dyDescent="0.25">
      <c r="A467" s="13"/>
      <c r="B467" s="14"/>
      <c r="C467" s="14"/>
      <c r="D467" s="15"/>
      <c r="E467" s="15"/>
      <c r="F467" s="15"/>
      <c r="G467" s="14"/>
      <c r="H467" s="14"/>
      <c r="I467" s="14"/>
      <c r="J467" s="55"/>
      <c r="K467" s="56"/>
      <c r="L467" s="14"/>
    </row>
    <row r="468" spans="1:12" x14ac:dyDescent="0.25">
      <c r="A468" s="13"/>
      <c r="B468" s="14"/>
      <c r="C468" s="14"/>
      <c r="D468" s="15"/>
      <c r="E468" s="15"/>
      <c r="F468" s="15"/>
      <c r="G468" s="14"/>
      <c r="H468" s="14"/>
      <c r="I468" s="14"/>
      <c r="J468" s="55"/>
      <c r="K468" s="56"/>
      <c r="L468" s="14"/>
    </row>
    <row r="469" spans="1:12" x14ac:dyDescent="0.25">
      <c r="A469" s="13"/>
      <c r="B469" s="14"/>
      <c r="C469" s="14"/>
      <c r="D469" s="15"/>
      <c r="E469" s="15"/>
      <c r="F469" s="15"/>
      <c r="G469" s="14"/>
      <c r="H469" s="14"/>
      <c r="I469" s="14"/>
      <c r="J469" s="55"/>
      <c r="K469" s="56"/>
      <c r="L469" s="14"/>
    </row>
    <row r="470" spans="1:12" x14ac:dyDescent="0.25">
      <c r="A470" s="13"/>
      <c r="B470" s="14"/>
      <c r="C470" s="14"/>
      <c r="D470" s="15"/>
      <c r="E470" s="15"/>
      <c r="F470" s="15"/>
      <c r="G470" s="14"/>
      <c r="H470" s="14"/>
      <c r="I470" s="14"/>
      <c r="J470" s="55"/>
      <c r="K470" s="56"/>
      <c r="L470" s="14"/>
    </row>
    <row r="471" spans="1:12" x14ac:dyDescent="0.25">
      <c r="A471" s="13"/>
      <c r="B471" s="14"/>
      <c r="C471" s="14"/>
      <c r="D471" s="15"/>
      <c r="E471" s="15"/>
      <c r="F471" s="15"/>
      <c r="G471" s="14"/>
      <c r="H471" s="14"/>
      <c r="I471" s="14"/>
      <c r="J471" s="55"/>
      <c r="K471" s="56"/>
      <c r="L471" s="14"/>
    </row>
    <row r="472" spans="1:12" x14ac:dyDescent="0.25">
      <c r="A472" s="13"/>
      <c r="B472" s="14"/>
      <c r="C472" s="14"/>
      <c r="D472" s="15"/>
      <c r="E472" s="15"/>
      <c r="F472" s="15"/>
      <c r="G472" s="14"/>
      <c r="H472" s="14"/>
      <c r="I472" s="14"/>
      <c r="J472" s="55"/>
      <c r="K472" s="56"/>
      <c r="L472" s="14"/>
    </row>
    <row r="473" spans="1:12" x14ac:dyDescent="0.25">
      <c r="A473" s="13"/>
      <c r="B473" s="14"/>
      <c r="C473" s="14"/>
      <c r="D473" s="15"/>
      <c r="E473" s="15"/>
      <c r="F473" s="15"/>
      <c r="G473" s="14"/>
      <c r="H473" s="14"/>
      <c r="I473" s="14"/>
      <c r="J473" s="55"/>
      <c r="K473" s="56"/>
      <c r="L473" s="14"/>
    </row>
    <row r="474" spans="1:12" x14ac:dyDescent="0.25">
      <c r="A474" s="13"/>
      <c r="B474" s="14"/>
      <c r="C474" s="14"/>
      <c r="D474" s="15"/>
      <c r="E474" s="15"/>
      <c r="F474" s="15"/>
      <c r="G474" s="14"/>
      <c r="H474" s="14"/>
      <c r="I474" s="14"/>
      <c r="J474" s="55"/>
      <c r="K474" s="56"/>
      <c r="L474" s="14"/>
    </row>
    <row r="475" spans="1:12" x14ac:dyDescent="0.25">
      <c r="A475" s="13"/>
      <c r="B475" s="14"/>
      <c r="C475" s="14"/>
      <c r="D475" s="15"/>
      <c r="E475" s="15"/>
      <c r="F475" s="15"/>
      <c r="G475" s="14"/>
      <c r="H475" s="14"/>
      <c r="I475" s="14"/>
      <c r="J475" s="55"/>
      <c r="K475" s="56"/>
      <c r="L475" s="14"/>
    </row>
  </sheetData>
  <mergeCells count="4">
    <mergeCell ref="N2:P2"/>
    <mergeCell ref="N14:Q14"/>
    <mergeCell ref="N28:R28"/>
    <mergeCell ref="O41:U41"/>
  </mergeCells>
  <dataValidations count="2">
    <dataValidation type="list" allowBlank="1" showInputMessage="1" showErrorMessage="1" sqref="K18:L18" xr:uid="{00000000-0002-0000-0500-000000000000}">
      <formula1>"Bon , A Refaire , Défaut "</formula1>
    </dataValidation>
    <dataValidation type="list" allowBlank="1" showInputMessage="1" showErrorMessage="1" sqref="I2:I475" xr:uid="{00000000-0002-0000-0500-000001000000}">
      <formula1>"Fin cycle , Manque de matière , Chargement , Déchargement , Chargement , Panne Machine  , Autre 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E87-8032-4B00-9707-9C76EC06693F}">
  <dimension ref="A1:H176"/>
  <sheetViews>
    <sheetView zoomScale="75" zoomScaleNormal="75" workbookViewId="0">
      <selection activeCell="A16" sqref="A16:A19"/>
    </sheetView>
  </sheetViews>
  <sheetFormatPr baseColWidth="10" defaultRowHeight="15" x14ac:dyDescent="0.25"/>
  <cols>
    <col min="1" max="1" width="34.42578125" customWidth="1"/>
    <col min="2" max="2" width="38.42578125" customWidth="1"/>
    <col min="3" max="3" width="30.28515625" customWidth="1"/>
    <col min="4" max="4" width="27" customWidth="1"/>
    <col min="5" max="5" width="49" customWidth="1"/>
    <col min="6" max="6" width="28.42578125" customWidth="1"/>
    <col min="7" max="7" width="21" customWidth="1"/>
  </cols>
  <sheetData>
    <row r="1" spans="1:8" ht="15.75" x14ac:dyDescent="0.25">
      <c r="A1" s="145" t="s">
        <v>51</v>
      </c>
      <c r="B1" s="146"/>
      <c r="C1" s="146"/>
      <c r="D1" s="146"/>
      <c r="E1" s="146"/>
      <c r="F1" s="146"/>
      <c r="G1" s="147"/>
    </row>
    <row r="2" spans="1:8" ht="27" customHeight="1" x14ac:dyDescent="0.25">
      <c r="A2" s="106" t="s">
        <v>12</v>
      </c>
      <c r="B2" s="107" t="s">
        <v>52</v>
      </c>
      <c r="C2" s="106" t="s">
        <v>53</v>
      </c>
      <c r="D2" s="106" t="s">
        <v>54</v>
      </c>
      <c r="E2" s="106" t="s">
        <v>59</v>
      </c>
      <c r="F2" s="106" t="s">
        <v>60</v>
      </c>
      <c r="G2" s="106" t="s">
        <v>51</v>
      </c>
    </row>
    <row r="3" spans="1:8" ht="15.75" x14ac:dyDescent="0.25">
      <c r="A3" s="151"/>
      <c r="B3" s="152"/>
      <c r="C3" s="152"/>
      <c r="D3" s="152"/>
      <c r="E3" s="152"/>
      <c r="F3" s="152"/>
      <c r="G3" s="153"/>
      <c r="H3" s="27"/>
    </row>
    <row r="4" spans="1:8" ht="15.75" x14ac:dyDescent="0.25">
      <c r="A4" s="106">
        <v>1</v>
      </c>
      <c r="B4" s="133">
        <f>SUM(Séchoir!H2:H10310)</f>
        <v>0</v>
      </c>
      <c r="C4" s="108">
        <f>D4-B4</f>
        <v>0</v>
      </c>
      <c r="D4" s="132"/>
      <c r="E4" s="108"/>
      <c r="F4" s="108"/>
      <c r="G4" s="109" t="e">
        <f>B4/D4</f>
        <v>#DIV/0!</v>
      </c>
    </row>
    <row r="5" spans="1:8" ht="15.75" x14ac:dyDescent="0.25">
      <c r="A5" s="106">
        <v>2</v>
      </c>
      <c r="B5" s="133">
        <f>SUM(Séchoir!H3:H10311)</f>
        <v>0</v>
      </c>
      <c r="C5" s="108">
        <f t="shared" ref="C5:C7" si="0">D5-B5</f>
        <v>0</v>
      </c>
      <c r="D5" s="108"/>
      <c r="E5" s="108"/>
      <c r="F5" s="108"/>
      <c r="G5" s="109" t="e">
        <f>B5/D5</f>
        <v>#DIV/0!</v>
      </c>
    </row>
    <row r="6" spans="1:8" ht="15.75" x14ac:dyDescent="0.25">
      <c r="A6" s="106">
        <v>3</v>
      </c>
      <c r="B6" s="133">
        <f>SUM(Séchoir!H4:H10312)</f>
        <v>0</v>
      </c>
      <c r="C6" s="108">
        <f t="shared" si="0"/>
        <v>0</v>
      </c>
      <c r="D6" s="108"/>
      <c r="E6" s="108"/>
      <c r="F6" s="108"/>
      <c r="G6" s="109" t="e">
        <f>B6/D6</f>
        <v>#DIV/0!</v>
      </c>
    </row>
    <row r="7" spans="1:8" ht="15" customHeight="1" x14ac:dyDescent="0.25">
      <c r="A7" s="106">
        <v>4</v>
      </c>
      <c r="B7" s="133">
        <f>SUM(Séchoir!H5:H10313)</f>
        <v>0</v>
      </c>
      <c r="C7" s="108">
        <f t="shared" si="0"/>
        <v>0</v>
      </c>
      <c r="D7" s="108"/>
      <c r="E7" s="108"/>
      <c r="F7" s="108"/>
      <c r="G7" s="109" t="e">
        <f>B7/D7</f>
        <v>#DIV/0!</v>
      </c>
    </row>
    <row r="8" spans="1:8" ht="15.75" x14ac:dyDescent="0.25">
      <c r="A8" s="110"/>
      <c r="B8" s="110"/>
      <c r="C8" s="110"/>
      <c r="D8" s="110"/>
      <c r="E8" s="111"/>
      <c r="F8" s="110"/>
      <c r="G8" s="110"/>
    </row>
    <row r="9" spans="1:8" ht="15.75" x14ac:dyDescent="0.25">
      <c r="A9" s="110"/>
      <c r="B9" s="110"/>
      <c r="C9" s="110"/>
      <c r="D9" s="110"/>
      <c r="E9" s="110"/>
      <c r="F9" s="110"/>
      <c r="G9" s="110"/>
    </row>
    <row r="10" spans="1:8" ht="15.75" x14ac:dyDescent="0.25">
      <c r="A10" s="110"/>
      <c r="B10" s="110"/>
      <c r="C10" s="110"/>
      <c r="D10" s="110"/>
      <c r="E10" s="110"/>
      <c r="F10" s="110"/>
      <c r="G10" s="110"/>
    </row>
    <row r="11" spans="1:8" ht="15.75" x14ac:dyDescent="0.25">
      <c r="A11" s="110"/>
      <c r="B11" s="110"/>
      <c r="C11" s="110"/>
      <c r="D11" s="110"/>
      <c r="E11" s="110"/>
      <c r="F11" s="110"/>
      <c r="G11" s="110"/>
    </row>
    <row r="12" spans="1:8" ht="15.75" x14ac:dyDescent="0.25">
      <c r="A12" s="110"/>
      <c r="B12" s="110"/>
      <c r="C12" s="110"/>
      <c r="D12" s="110"/>
      <c r="E12" s="110"/>
      <c r="F12" s="112"/>
      <c r="G12" s="110"/>
    </row>
    <row r="13" spans="1:8" ht="15.75" x14ac:dyDescent="0.25">
      <c r="A13" s="154" t="s">
        <v>67</v>
      </c>
      <c r="B13" s="154"/>
      <c r="C13" s="154"/>
      <c r="D13" s="154"/>
      <c r="E13" s="154"/>
      <c r="F13" s="110"/>
      <c r="G13" s="110"/>
    </row>
    <row r="14" spans="1:8" ht="23.25" customHeight="1" x14ac:dyDescent="0.25">
      <c r="A14" s="106" t="s">
        <v>12</v>
      </c>
      <c r="B14" s="107" t="s">
        <v>56</v>
      </c>
      <c r="C14" s="107" t="s">
        <v>57</v>
      </c>
      <c r="D14" s="107" t="s">
        <v>58</v>
      </c>
      <c r="E14" s="106" t="s">
        <v>55</v>
      </c>
      <c r="F14" s="113"/>
      <c r="G14" s="110"/>
    </row>
    <row r="15" spans="1:8" ht="15.75" x14ac:dyDescent="0.25">
      <c r="A15" s="151"/>
      <c r="B15" s="152"/>
      <c r="C15" s="152"/>
      <c r="D15" s="152"/>
      <c r="E15" s="153"/>
      <c r="F15" s="110"/>
      <c r="G15" s="110"/>
    </row>
    <row r="16" spans="1:8" ht="15.75" x14ac:dyDescent="0.25">
      <c r="A16" s="114" t="s">
        <v>25</v>
      </c>
      <c r="B16" s="114">
        <f ca="1">SUM(INDIRECT("Machine13!E2:E1000"))</f>
        <v>0</v>
      </c>
      <c r="C16" s="114">
        <f ca="1">COUNTA(INDIRECT("Machine13!F2:F10000"))</f>
        <v>0</v>
      </c>
      <c r="D16" s="114">
        <f ca="1">VLOOKUP(A16,'[1]Données '!A2:B6,2,FALSE)*C16</f>
        <v>0</v>
      </c>
      <c r="E16" s="115" t="e">
        <f t="shared" ref="E16:E19" ca="1" si="1">(B16/D16)</f>
        <v>#DIV/0!</v>
      </c>
      <c r="F16" s="110"/>
      <c r="G16" s="110"/>
    </row>
    <row r="17" spans="1:7" ht="15.75" x14ac:dyDescent="0.25">
      <c r="A17" s="114" t="s">
        <v>26</v>
      </c>
      <c r="B17" s="114">
        <f ca="1">SUM(INDIRECT("Machine20!E2:E10000"))</f>
        <v>0</v>
      </c>
      <c r="C17" s="114">
        <f ca="1">COUNTA(INDIRECT("Machine20!F2:F10000"))</f>
        <v>0</v>
      </c>
      <c r="D17" s="114">
        <f ca="1">VLOOKUP(A17,'[1]Données '!A2:B6,2,FALSE)*C17</f>
        <v>0</v>
      </c>
      <c r="E17" s="115" t="e">
        <f t="shared" ca="1" si="1"/>
        <v>#DIV/0!</v>
      </c>
      <c r="F17" s="110"/>
      <c r="G17" s="110"/>
    </row>
    <row r="18" spans="1:7" ht="15.75" x14ac:dyDescent="0.25">
      <c r="A18" s="114" t="s">
        <v>27</v>
      </c>
      <c r="B18" s="114">
        <f ca="1">SUM(INDIRECT("Machine50!E2:E1000"))</f>
        <v>0</v>
      </c>
      <c r="C18" s="114">
        <f ca="1">COUNTA(INDIRECT("Machine50!F2:F10000"))</f>
        <v>0</v>
      </c>
      <c r="D18" s="114">
        <f ca="1">VLOOKUP(A18,'[1]Données '!A2:B6,2,FALSE)*C18</f>
        <v>0</v>
      </c>
      <c r="E18" s="115" t="e">
        <f t="shared" ca="1" si="1"/>
        <v>#DIV/0!</v>
      </c>
      <c r="F18" s="110"/>
      <c r="G18" s="110"/>
    </row>
    <row r="19" spans="1:7" ht="15.75" x14ac:dyDescent="0.25">
      <c r="A19" s="114" t="s">
        <v>28</v>
      </c>
      <c r="B19" s="114">
        <f ca="1">SUM(INDIRECT("Machine70!E2:E1000"))</f>
        <v>0</v>
      </c>
      <c r="C19" s="114">
        <f ca="1">COUNTA(INDIRECT("Machine70!F2:F10000"))</f>
        <v>0</v>
      </c>
      <c r="D19" s="114">
        <f ca="1">VLOOKUP(A19,'[1]Données '!A2:B6,2,FALSE)*C19</f>
        <v>0</v>
      </c>
      <c r="E19" s="115" t="e">
        <f t="shared" ca="1" si="1"/>
        <v>#DIV/0!</v>
      </c>
      <c r="F19" s="110"/>
      <c r="G19" s="110"/>
    </row>
    <row r="20" spans="1:7" ht="15.75" x14ac:dyDescent="0.25">
      <c r="A20" s="110"/>
      <c r="B20" s="110">
        <f ca="1">SUM(B16:B19)</f>
        <v>0</v>
      </c>
      <c r="C20" s="110"/>
      <c r="D20" s="110"/>
      <c r="E20" s="110"/>
      <c r="F20" s="110"/>
      <c r="G20" s="110"/>
    </row>
    <row r="21" spans="1:7" ht="15.75" x14ac:dyDescent="0.25">
      <c r="A21" s="110"/>
      <c r="B21" s="110"/>
      <c r="C21" s="110"/>
      <c r="D21" s="110"/>
      <c r="E21" s="110"/>
      <c r="F21" s="110"/>
      <c r="G21" s="110"/>
    </row>
    <row r="22" spans="1:7" ht="15.75" x14ac:dyDescent="0.25">
      <c r="A22" s="145" t="s">
        <v>68</v>
      </c>
      <c r="B22" s="146"/>
      <c r="C22" s="146"/>
      <c r="D22" s="146"/>
      <c r="E22" s="146"/>
      <c r="F22" s="147"/>
      <c r="G22" s="110"/>
    </row>
    <row r="23" spans="1:7" ht="29.25" customHeight="1" x14ac:dyDescent="0.25">
      <c r="A23" s="106" t="s">
        <v>12</v>
      </c>
      <c r="B23" s="107" t="s">
        <v>56</v>
      </c>
      <c r="C23" s="116" t="s">
        <v>57</v>
      </c>
      <c r="D23" s="106" t="s">
        <v>69</v>
      </c>
      <c r="E23" s="107" t="s">
        <v>58</v>
      </c>
      <c r="F23" s="117" t="s">
        <v>55</v>
      </c>
      <c r="G23" s="110"/>
    </row>
    <row r="24" spans="1:7" ht="15.75" x14ac:dyDescent="0.25">
      <c r="A24" s="148" t="s">
        <v>25</v>
      </c>
      <c r="B24" s="149"/>
      <c r="C24" s="149"/>
      <c r="D24" s="149"/>
      <c r="E24" s="149"/>
      <c r="F24" s="150"/>
      <c r="G24" s="110"/>
    </row>
    <row r="25" spans="1:7" ht="15.75" x14ac:dyDescent="0.25">
      <c r="A25" s="155"/>
      <c r="B25" s="156"/>
      <c r="C25" s="156"/>
      <c r="D25" s="156"/>
      <c r="E25" s="156"/>
      <c r="F25" s="157"/>
      <c r="G25" s="110"/>
    </row>
    <row r="26" spans="1:7" ht="15.75" x14ac:dyDescent="0.25">
      <c r="A26" s="118" t="s">
        <v>62</v>
      </c>
      <c r="B26" s="114" cm="1">
        <f t="array" ref="B26">SUMPRODUCT((Machine13!$F$2:$F$10521=20)*(Machine13!$E$2:$E$10521))</f>
        <v>0</v>
      </c>
      <c r="C26" s="114">
        <f>COUNTIF(Machine13!$F$2:$F$10521, "20")</f>
        <v>0</v>
      </c>
      <c r="D26" s="114"/>
      <c r="E26" s="114">
        <f>D26*C26</f>
        <v>0</v>
      </c>
      <c r="F26" s="115" t="str">
        <f>IF(E26=0,"",B26/E26)</f>
        <v/>
      </c>
      <c r="G26" s="110"/>
    </row>
    <row r="27" spans="1:7" ht="15.75" x14ac:dyDescent="0.25">
      <c r="A27" s="118" t="s">
        <v>29</v>
      </c>
      <c r="B27" s="114" cm="1">
        <f t="array" ref="B27">SUMPRODUCT((Machine13!$F$2:$F$10521=21)*(Machine13!$E$2:$E$10521))</f>
        <v>0</v>
      </c>
      <c r="C27" s="114">
        <f>COUNTIF(Machine13!$F$2:$F$10521, "21")</f>
        <v>0</v>
      </c>
      <c r="D27" s="114">
        <v>10</v>
      </c>
      <c r="E27" s="114">
        <f t="shared" ref="E27:E49" si="2">D27*C27</f>
        <v>0</v>
      </c>
      <c r="F27" s="115" t="str">
        <f t="shared" ref="F27:F49" si="3">IF(E27=0,"",B27/E27)</f>
        <v/>
      </c>
      <c r="G27" s="110"/>
    </row>
    <row r="28" spans="1:7" ht="15.75" x14ac:dyDescent="0.25">
      <c r="A28" s="118" t="s">
        <v>30</v>
      </c>
      <c r="B28" s="114" cm="1">
        <f t="array" ref="B28">SUMPRODUCT((Machine13!$F$2:$F$10521=22)*(Machine13!$E$2:$E$10521))</f>
        <v>0</v>
      </c>
      <c r="C28" s="114">
        <f>COUNTIF(Machine13!$F$2:$F$10521, "22")</f>
        <v>0</v>
      </c>
      <c r="D28" s="114">
        <v>12</v>
      </c>
      <c r="E28" s="114">
        <f t="shared" si="2"/>
        <v>0</v>
      </c>
      <c r="F28" s="115" t="str">
        <f t="shared" si="3"/>
        <v/>
      </c>
      <c r="G28" s="110"/>
    </row>
    <row r="29" spans="1:7" ht="15.75" x14ac:dyDescent="0.25">
      <c r="A29" s="118" t="s">
        <v>31</v>
      </c>
      <c r="B29" s="114" cm="1">
        <f t="array" ref="B29">SUMPRODUCT((Machine13!$F$2:$F$10521=23)*(Machine13!$E$2:$E$10521))</f>
        <v>0</v>
      </c>
      <c r="C29" s="114">
        <f>COUNTIF(Machine13!$F$2:$F$10521, "23")</f>
        <v>0</v>
      </c>
      <c r="D29" s="114">
        <v>11</v>
      </c>
      <c r="E29" s="114">
        <f t="shared" si="2"/>
        <v>0</v>
      </c>
      <c r="F29" s="115" t="str">
        <f t="shared" si="3"/>
        <v/>
      </c>
      <c r="G29" s="110"/>
    </row>
    <row r="30" spans="1:7" ht="15.75" x14ac:dyDescent="0.25">
      <c r="A30" s="119" t="s">
        <v>32</v>
      </c>
      <c r="B30" s="114" cm="1">
        <f t="array" ref="B30">SUMPRODUCT((Machine13!$F$2:$F$10521=24)*(Machine13!$E$2:$E$10521))</f>
        <v>0</v>
      </c>
      <c r="C30" s="114">
        <f>COUNTIF(Machine13!$F$2:$F$10521, "24")</f>
        <v>0</v>
      </c>
      <c r="D30" s="114">
        <v>10</v>
      </c>
      <c r="E30" s="114">
        <f t="shared" si="2"/>
        <v>0</v>
      </c>
      <c r="F30" s="115" t="str">
        <f t="shared" si="3"/>
        <v/>
      </c>
      <c r="G30" s="110"/>
    </row>
    <row r="31" spans="1:7" ht="15.75" x14ac:dyDescent="0.25">
      <c r="A31" s="119" t="s">
        <v>33</v>
      </c>
      <c r="B31" s="114" cm="1">
        <f t="array" ref="B31">SUMPRODUCT((Machine13!$F$2:$F$10521=25)*(Machine13!$E$2:$E$10521))</f>
        <v>0</v>
      </c>
      <c r="C31" s="114">
        <f>COUNTIF(Machine13!$F$2:$F$10521, "25")</f>
        <v>0</v>
      </c>
      <c r="D31" s="114">
        <v>10</v>
      </c>
      <c r="E31" s="114">
        <f t="shared" si="2"/>
        <v>0</v>
      </c>
      <c r="F31" s="115" t="str">
        <f t="shared" si="3"/>
        <v/>
      </c>
      <c r="G31" s="110"/>
    </row>
    <row r="32" spans="1:7" ht="15.75" x14ac:dyDescent="0.25">
      <c r="A32" s="119" t="s">
        <v>34</v>
      </c>
      <c r="B32" s="114" cm="1">
        <f t="array" ref="B32">SUMPRODUCT((Machine13!$F$2:$F$10521=26)*(Machine13!$E$2:$E$10521))</f>
        <v>0</v>
      </c>
      <c r="C32" s="114">
        <f>COUNTIF(Machine13!$F$2:$F$10521, "26")</f>
        <v>0</v>
      </c>
      <c r="D32" s="114">
        <v>9</v>
      </c>
      <c r="E32" s="114">
        <f t="shared" si="2"/>
        <v>0</v>
      </c>
      <c r="F32" s="115" t="str">
        <f t="shared" si="3"/>
        <v/>
      </c>
      <c r="G32" s="110"/>
    </row>
    <row r="33" spans="1:7" ht="15.75" x14ac:dyDescent="0.25">
      <c r="A33" s="119" t="s">
        <v>63</v>
      </c>
      <c r="B33" s="114" cm="1">
        <f t="array" ref="B33">SUMPRODUCT((Machine13!$F$2:$F$10521=27)*(Machine13!$E$2:$E$10521))</f>
        <v>0</v>
      </c>
      <c r="C33" s="114">
        <f>COUNTIF(Machine13!$F$2:$F$10521, "27")</f>
        <v>0</v>
      </c>
      <c r="D33" s="114">
        <v>10</v>
      </c>
      <c r="E33" s="114">
        <f t="shared" si="2"/>
        <v>0</v>
      </c>
      <c r="F33" s="115" t="str">
        <f t="shared" si="3"/>
        <v/>
      </c>
      <c r="G33" s="110"/>
    </row>
    <row r="34" spans="1:7" ht="15.75" x14ac:dyDescent="0.25">
      <c r="A34" s="119" t="s">
        <v>36</v>
      </c>
      <c r="B34" s="114" cm="1">
        <f t="array" ref="B34">SUMPRODUCT((Machine13!$F$2:$F$10521=28)*(Machine13!$E$2:$E$10521))</f>
        <v>0</v>
      </c>
      <c r="C34" s="114">
        <f>COUNTIF(Machine13!$F$2:$F$10521, "28")</f>
        <v>0</v>
      </c>
      <c r="D34" s="114">
        <v>9</v>
      </c>
      <c r="E34" s="114">
        <f t="shared" si="2"/>
        <v>0</v>
      </c>
      <c r="F34" s="115" t="str">
        <f t="shared" si="3"/>
        <v/>
      </c>
      <c r="G34" s="110"/>
    </row>
    <row r="35" spans="1:7" ht="15.75" x14ac:dyDescent="0.25">
      <c r="A35" s="118" t="s">
        <v>37</v>
      </c>
      <c r="B35" s="114" cm="1">
        <f t="array" ref="B35">SUMPRODUCT((Machine13!$F$2:$F$10521=29)*(Machine13!$E$2:$E$10521))</f>
        <v>0</v>
      </c>
      <c r="C35" s="114">
        <f>COUNTIF(Machine13!$F$2:$F$10521, "29")</f>
        <v>0</v>
      </c>
      <c r="D35" s="114">
        <v>9</v>
      </c>
      <c r="E35" s="114">
        <f t="shared" si="2"/>
        <v>0</v>
      </c>
      <c r="F35" s="115" t="str">
        <f t="shared" si="3"/>
        <v/>
      </c>
      <c r="G35" s="110"/>
    </row>
    <row r="36" spans="1:7" ht="15.75" x14ac:dyDescent="0.25">
      <c r="A36" s="119" t="s">
        <v>64</v>
      </c>
      <c r="B36" s="114" cm="1">
        <f t="array" ref="B36">SUMPRODUCT((Machine13!$F$2:$F$10521=30)*(Machine13!$E$2:$E$10521))</f>
        <v>0</v>
      </c>
      <c r="C36" s="114">
        <f>COUNTIF(Machine13!$F$2:$F$10521, "30")</f>
        <v>0</v>
      </c>
      <c r="D36" s="114">
        <v>9</v>
      </c>
      <c r="E36" s="114">
        <f t="shared" si="2"/>
        <v>0</v>
      </c>
      <c r="F36" s="115" t="str">
        <f t="shared" si="3"/>
        <v/>
      </c>
      <c r="G36" s="110"/>
    </row>
    <row r="37" spans="1:7" ht="15.75" x14ac:dyDescent="0.25">
      <c r="A37" s="119" t="s">
        <v>39</v>
      </c>
      <c r="B37" s="114" cm="1">
        <f t="array" ref="B37">SUMPRODUCT((Machine13!$F$2:$F$10521=31)*(Machine13!$E$2:$E$10521))</f>
        <v>0</v>
      </c>
      <c r="C37" s="114">
        <f>COUNTIF(Machine13!$F$2:$F$10521, "31")</f>
        <v>0</v>
      </c>
      <c r="D37" s="114">
        <v>7</v>
      </c>
      <c r="E37" s="114">
        <f t="shared" si="2"/>
        <v>0</v>
      </c>
      <c r="F37" s="115" t="str">
        <f t="shared" si="3"/>
        <v/>
      </c>
      <c r="G37" s="110"/>
    </row>
    <row r="38" spans="1:7" ht="15.75" x14ac:dyDescent="0.25">
      <c r="A38" s="119" t="s">
        <v>40</v>
      </c>
      <c r="B38" s="114" cm="1">
        <f t="array" ref="B38">SUMPRODUCT((Machine13!$F$2:$F$10521=32)*(Machine13!$E$2:$E$10521))</f>
        <v>0</v>
      </c>
      <c r="C38" s="114">
        <f>COUNTIF(Machine13!$F$2:$F$10521, "32")</f>
        <v>0</v>
      </c>
      <c r="D38" s="114">
        <v>6</v>
      </c>
      <c r="E38" s="114">
        <f t="shared" si="2"/>
        <v>0</v>
      </c>
      <c r="F38" s="115" t="str">
        <f t="shared" si="3"/>
        <v/>
      </c>
      <c r="G38" s="110"/>
    </row>
    <row r="39" spans="1:7" ht="15.75" x14ac:dyDescent="0.25">
      <c r="A39" s="119" t="s">
        <v>41</v>
      </c>
      <c r="B39" s="114" cm="1">
        <f t="array" ref="B39">SUMPRODUCT((Machine13!$F$2:$F$10521=33)*(Machine13!$E$2:$E$10521))</f>
        <v>0</v>
      </c>
      <c r="C39" s="114">
        <f>COUNTIF(Machine13!$F$2:$F$10521, "33")</f>
        <v>0</v>
      </c>
      <c r="D39" s="114">
        <v>16</v>
      </c>
      <c r="E39" s="114">
        <f t="shared" si="2"/>
        <v>0</v>
      </c>
      <c r="F39" s="115" t="str">
        <f t="shared" si="3"/>
        <v/>
      </c>
      <c r="G39" s="110"/>
    </row>
    <row r="40" spans="1:7" ht="15.75" x14ac:dyDescent="0.25">
      <c r="A40" s="119" t="s">
        <v>42</v>
      </c>
      <c r="B40" s="114" cm="1">
        <f t="array" ref="B40">SUMPRODUCT((Machine13!$F$2:$F$10521=34)*(Machine13!$E$2:$E$10521))</f>
        <v>0</v>
      </c>
      <c r="C40" s="114">
        <f>COUNTIF(Machine13!$F$2:$F$10521, "34")</f>
        <v>0</v>
      </c>
      <c r="D40" s="114">
        <v>10</v>
      </c>
      <c r="E40" s="114">
        <f t="shared" si="2"/>
        <v>0</v>
      </c>
      <c r="F40" s="115" t="str">
        <f t="shared" si="3"/>
        <v/>
      </c>
      <c r="G40" s="110"/>
    </row>
    <row r="41" spans="1:7" ht="15.75" x14ac:dyDescent="0.25">
      <c r="A41" s="119" t="s">
        <v>43</v>
      </c>
      <c r="B41" s="114" cm="1">
        <f t="array" ref="B41">SUMPRODUCT((Machine13!$F$2:$F$10521=35)*(Machine13!$E$2:$E$10521))</f>
        <v>0</v>
      </c>
      <c r="C41" s="114">
        <f>COUNTIF(Machine13!$F$2:$F$10521, "35")</f>
        <v>0</v>
      </c>
      <c r="D41" s="114">
        <v>9</v>
      </c>
      <c r="E41" s="114">
        <f t="shared" si="2"/>
        <v>0</v>
      </c>
      <c r="F41" s="115" t="str">
        <f t="shared" si="3"/>
        <v/>
      </c>
      <c r="G41" s="110"/>
    </row>
    <row r="42" spans="1:7" ht="15.75" x14ac:dyDescent="0.25">
      <c r="A42" s="119" t="s">
        <v>44</v>
      </c>
      <c r="B42" s="114" cm="1">
        <f t="array" ref="B42">SUMPRODUCT((Machine13!$F$2:$F$10521=36)*(Machine13!$E$2:$E$10521))</f>
        <v>0</v>
      </c>
      <c r="C42" s="114">
        <f>COUNTIF(Machine13!$F$2:$F$10521, "36")</f>
        <v>0</v>
      </c>
      <c r="D42" s="114">
        <v>12</v>
      </c>
      <c r="E42" s="114">
        <f t="shared" si="2"/>
        <v>0</v>
      </c>
      <c r="F42" s="115" t="str">
        <f t="shared" si="3"/>
        <v/>
      </c>
      <c r="G42" s="110"/>
    </row>
    <row r="43" spans="1:7" ht="15.75" x14ac:dyDescent="0.25">
      <c r="A43" s="119" t="s">
        <v>45</v>
      </c>
      <c r="B43" s="114" cm="1">
        <f t="array" ref="B43">SUMPRODUCT((Machine13!$F$2:$F$10521=37)*(Machine13!$E$2:$E$10521))</f>
        <v>0</v>
      </c>
      <c r="C43" s="114">
        <f>COUNTIF(Machine13!$F$2:$F$10521, "37")</f>
        <v>0</v>
      </c>
      <c r="D43" s="114">
        <v>10</v>
      </c>
      <c r="E43" s="114">
        <f t="shared" si="2"/>
        <v>0</v>
      </c>
      <c r="F43" s="115" t="str">
        <f t="shared" si="3"/>
        <v/>
      </c>
      <c r="G43" s="110"/>
    </row>
    <row r="44" spans="1:7" ht="15.75" x14ac:dyDescent="0.25">
      <c r="A44" s="118" t="s">
        <v>65</v>
      </c>
      <c r="B44" s="114" cm="1">
        <f t="array" ref="B44">SUMPRODUCT((Machine13!$F$2:$F$10521=38)*(Machine13!$E$2:$E$10521))</f>
        <v>0</v>
      </c>
      <c r="C44" s="114">
        <f>COUNTIF(Machine13!$F$2:$F$10521, "38")</f>
        <v>0</v>
      </c>
      <c r="D44" s="114"/>
      <c r="E44" s="114">
        <f t="shared" si="2"/>
        <v>0</v>
      </c>
      <c r="F44" s="115" t="str">
        <f t="shared" si="3"/>
        <v/>
      </c>
      <c r="G44" s="110"/>
    </row>
    <row r="45" spans="1:7" ht="15.75" x14ac:dyDescent="0.25">
      <c r="A45" s="118" t="s">
        <v>66</v>
      </c>
      <c r="B45" s="114" cm="1">
        <f t="array" ref="B45">SUMPRODUCT((Machine13!$F$2:$F$10521=39)*(Machine13!$E$2:$E$10521))</f>
        <v>0</v>
      </c>
      <c r="C45" s="114">
        <f>COUNTIF(Machine13!$F$2:$F$10521, "39")</f>
        <v>0</v>
      </c>
      <c r="D45" s="114">
        <v>9</v>
      </c>
      <c r="E45" s="114">
        <f t="shared" si="2"/>
        <v>0</v>
      </c>
      <c r="F45" s="115" t="str">
        <f t="shared" si="3"/>
        <v/>
      </c>
      <c r="G45" s="110"/>
    </row>
    <row r="46" spans="1:7" ht="15.75" x14ac:dyDescent="0.25">
      <c r="A46" s="119" t="s">
        <v>49</v>
      </c>
      <c r="B46" s="114" cm="1">
        <f t="array" ref="B46">SUMPRODUCT((Machine13!$F$2:$F$10521=40)*(Machine13!$E$2:$E$10521))</f>
        <v>0</v>
      </c>
      <c r="C46" s="114">
        <f>COUNTIF(Machine13!$F$2:$F$10521, "40")</f>
        <v>0</v>
      </c>
      <c r="D46" s="114">
        <v>15</v>
      </c>
      <c r="E46" s="114">
        <f t="shared" si="2"/>
        <v>0</v>
      </c>
      <c r="F46" s="115" t="str">
        <f t="shared" si="3"/>
        <v/>
      </c>
      <c r="G46" s="110"/>
    </row>
    <row r="47" spans="1:7" ht="15.75" x14ac:dyDescent="0.25">
      <c r="A47" s="119" t="s">
        <v>46</v>
      </c>
      <c r="B47" s="114" cm="1">
        <f t="array" ref="B47">SUMPRODUCT((Machine13!$F$2:$F$10521=41)*(Machine13!$E$2:$E$10521))</f>
        <v>0</v>
      </c>
      <c r="C47" s="114">
        <f>COUNTIF(Machine13!$F$2:$F$10521, "41")</f>
        <v>0</v>
      </c>
      <c r="D47" s="114">
        <v>11</v>
      </c>
      <c r="E47" s="114">
        <f t="shared" si="2"/>
        <v>0</v>
      </c>
      <c r="F47" s="115" t="str">
        <f t="shared" si="3"/>
        <v/>
      </c>
      <c r="G47" s="110"/>
    </row>
    <row r="48" spans="1:7" ht="15.75" x14ac:dyDescent="0.25">
      <c r="A48" s="119" t="s">
        <v>47</v>
      </c>
      <c r="B48" s="114" cm="1">
        <f t="array" ref="B48">SUMPRODUCT((Machine13!$F$2:$F$10521=42)*(Machine13!$E$2:$E$10521))</f>
        <v>0</v>
      </c>
      <c r="C48" s="114">
        <f>COUNTIF(Machine13!$F$2:$F$10521, "42")</f>
        <v>0</v>
      </c>
      <c r="D48" s="114">
        <v>9</v>
      </c>
      <c r="E48" s="114">
        <f t="shared" si="2"/>
        <v>0</v>
      </c>
      <c r="F48" s="115" t="str">
        <f t="shared" si="3"/>
        <v/>
      </c>
      <c r="G48" s="110"/>
    </row>
    <row r="49" spans="1:7" ht="15.75" x14ac:dyDescent="0.25">
      <c r="A49" s="120" t="s">
        <v>77</v>
      </c>
      <c r="B49" s="114" cm="1">
        <f t="array" ref="B49">SUMPRODUCT((Machine13!$F$2:$F$10521=43)*(Machine13!$E$2:$E$10521))</f>
        <v>0</v>
      </c>
      <c r="C49" s="114">
        <f>COUNTIF(Machine13!$F$2:$F$10521, "43")</f>
        <v>0</v>
      </c>
      <c r="D49" s="114">
        <v>9</v>
      </c>
      <c r="E49" s="114">
        <f t="shared" si="2"/>
        <v>0</v>
      </c>
      <c r="F49" s="115" t="str">
        <f t="shared" si="3"/>
        <v/>
      </c>
      <c r="G49" s="110"/>
    </row>
    <row r="50" spans="1:7" ht="15.75" x14ac:dyDescent="0.25">
      <c r="A50" s="110"/>
      <c r="B50" s="141">
        <f>SUM(B26:B49)</f>
        <v>0</v>
      </c>
      <c r="C50" s="110"/>
      <c r="D50" s="110"/>
      <c r="E50" s="110"/>
      <c r="F50" s="110"/>
      <c r="G50" s="110"/>
    </row>
    <row r="51" spans="1:7" ht="15.75" x14ac:dyDescent="0.25">
      <c r="A51" s="110"/>
      <c r="B51" s="110"/>
      <c r="C51" s="110"/>
      <c r="D51" s="110"/>
      <c r="E51" s="110"/>
      <c r="F51" s="110"/>
      <c r="G51" s="110"/>
    </row>
    <row r="52" spans="1:7" ht="15.75" x14ac:dyDescent="0.25">
      <c r="A52" s="145" t="s">
        <v>68</v>
      </c>
      <c r="B52" s="146"/>
      <c r="C52" s="146"/>
      <c r="D52" s="146"/>
      <c r="E52" s="146"/>
      <c r="F52" s="147"/>
      <c r="G52" s="110"/>
    </row>
    <row r="53" spans="1:7" ht="15.75" x14ac:dyDescent="0.25">
      <c r="A53" s="106" t="s">
        <v>12</v>
      </c>
      <c r="B53" s="107" t="s">
        <v>56</v>
      </c>
      <c r="C53" s="116" t="s">
        <v>57</v>
      </c>
      <c r="D53" s="106" t="s">
        <v>69</v>
      </c>
      <c r="E53" s="107" t="s">
        <v>58</v>
      </c>
      <c r="F53" s="117" t="s">
        <v>55</v>
      </c>
      <c r="G53" s="110"/>
    </row>
    <row r="54" spans="1:7" ht="15.75" x14ac:dyDescent="0.25">
      <c r="A54" s="148" t="s">
        <v>26</v>
      </c>
      <c r="B54" s="149"/>
      <c r="C54" s="149"/>
      <c r="D54" s="149"/>
      <c r="E54" s="149"/>
      <c r="F54" s="150"/>
      <c r="G54" s="110"/>
    </row>
    <row r="55" spans="1:7" ht="15.75" x14ac:dyDescent="0.25">
      <c r="A55" s="144"/>
      <c r="B55" s="144"/>
      <c r="C55" s="144"/>
      <c r="D55" s="144"/>
      <c r="E55" s="144"/>
      <c r="F55" s="144"/>
      <c r="G55" s="110"/>
    </row>
    <row r="56" spans="1:7" ht="15.75" x14ac:dyDescent="0.25">
      <c r="A56" s="118" t="s">
        <v>62</v>
      </c>
      <c r="B56" s="114" cm="1">
        <f t="array" ref="B56">SUMPRODUCT((Machine20!$F$2:$F$10497=20)*(Machine20!$E$2:$E$10497))</f>
        <v>0</v>
      </c>
      <c r="C56" s="114">
        <f>COUNTIF(Machine20!$F$2:$F$10497, "20")</f>
        <v>0</v>
      </c>
      <c r="D56" s="114"/>
      <c r="E56" s="114">
        <f>D56*C56</f>
        <v>0</v>
      </c>
      <c r="F56" s="115" t="str">
        <f>IF(E56=0,"",B56/E56)</f>
        <v/>
      </c>
      <c r="G56" s="110"/>
    </row>
    <row r="57" spans="1:7" ht="15.75" x14ac:dyDescent="0.25">
      <c r="A57" s="118" t="s">
        <v>29</v>
      </c>
      <c r="B57" s="114" cm="1">
        <f t="array" ref="B57">SUMPRODUCT((Machine20!$F$2:$F$10497=21)*(Machine20!$E$2:$E$10497))</f>
        <v>0</v>
      </c>
      <c r="C57" s="114">
        <f>COUNTIF(Machine20!$F$2:$F$10497, "21")</f>
        <v>0</v>
      </c>
      <c r="D57" s="114">
        <v>17</v>
      </c>
      <c r="E57" s="114">
        <f t="shared" ref="E57:E79" si="4">D57*C57</f>
        <v>0</v>
      </c>
      <c r="F57" s="115" t="str">
        <f t="shared" ref="F57:F79" si="5">IF(E57=0,"",B57/E57)</f>
        <v/>
      </c>
      <c r="G57" s="110"/>
    </row>
    <row r="58" spans="1:7" ht="15.75" x14ac:dyDescent="0.25">
      <c r="A58" s="118" t="s">
        <v>30</v>
      </c>
      <c r="B58" s="114" cm="1">
        <f t="array" ref="B58">SUMPRODUCT((Machine20!$F$2:$F$10497=22)*(Machine20!$E$2:$E$10497))</f>
        <v>0</v>
      </c>
      <c r="C58" s="114">
        <f>COUNTIF(Machine20!$F$2:$F$10497, "22")</f>
        <v>0</v>
      </c>
      <c r="D58" s="114">
        <v>23</v>
      </c>
      <c r="E58" s="114">
        <f t="shared" si="4"/>
        <v>0</v>
      </c>
      <c r="F58" s="115" t="str">
        <f t="shared" si="5"/>
        <v/>
      </c>
      <c r="G58" s="110"/>
    </row>
    <row r="59" spans="1:7" ht="15.75" x14ac:dyDescent="0.25">
      <c r="A59" s="118" t="s">
        <v>31</v>
      </c>
      <c r="B59" s="114" cm="1">
        <f t="array" ref="B59">SUMPRODUCT((Machine20!$F$2:$F$10497=23)*(Machine20!$E$2:$E$10497))</f>
        <v>0</v>
      </c>
      <c r="C59" s="114">
        <f>COUNTIF(Machine20!$F$2:$F$10497, "23")</f>
        <v>0</v>
      </c>
      <c r="D59" s="114">
        <v>21</v>
      </c>
      <c r="E59" s="114">
        <f t="shared" si="4"/>
        <v>0</v>
      </c>
      <c r="F59" s="115" t="str">
        <f t="shared" si="5"/>
        <v/>
      </c>
      <c r="G59" s="110"/>
    </row>
    <row r="60" spans="1:7" ht="15.75" x14ac:dyDescent="0.25">
      <c r="A60" s="119" t="s">
        <v>32</v>
      </c>
      <c r="B60" s="114" cm="1">
        <f t="array" ref="B60">SUMPRODUCT((Machine20!$F$2:$F$10497=24)*(Machine20!$E$2:$E$10497))</f>
        <v>0</v>
      </c>
      <c r="C60" s="114">
        <f>COUNTIF(Machine20!$F$2:$F$10497, "24")</f>
        <v>0</v>
      </c>
      <c r="D60" s="114">
        <v>19</v>
      </c>
      <c r="E60" s="114">
        <f t="shared" si="4"/>
        <v>0</v>
      </c>
      <c r="F60" s="115" t="str">
        <f t="shared" si="5"/>
        <v/>
      </c>
      <c r="G60" s="110"/>
    </row>
    <row r="61" spans="1:7" ht="15.75" x14ac:dyDescent="0.25">
      <c r="A61" s="119" t="s">
        <v>33</v>
      </c>
      <c r="B61" s="114" cm="1">
        <f t="array" ref="B61">SUMPRODUCT((Machine20!$F$2:$F$10497=25)*(Machine20!$E$2:$E$10497))</f>
        <v>0</v>
      </c>
      <c r="C61" s="114">
        <f>COUNTIF(Machine20!$F$2:$F$10497, "25")</f>
        <v>0</v>
      </c>
      <c r="D61" s="114">
        <v>18</v>
      </c>
      <c r="E61" s="114">
        <f t="shared" si="4"/>
        <v>0</v>
      </c>
      <c r="F61" s="115" t="str">
        <f t="shared" si="5"/>
        <v/>
      </c>
      <c r="G61" s="110"/>
    </row>
    <row r="62" spans="1:7" ht="15.75" x14ac:dyDescent="0.25">
      <c r="A62" s="119" t="s">
        <v>34</v>
      </c>
      <c r="B62" s="114" cm="1">
        <f t="array" ref="B62">SUMPRODUCT((Machine20!$F$2:$F$10497=26)*(Machine20!$E$2:$E$10497))</f>
        <v>0</v>
      </c>
      <c r="C62" s="114">
        <f>COUNTIF(Machine20!$F$2:$F$10497, "26")</f>
        <v>0</v>
      </c>
      <c r="D62" s="114">
        <v>18</v>
      </c>
      <c r="E62" s="114">
        <f t="shared" si="4"/>
        <v>0</v>
      </c>
      <c r="F62" s="115" t="str">
        <f t="shared" si="5"/>
        <v/>
      </c>
      <c r="G62" s="110"/>
    </row>
    <row r="63" spans="1:7" ht="15.75" x14ac:dyDescent="0.25">
      <c r="A63" s="119" t="s">
        <v>63</v>
      </c>
      <c r="B63" s="114" cm="1">
        <f t="array" ref="B63">SUMPRODUCT((Machine20!$F$2:$F$10497=27)*(Machine20!$E$2:$E$10497))</f>
        <v>0</v>
      </c>
      <c r="C63" s="114">
        <f>COUNTIF(Machine20!$F$2:$F$10497, "27")</f>
        <v>0</v>
      </c>
      <c r="D63" s="114">
        <v>17</v>
      </c>
      <c r="E63" s="114">
        <f t="shared" si="4"/>
        <v>0</v>
      </c>
      <c r="F63" s="115" t="str">
        <f t="shared" si="5"/>
        <v/>
      </c>
      <c r="G63" s="110"/>
    </row>
    <row r="64" spans="1:7" ht="15.75" x14ac:dyDescent="0.25">
      <c r="A64" s="119" t="s">
        <v>36</v>
      </c>
      <c r="B64" s="114" cm="1">
        <f t="array" ref="B64">SUMPRODUCT((Machine20!$F$2:$F$10497=28)*(Machine20!$E$2:$E$10497))</f>
        <v>0</v>
      </c>
      <c r="C64" s="114">
        <f>COUNTIF(Machine20!$F$2:$F$10497, "28")</f>
        <v>0</v>
      </c>
      <c r="D64" s="114">
        <v>17</v>
      </c>
      <c r="E64" s="114">
        <f t="shared" si="4"/>
        <v>0</v>
      </c>
      <c r="F64" s="115" t="str">
        <f t="shared" si="5"/>
        <v/>
      </c>
      <c r="G64" s="110"/>
    </row>
    <row r="65" spans="1:7" ht="15.75" x14ac:dyDescent="0.25">
      <c r="A65" s="118" t="s">
        <v>37</v>
      </c>
      <c r="B65" s="114" cm="1">
        <f t="array" ref="B65">SUMPRODUCT((Machine20!$F$2:$F$10497=29)*(Machine20!$E$2:$E$10497))</f>
        <v>0</v>
      </c>
      <c r="C65" s="114">
        <f>COUNTIF(Machine20!$F$2:$F$10497, "29")</f>
        <v>0</v>
      </c>
      <c r="D65" s="114">
        <v>19</v>
      </c>
      <c r="E65" s="114">
        <f t="shared" si="4"/>
        <v>0</v>
      </c>
      <c r="F65" s="115" t="str">
        <f t="shared" si="5"/>
        <v/>
      </c>
      <c r="G65" s="110"/>
    </row>
    <row r="66" spans="1:7" ht="15.75" x14ac:dyDescent="0.25">
      <c r="A66" s="119" t="s">
        <v>64</v>
      </c>
      <c r="B66" s="114" cm="1">
        <f t="array" ref="B66">SUMPRODUCT((Machine20!$F$2:$F$10497=30)*(Machine20!$E$2:$E$10497))</f>
        <v>0</v>
      </c>
      <c r="C66" s="114">
        <f>COUNTIF(Machine20!$F$2:$F$10497, "30")</f>
        <v>0</v>
      </c>
      <c r="D66" s="114">
        <v>18</v>
      </c>
      <c r="E66" s="114">
        <f t="shared" si="4"/>
        <v>0</v>
      </c>
      <c r="F66" s="115" t="str">
        <f t="shared" si="5"/>
        <v/>
      </c>
      <c r="G66" s="110"/>
    </row>
    <row r="67" spans="1:7" ht="15.75" x14ac:dyDescent="0.25">
      <c r="A67" s="119" t="s">
        <v>39</v>
      </c>
      <c r="B67" s="114" cm="1">
        <f t="array" ref="B67">SUMPRODUCT((Machine20!$F$2:$F$10497=31)*(Machine20!$E$2:$E$10497))</f>
        <v>0</v>
      </c>
      <c r="C67" s="114">
        <f>COUNTIF(Machine20!$F$2:$F$10497, "41")</f>
        <v>0</v>
      </c>
      <c r="D67" s="114">
        <v>13</v>
      </c>
      <c r="E67" s="114">
        <f t="shared" si="4"/>
        <v>0</v>
      </c>
      <c r="F67" s="115" t="str">
        <f t="shared" si="5"/>
        <v/>
      </c>
      <c r="G67" s="110"/>
    </row>
    <row r="68" spans="1:7" ht="15.75" x14ac:dyDescent="0.25">
      <c r="A68" s="119" t="s">
        <v>40</v>
      </c>
      <c r="B68" s="114" cm="1">
        <f t="array" ref="B68">SUMPRODUCT((Machine20!$F$2:$F$10497=32)*(Machine20!$E$2:$E$10497))</f>
        <v>0</v>
      </c>
      <c r="C68" s="114">
        <f>COUNTIF(Machine20!$F$2:$F$10497, "32")</f>
        <v>0</v>
      </c>
      <c r="D68" s="114">
        <v>11</v>
      </c>
      <c r="E68" s="114">
        <f t="shared" si="4"/>
        <v>0</v>
      </c>
      <c r="F68" s="115" t="str">
        <f t="shared" si="5"/>
        <v/>
      </c>
      <c r="G68" s="110"/>
    </row>
    <row r="69" spans="1:7" ht="15.75" x14ac:dyDescent="0.25">
      <c r="A69" s="119" t="s">
        <v>41</v>
      </c>
      <c r="B69" s="114" cm="1">
        <f t="array" ref="B69">SUMPRODUCT((Machine20!$F$2:$F$10497=33)*(Machine20!$E$2:$E$10497))</f>
        <v>0</v>
      </c>
      <c r="C69" s="114">
        <f>COUNTIF(Machine20!$F$2:$F$10497, "33")</f>
        <v>0</v>
      </c>
      <c r="D69" s="114">
        <v>28</v>
      </c>
      <c r="E69" s="114">
        <f t="shared" si="4"/>
        <v>0</v>
      </c>
      <c r="F69" s="115" t="str">
        <f t="shared" si="5"/>
        <v/>
      </c>
      <c r="G69" s="110"/>
    </row>
    <row r="70" spans="1:7" ht="15.75" x14ac:dyDescent="0.25">
      <c r="A70" s="119" t="s">
        <v>42</v>
      </c>
      <c r="B70" s="114" cm="1">
        <f t="array" ref="B70">SUMPRODUCT((Machine20!$F$2:$F$10497=34)*(Machine20!$E$2:$E$10497))</f>
        <v>0</v>
      </c>
      <c r="C70" s="114">
        <f>COUNTIF(Machine20!$F$2:$F$10497, "34")</f>
        <v>0</v>
      </c>
      <c r="D70" s="114">
        <v>19</v>
      </c>
      <c r="E70" s="114">
        <f>D70*C70</f>
        <v>0</v>
      </c>
      <c r="F70" s="115" t="str">
        <f t="shared" si="5"/>
        <v/>
      </c>
      <c r="G70" s="110"/>
    </row>
    <row r="71" spans="1:7" ht="15.75" x14ac:dyDescent="0.25">
      <c r="A71" s="119" t="s">
        <v>43</v>
      </c>
      <c r="B71" s="114" cm="1">
        <f t="array" ref="B71">SUMPRODUCT((Machine20!$F$2:$F$10497=35)*(Machine20!$E$2:$E$10497))</f>
        <v>0</v>
      </c>
      <c r="C71" s="114">
        <f>COUNTIF(Machine20!$F$2:$F$10497, "35")</f>
        <v>0</v>
      </c>
      <c r="D71" s="114">
        <v>19</v>
      </c>
      <c r="E71" s="114">
        <f t="shared" ref="E71:E93" si="6">D71*C71</f>
        <v>0</v>
      </c>
      <c r="F71" s="115" t="str">
        <f t="shared" si="5"/>
        <v/>
      </c>
      <c r="G71" s="110"/>
    </row>
    <row r="72" spans="1:7" ht="15.75" x14ac:dyDescent="0.25">
      <c r="A72" s="119" t="s">
        <v>44</v>
      </c>
      <c r="B72" s="114" cm="1">
        <f t="array" ref="B72">SUMPRODUCT((Machine20!$F$2:$F$10497=36)*(Machine20!$E$2:$E$10497))</f>
        <v>0</v>
      </c>
      <c r="C72" s="114">
        <f>COUNTIF(Machine20!$F$2:$F$10497, "36")</f>
        <v>0</v>
      </c>
      <c r="D72" s="114">
        <v>23</v>
      </c>
      <c r="E72" s="114">
        <f t="shared" si="6"/>
        <v>0</v>
      </c>
      <c r="F72" s="115" t="str">
        <f t="shared" si="5"/>
        <v/>
      </c>
      <c r="G72" s="110"/>
    </row>
    <row r="73" spans="1:7" ht="15.75" x14ac:dyDescent="0.25">
      <c r="A73" s="119" t="s">
        <v>45</v>
      </c>
      <c r="B73" s="114" cm="1">
        <f t="array" ref="B73">SUMPRODUCT((Machine20!$F$2:$F$10497=37)*(Machine20!$E$2:$E$10497))</f>
        <v>0</v>
      </c>
      <c r="C73" s="114">
        <f>COUNTIF(Machine20!$F$2:$F$10497, "37")</f>
        <v>0</v>
      </c>
      <c r="D73" s="114">
        <v>19</v>
      </c>
      <c r="E73" s="114">
        <f t="shared" si="6"/>
        <v>0</v>
      </c>
      <c r="F73" s="115" t="str">
        <f t="shared" si="5"/>
        <v/>
      </c>
      <c r="G73" s="110"/>
    </row>
    <row r="74" spans="1:7" ht="15.75" x14ac:dyDescent="0.25">
      <c r="A74" s="118" t="s">
        <v>65</v>
      </c>
      <c r="B74" s="114" cm="1">
        <f t="array" ref="B74">SUMPRODUCT((Machine20!$F$2:$F$10497=38)*(Machine20!$E$2:$E$10497))</f>
        <v>0</v>
      </c>
      <c r="C74" s="114">
        <f>COUNTIF(Machine20!$F$2:$F$10497, "38")</f>
        <v>0</v>
      </c>
      <c r="D74" s="121"/>
      <c r="E74" s="114">
        <f t="shared" si="6"/>
        <v>0</v>
      </c>
      <c r="F74" s="115" t="str">
        <f t="shared" si="5"/>
        <v/>
      </c>
      <c r="G74" s="110"/>
    </row>
    <row r="75" spans="1:7" ht="15.75" x14ac:dyDescent="0.25">
      <c r="A75" s="118" t="s">
        <v>66</v>
      </c>
      <c r="B75" s="114" cm="1">
        <f t="array" ref="B75">SUMPRODUCT((Machine20!$F$2:$F$10497=39)*(Machine20!$E$2:$E$10497))</f>
        <v>0</v>
      </c>
      <c r="C75" s="114">
        <f>COUNTIF(Machine20!$F$2:$F$10497, "39")</f>
        <v>0</v>
      </c>
      <c r="D75" s="114">
        <v>17</v>
      </c>
      <c r="E75" s="114">
        <f t="shared" si="6"/>
        <v>0</v>
      </c>
      <c r="F75" s="115" t="str">
        <f t="shared" si="5"/>
        <v/>
      </c>
      <c r="G75" s="110"/>
    </row>
    <row r="76" spans="1:7" ht="15.75" x14ac:dyDescent="0.25">
      <c r="A76" s="119" t="s">
        <v>49</v>
      </c>
      <c r="B76" s="114" cm="1">
        <f t="array" ref="B76">SUMPRODUCT((Machine20!$F$2:$F$10497=40)*(Machine20!$E$2:$E$10497))</f>
        <v>0</v>
      </c>
      <c r="C76" s="114">
        <f>COUNTIF(Machine20!$F$2:$F$10497, "40")</f>
        <v>0</v>
      </c>
      <c r="D76" s="114">
        <v>33</v>
      </c>
      <c r="E76" s="114">
        <f t="shared" si="6"/>
        <v>0</v>
      </c>
      <c r="F76" s="115" t="str">
        <f t="shared" si="5"/>
        <v/>
      </c>
      <c r="G76" s="110"/>
    </row>
    <row r="77" spans="1:7" ht="15.75" x14ac:dyDescent="0.25">
      <c r="A77" s="119" t="s">
        <v>46</v>
      </c>
      <c r="B77" s="114" cm="1">
        <f t="array" ref="B77">SUMPRODUCT((Machine20!$F$2:$F$10497=41)*(Machine20!$E$2:$E$10497))</f>
        <v>0</v>
      </c>
      <c r="C77" s="114">
        <f>COUNTIF(Machine20!$F$2:$F$10497, "41")</f>
        <v>0</v>
      </c>
      <c r="D77" s="114">
        <v>33</v>
      </c>
      <c r="E77" s="114">
        <f t="shared" si="6"/>
        <v>0</v>
      </c>
      <c r="F77" s="115" t="str">
        <f t="shared" si="5"/>
        <v/>
      </c>
      <c r="G77" s="110"/>
    </row>
    <row r="78" spans="1:7" ht="15.75" x14ac:dyDescent="0.25">
      <c r="A78" s="119" t="s">
        <v>47</v>
      </c>
      <c r="B78" s="114" cm="1">
        <f t="array" ref="B78">SUMPRODUCT((Machine20!$F$2:$F$10497=42)*(Machine20!$E$2:$E$10497))</f>
        <v>0</v>
      </c>
      <c r="C78" s="114">
        <f>COUNTIF(Machine20!$F$2:$F$10497, "42")</f>
        <v>0</v>
      </c>
      <c r="D78" s="114">
        <v>17</v>
      </c>
      <c r="E78" s="114">
        <f t="shared" si="6"/>
        <v>0</v>
      </c>
      <c r="F78" s="115" t="str">
        <f t="shared" si="5"/>
        <v/>
      </c>
      <c r="G78" s="110"/>
    </row>
    <row r="79" spans="1:7" ht="15.75" x14ac:dyDescent="0.25">
      <c r="A79" s="120" t="s">
        <v>77</v>
      </c>
      <c r="B79" s="114" cm="1">
        <f t="array" ref="B79">SUMPRODUCT((Machine20!$F$2:$F$10497=43)*(Machine20!$E$2:$E$10497))</f>
        <v>0</v>
      </c>
      <c r="C79" s="114">
        <f>COUNTIF(Machine20!$F$2:$F$10497, "43")</f>
        <v>0</v>
      </c>
      <c r="D79" s="114">
        <v>17</v>
      </c>
      <c r="E79" s="114">
        <f t="shared" si="6"/>
        <v>0</v>
      </c>
      <c r="F79" s="115" t="str">
        <f t="shared" si="5"/>
        <v/>
      </c>
      <c r="G79" s="110"/>
    </row>
    <row r="80" spans="1:7" ht="15.75" x14ac:dyDescent="0.25">
      <c r="A80" s="110"/>
      <c r="B80" s="141">
        <f>SUM(B56:B79)</f>
        <v>0</v>
      </c>
      <c r="C80" s="110"/>
      <c r="D80" s="110"/>
      <c r="E80" s="110"/>
      <c r="F80" s="110"/>
      <c r="G80" s="110"/>
    </row>
    <row r="81" spans="1:7" ht="15.75" x14ac:dyDescent="0.25">
      <c r="A81" s="110"/>
      <c r="B81" s="110"/>
      <c r="C81" s="110"/>
      <c r="D81" s="110"/>
      <c r="E81" s="110"/>
      <c r="F81" s="110"/>
      <c r="G81" s="110"/>
    </row>
    <row r="82" spans="1:7" ht="15.75" x14ac:dyDescent="0.25">
      <c r="A82" s="145" t="s">
        <v>68</v>
      </c>
      <c r="B82" s="146"/>
      <c r="C82" s="146"/>
      <c r="D82" s="146"/>
      <c r="E82" s="146"/>
      <c r="F82" s="147"/>
      <c r="G82" s="110"/>
    </row>
    <row r="83" spans="1:7" ht="15.75" x14ac:dyDescent="0.25">
      <c r="A83" s="106" t="s">
        <v>7</v>
      </c>
      <c r="B83" s="107" t="s">
        <v>70</v>
      </c>
      <c r="C83" s="116" t="s">
        <v>57</v>
      </c>
      <c r="D83" s="106" t="s">
        <v>69</v>
      </c>
      <c r="E83" s="107" t="s">
        <v>58</v>
      </c>
      <c r="F83" s="117" t="s">
        <v>55</v>
      </c>
      <c r="G83" s="110"/>
    </row>
    <row r="84" spans="1:7" ht="15.75" x14ac:dyDescent="0.25">
      <c r="A84" s="148" t="s">
        <v>27</v>
      </c>
      <c r="B84" s="149"/>
      <c r="C84" s="149"/>
      <c r="D84" s="149"/>
      <c r="E84" s="149"/>
      <c r="F84" s="150"/>
      <c r="G84" s="110"/>
    </row>
    <row r="85" spans="1:7" ht="15.75" x14ac:dyDescent="0.25">
      <c r="A85" s="144"/>
      <c r="B85" s="144"/>
      <c r="C85" s="144"/>
      <c r="D85" s="144"/>
      <c r="E85" s="144"/>
      <c r="F85" s="144"/>
      <c r="G85" s="110"/>
    </row>
    <row r="86" spans="1:7" ht="15.75" x14ac:dyDescent="0.25">
      <c r="A86" s="106" t="s">
        <v>7</v>
      </c>
      <c r="B86" s="107" t="s">
        <v>70</v>
      </c>
      <c r="C86" s="116" t="s">
        <v>57</v>
      </c>
      <c r="D86" s="106" t="s">
        <v>69</v>
      </c>
      <c r="E86" s="107" t="s">
        <v>58</v>
      </c>
      <c r="F86" s="117" t="s">
        <v>55</v>
      </c>
      <c r="G86" s="110"/>
    </row>
    <row r="87" spans="1:7" ht="15.75" x14ac:dyDescent="0.25">
      <c r="A87" s="118" t="s">
        <v>62</v>
      </c>
      <c r="B87" s="114" cm="1">
        <f t="array" ref="B87">SUMPRODUCT((Machine50!$F$2:$F$10000=20)*(Machine50!$E$2:$E$10000))</f>
        <v>0</v>
      </c>
      <c r="C87" s="114">
        <f>COUNTIF(Machine50!$F$2:$F$10000, "20")</f>
        <v>0</v>
      </c>
      <c r="D87" s="114"/>
      <c r="E87" s="114">
        <f>D87*C87</f>
        <v>0</v>
      </c>
      <c r="F87" s="115" t="str">
        <f>IF(E87=0,"",B87/E87)</f>
        <v/>
      </c>
      <c r="G87" s="110"/>
    </row>
    <row r="88" spans="1:7" ht="15.75" x14ac:dyDescent="0.25">
      <c r="A88" s="118" t="s">
        <v>29</v>
      </c>
      <c r="B88" s="114" cm="1">
        <f t="array" ref="B88">SUMPRODUCT((Machine50!$F$2:$F$10000=21)*(Machine50!$E$2:$E$10000))</f>
        <v>0</v>
      </c>
      <c r="C88" s="114">
        <f>COUNTIF(Machine50!$F$2:$F$10000, "21")</f>
        <v>0</v>
      </c>
      <c r="D88" s="114">
        <v>38</v>
      </c>
      <c r="E88" s="114">
        <f t="shared" ref="E88:E110" si="7">D88*C88</f>
        <v>0</v>
      </c>
      <c r="F88" s="115" t="str">
        <f t="shared" ref="F88:F110" si="8">IF(E88=0,"",B88/E88)</f>
        <v/>
      </c>
      <c r="G88" s="110"/>
    </row>
    <row r="89" spans="1:7" ht="15.75" x14ac:dyDescent="0.25">
      <c r="A89" s="118" t="s">
        <v>30</v>
      </c>
      <c r="B89" s="114" cm="1">
        <f t="array" ref="B89">SUMPRODUCT((Machine50!$F$2:$F$10000=22)*(Machine50!$E$2:$E$10000))</f>
        <v>0</v>
      </c>
      <c r="C89" s="114">
        <f>COUNTIF(Machine50!$F$2:$F$10000, "22")</f>
        <v>0</v>
      </c>
      <c r="D89" s="114">
        <v>45</v>
      </c>
      <c r="E89" s="114">
        <f t="shared" si="7"/>
        <v>0</v>
      </c>
      <c r="F89" s="115" t="str">
        <f t="shared" si="8"/>
        <v/>
      </c>
      <c r="G89" s="110"/>
    </row>
    <row r="90" spans="1:7" ht="15.75" x14ac:dyDescent="0.25">
      <c r="A90" s="118" t="s">
        <v>31</v>
      </c>
      <c r="B90" s="114" cm="1">
        <f t="array" ref="B90">SUMPRODUCT((Machine50!$F$2:$F$10000=23)*(Machine50!$E$2:$E$10000))</f>
        <v>0</v>
      </c>
      <c r="C90" s="114">
        <f>COUNTIF(Machine50!$F$2:$F$10000, "23")</f>
        <v>0</v>
      </c>
      <c r="D90" s="114">
        <v>42</v>
      </c>
      <c r="E90" s="114">
        <f t="shared" si="7"/>
        <v>0</v>
      </c>
      <c r="F90" s="115" t="str">
        <f t="shared" si="8"/>
        <v/>
      </c>
      <c r="G90" s="110"/>
    </row>
    <row r="91" spans="1:7" ht="15.75" x14ac:dyDescent="0.25">
      <c r="A91" s="119" t="s">
        <v>32</v>
      </c>
      <c r="B91" s="114" cm="1">
        <f t="array" ref="B91">SUMPRODUCT((Machine50!$F$2:$F$10000=24)*(Machine50!$E$2:$E$10000))</f>
        <v>0</v>
      </c>
      <c r="C91" s="114">
        <f>COUNTIF(Machine50!$F$2:$F$10000, "24")</f>
        <v>0</v>
      </c>
      <c r="D91" s="114">
        <v>38</v>
      </c>
      <c r="E91" s="114">
        <f t="shared" si="7"/>
        <v>0</v>
      </c>
      <c r="F91" s="115" t="str">
        <f t="shared" si="8"/>
        <v/>
      </c>
      <c r="G91" s="110"/>
    </row>
    <row r="92" spans="1:7" ht="15.75" x14ac:dyDescent="0.25">
      <c r="A92" s="119" t="s">
        <v>33</v>
      </c>
      <c r="B92" s="114" cm="1">
        <f t="array" ref="B92">SUMPRODUCT((Machine50!$F$2:$F$10000=25)*(Machine50!$E$2:$E$10000))</f>
        <v>0</v>
      </c>
      <c r="C92" s="114">
        <f>COUNTIF(Machine50!$F$2:$F$10000, "25")</f>
        <v>0</v>
      </c>
      <c r="D92" s="114">
        <v>40</v>
      </c>
      <c r="E92" s="114">
        <f t="shared" si="7"/>
        <v>0</v>
      </c>
      <c r="F92" s="115" t="str">
        <f t="shared" si="8"/>
        <v/>
      </c>
      <c r="G92" s="110"/>
    </row>
    <row r="93" spans="1:7" ht="15.75" x14ac:dyDescent="0.25">
      <c r="A93" s="119" t="s">
        <v>34</v>
      </c>
      <c r="B93" s="114" cm="1">
        <f t="array" ref="B93">SUMPRODUCT((Machine50!$F$2:$F$10000=26)*(Machine50!$E$2:$E$10000))</f>
        <v>0</v>
      </c>
      <c r="C93" s="114">
        <f>COUNTIF(Machine50!$F$2:$F$10000, "26")</f>
        <v>0</v>
      </c>
      <c r="D93" s="114">
        <v>36</v>
      </c>
      <c r="E93" s="114">
        <f t="shared" si="7"/>
        <v>0</v>
      </c>
      <c r="F93" s="115" t="str">
        <f t="shared" si="8"/>
        <v/>
      </c>
      <c r="G93" s="110"/>
    </row>
    <row r="94" spans="1:7" ht="15.75" x14ac:dyDescent="0.25">
      <c r="A94" s="119" t="s">
        <v>63</v>
      </c>
      <c r="B94" s="114" cm="1">
        <f t="array" ref="B94">SUMPRODUCT((Machine50!$F$2:$F$10000=27)*(Machine50!$E$2:$E$10000))</f>
        <v>0</v>
      </c>
      <c r="C94" s="114">
        <f>COUNTIF(Machine50!$F$2:$F$10000, "27")</f>
        <v>0</v>
      </c>
      <c r="D94" s="114">
        <v>38</v>
      </c>
      <c r="E94" s="114">
        <f t="shared" si="7"/>
        <v>0</v>
      </c>
      <c r="F94" s="115" t="str">
        <f t="shared" si="8"/>
        <v/>
      </c>
      <c r="G94" s="110"/>
    </row>
    <row r="95" spans="1:7" ht="15.75" x14ac:dyDescent="0.25">
      <c r="A95" s="119" t="s">
        <v>36</v>
      </c>
      <c r="B95" s="114" cm="1">
        <f t="array" ref="B95">SUMPRODUCT((Machine50!$F$2:$F$10000=28)*(Machine50!$E$2:$E$10000))</f>
        <v>0</v>
      </c>
      <c r="C95" s="114">
        <f>COUNTIF(Machine50!$F$2:$F$10000, "28")</f>
        <v>0</v>
      </c>
      <c r="D95" s="114">
        <v>38</v>
      </c>
      <c r="E95" s="114">
        <f t="shared" si="7"/>
        <v>0</v>
      </c>
      <c r="F95" s="115" t="str">
        <f t="shared" si="8"/>
        <v/>
      </c>
      <c r="G95" s="110"/>
    </row>
    <row r="96" spans="1:7" ht="15.75" x14ac:dyDescent="0.25">
      <c r="A96" s="118" t="s">
        <v>37</v>
      </c>
      <c r="B96" s="114" cm="1">
        <f t="array" ref="B96">SUMPRODUCT((Machine50!$F$2:$F$10000=29)*(Machine50!$E$2:$E$10000))</f>
        <v>0</v>
      </c>
      <c r="C96" s="114">
        <f>COUNTIF(Machine50!$F$2:$F$10000, "29")</f>
        <v>0</v>
      </c>
      <c r="D96" s="121"/>
      <c r="E96" s="114">
        <f t="shared" si="7"/>
        <v>0</v>
      </c>
      <c r="F96" s="115" t="str">
        <f t="shared" si="8"/>
        <v/>
      </c>
      <c r="G96" s="110"/>
    </row>
    <row r="97" spans="1:7" ht="15.75" x14ac:dyDescent="0.25">
      <c r="A97" s="119" t="s">
        <v>64</v>
      </c>
      <c r="B97" s="114" cm="1">
        <f t="array" ref="B97">SUMPRODUCT((Machine50!$F$2:$F$10000=30)*(Machine50!$E$2:$E$10000))</f>
        <v>0</v>
      </c>
      <c r="C97" s="114">
        <f>COUNTIF(Machine50!$F$2:$F$10000, "30")</f>
        <v>0</v>
      </c>
      <c r="D97" s="114">
        <v>36</v>
      </c>
      <c r="E97" s="114">
        <f t="shared" si="7"/>
        <v>0</v>
      </c>
      <c r="F97" s="115" t="str">
        <f t="shared" si="8"/>
        <v/>
      </c>
      <c r="G97" s="110"/>
    </row>
    <row r="98" spans="1:7" ht="15.75" x14ac:dyDescent="0.25">
      <c r="A98" s="119" t="s">
        <v>39</v>
      </c>
      <c r="B98" s="114" cm="1">
        <f t="array" ref="B98">SUMPRODUCT((Machine50!$F$2:$F$10000=31)*(Machine50!$E$2:$E$10000))</f>
        <v>0</v>
      </c>
      <c r="C98" s="114">
        <f>COUNTIF(Machine50!$F$2:$F$10000, "31")</f>
        <v>0</v>
      </c>
      <c r="D98" s="114">
        <v>25</v>
      </c>
      <c r="E98" s="114">
        <f t="shared" si="7"/>
        <v>0</v>
      </c>
      <c r="F98" s="115" t="str">
        <f t="shared" si="8"/>
        <v/>
      </c>
      <c r="G98" s="110"/>
    </row>
    <row r="99" spans="1:7" ht="15.75" x14ac:dyDescent="0.25">
      <c r="A99" s="119" t="s">
        <v>40</v>
      </c>
      <c r="B99" s="114" cm="1">
        <f t="array" ref="B99">SUMPRODUCT((Machine50!$F$2:$F$10000=32)*(Machine50!$E$2:$E$10000))</f>
        <v>0</v>
      </c>
      <c r="C99" s="114">
        <f>COUNTIF(Machine50!$F$2:$F$10000, "32")</f>
        <v>0</v>
      </c>
      <c r="D99" s="114"/>
      <c r="E99" s="114">
        <f t="shared" si="7"/>
        <v>0</v>
      </c>
      <c r="F99" s="115" t="str">
        <f t="shared" si="8"/>
        <v/>
      </c>
      <c r="G99" s="110"/>
    </row>
    <row r="100" spans="1:7" ht="15.75" x14ac:dyDescent="0.25">
      <c r="A100" s="119" t="s">
        <v>41</v>
      </c>
      <c r="B100" s="114" cm="1">
        <f t="array" ref="B100">SUMPRODUCT((Machine50!$F$2:$F$10000=33)*(Machine50!$E$2:$E$10000))</f>
        <v>0</v>
      </c>
      <c r="C100" s="114">
        <f>COUNTIF(Machine50!$F$2:$F$10000, "33")</f>
        <v>0</v>
      </c>
      <c r="D100" s="114"/>
      <c r="E100" s="114">
        <f t="shared" si="7"/>
        <v>0</v>
      </c>
      <c r="F100" s="115" t="str">
        <f t="shared" si="8"/>
        <v/>
      </c>
      <c r="G100" s="110"/>
    </row>
    <row r="101" spans="1:7" ht="15.75" x14ac:dyDescent="0.25">
      <c r="A101" s="119" t="s">
        <v>42</v>
      </c>
      <c r="B101" s="114" cm="1">
        <f t="array" ref="B101">SUMPRODUCT((Machine50!$F$2:$F$10000=34)*(Machine50!$E$2:$E$10000))</f>
        <v>0</v>
      </c>
      <c r="C101" s="114">
        <f>COUNTIF(Machine50!$F$2:$F$10000, "34")</f>
        <v>0</v>
      </c>
      <c r="D101" s="114"/>
      <c r="E101" s="114">
        <f t="shared" si="7"/>
        <v>0</v>
      </c>
      <c r="F101" s="115" t="str">
        <f t="shared" si="8"/>
        <v/>
      </c>
      <c r="G101" s="110"/>
    </row>
    <row r="102" spans="1:7" ht="15.75" x14ac:dyDescent="0.25">
      <c r="A102" s="119" t="s">
        <v>43</v>
      </c>
      <c r="B102" s="114" cm="1">
        <f t="array" ref="B102">SUMPRODUCT((Machine50!$F$2:$F$10000=35)*(Machine50!$E$2:$E$10000))</f>
        <v>0</v>
      </c>
      <c r="C102" s="114">
        <f>COUNTIF(Machine50!$F$2:$F$10000, "35")</f>
        <v>0</v>
      </c>
      <c r="D102" s="114"/>
      <c r="E102" s="114">
        <f t="shared" si="7"/>
        <v>0</v>
      </c>
      <c r="F102" s="115" t="str">
        <f t="shared" si="8"/>
        <v/>
      </c>
      <c r="G102" s="110"/>
    </row>
    <row r="103" spans="1:7" ht="15.75" x14ac:dyDescent="0.25">
      <c r="A103" s="119" t="s">
        <v>44</v>
      </c>
      <c r="B103" s="114" cm="1">
        <f t="array" ref="B103">SUMPRODUCT((Machine50!$F$2:$F$10000=36)*(Machine50!$E$2:$E$10000))</f>
        <v>0</v>
      </c>
      <c r="C103" s="114">
        <f>COUNTIF(Machine50!$F$2:$F$10000, "36")</f>
        <v>0</v>
      </c>
      <c r="D103" s="114"/>
      <c r="E103" s="114">
        <f t="shared" si="7"/>
        <v>0</v>
      </c>
      <c r="F103" s="115" t="str">
        <f t="shared" si="8"/>
        <v/>
      </c>
      <c r="G103" s="110"/>
    </row>
    <row r="104" spans="1:7" ht="15.75" x14ac:dyDescent="0.25">
      <c r="A104" s="119" t="s">
        <v>45</v>
      </c>
      <c r="B104" s="114" cm="1">
        <f t="array" ref="B104">SUMPRODUCT((Machine50!$F$2:$F$10000=37)*(Machine50!$E$2:$E$10000))</f>
        <v>0</v>
      </c>
      <c r="C104" s="114">
        <f>COUNTIF(Machine50!$F$2:$F$10000, "37")</f>
        <v>0</v>
      </c>
      <c r="D104" s="114">
        <v>38</v>
      </c>
      <c r="E104" s="114">
        <f t="shared" si="7"/>
        <v>0</v>
      </c>
      <c r="F104" s="115" t="str">
        <f t="shared" si="8"/>
        <v/>
      </c>
      <c r="G104" s="110"/>
    </row>
    <row r="105" spans="1:7" ht="15.75" x14ac:dyDescent="0.25">
      <c r="A105" s="118" t="s">
        <v>65</v>
      </c>
      <c r="B105" s="114" cm="1">
        <f t="array" ref="B105">SUMPRODUCT((Machine50!$F$2:$F$10000=38)*(Machine50!$E$2:$E$10000))</f>
        <v>0</v>
      </c>
      <c r="C105" s="114">
        <f>COUNTIF(Machine50!$F$2:$F$10000, "38")</f>
        <v>0</v>
      </c>
      <c r="D105" s="121"/>
      <c r="E105" s="114">
        <f t="shared" si="7"/>
        <v>0</v>
      </c>
      <c r="F105" s="115" t="str">
        <f t="shared" si="8"/>
        <v/>
      </c>
      <c r="G105" s="110"/>
    </row>
    <row r="106" spans="1:7" ht="15.75" x14ac:dyDescent="0.25">
      <c r="A106" s="118" t="s">
        <v>66</v>
      </c>
      <c r="B106" s="114" cm="1">
        <f t="array" ref="B106">SUMPRODUCT((Machine50!$F$2:$F$10000=39)*(Machine50!$E$2:$E$10000))</f>
        <v>0</v>
      </c>
      <c r="C106" s="114">
        <f>COUNTIF(Machine50!$F$2:$F$10000, "39")</f>
        <v>0</v>
      </c>
      <c r="D106" s="114"/>
      <c r="E106" s="114">
        <f t="shared" si="7"/>
        <v>0</v>
      </c>
      <c r="F106" s="115" t="str">
        <f t="shared" si="8"/>
        <v/>
      </c>
      <c r="G106" s="110"/>
    </row>
    <row r="107" spans="1:7" ht="15.75" x14ac:dyDescent="0.25">
      <c r="A107" s="119" t="s">
        <v>49</v>
      </c>
      <c r="B107" s="114" cm="1">
        <f t="array" ref="B107">SUMPRODUCT((Machine50!$F$2:$F$10000=40)*(Machine50!$E$2:$E$10000))</f>
        <v>0</v>
      </c>
      <c r="C107" s="114">
        <f>COUNTIF(Machine50!$F$2:$F$10000, "40")</f>
        <v>0</v>
      </c>
      <c r="D107" s="114">
        <v>65</v>
      </c>
      <c r="E107" s="114">
        <f t="shared" si="7"/>
        <v>0</v>
      </c>
      <c r="F107" s="115" t="str">
        <f t="shared" si="8"/>
        <v/>
      </c>
      <c r="G107" s="110"/>
    </row>
    <row r="108" spans="1:7" ht="15.75" x14ac:dyDescent="0.25">
      <c r="A108" s="119" t="s">
        <v>46</v>
      </c>
      <c r="B108" s="114" cm="1">
        <f t="array" ref="B108">SUMPRODUCT((Machine50!$F$2:$F$10000=41)*(Machine50!$E$2:$E$10000))</f>
        <v>0</v>
      </c>
      <c r="C108" s="114">
        <f>COUNTIF(Machine50!$F$2:$F$10000, "41")</f>
        <v>0</v>
      </c>
      <c r="D108" s="114">
        <v>65</v>
      </c>
      <c r="E108" s="114">
        <f t="shared" si="7"/>
        <v>0</v>
      </c>
      <c r="F108" s="115" t="str">
        <f t="shared" si="8"/>
        <v/>
      </c>
      <c r="G108" s="110"/>
    </row>
    <row r="109" spans="1:7" ht="15.75" x14ac:dyDescent="0.25">
      <c r="A109" s="119" t="s">
        <v>47</v>
      </c>
      <c r="B109" s="114" cm="1">
        <f t="array" ref="B109">SUMPRODUCT((Machine50!$F$2:$F$10000=42)*(Machine50!$E$2:$E$10000))</f>
        <v>0</v>
      </c>
      <c r="C109" s="114">
        <f>COUNTIF(Machine50!$F$2:$F$10000, "42")</f>
        <v>0</v>
      </c>
      <c r="D109" s="114">
        <v>36</v>
      </c>
      <c r="E109" s="114">
        <f t="shared" si="7"/>
        <v>0</v>
      </c>
      <c r="F109" s="115" t="str">
        <f t="shared" si="8"/>
        <v/>
      </c>
      <c r="G109" s="110"/>
    </row>
    <row r="110" spans="1:7" ht="15.75" x14ac:dyDescent="0.25">
      <c r="A110" s="120" t="s">
        <v>77</v>
      </c>
      <c r="B110" s="114" cm="1">
        <f t="array" ref="B110">SUMPRODUCT((Machine50!$F$2:$F$10000=43)*(Machine50!$E$2:$E$10000))</f>
        <v>0</v>
      </c>
      <c r="C110" s="114">
        <f>COUNTIF(Machine50!$F$2:$F$10000, "43")</f>
        <v>0</v>
      </c>
      <c r="D110" s="114">
        <v>36</v>
      </c>
      <c r="E110" s="114">
        <f t="shared" si="7"/>
        <v>0</v>
      </c>
      <c r="F110" s="115" t="str">
        <f t="shared" si="8"/>
        <v/>
      </c>
      <c r="G110" s="110"/>
    </row>
    <row r="111" spans="1:7" ht="15.75" x14ac:dyDescent="0.25">
      <c r="A111" s="110"/>
      <c r="B111" s="141">
        <f>SUM(B87:B110)</f>
        <v>0</v>
      </c>
      <c r="C111" s="110"/>
      <c r="D111" s="110"/>
      <c r="E111" s="110"/>
      <c r="F111" s="110"/>
      <c r="G111" s="110"/>
    </row>
    <row r="112" spans="1:7" ht="15.75" x14ac:dyDescent="0.25">
      <c r="A112" s="110"/>
      <c r="B112" s="110"/>
      <c r="C112" s="110"/>
      <c r="D112" s="110"/>
      <c r="E112" s="110"/>
      <c r="F112" s="110"/>
      <c r="G112" s="110"/>
    </row>
    <row r="113" spans="1:7" ht="15.75" x14ac:dyDescent="0.25">
      <c r="A113" s="145" t="s">
        <v>68</v>
      </c>
      <c r="B113" s="146"/>
      <c r="C113" s="146"/>
      <c r="D113" s="146"/>
      <c r="E113" s="146"/>
      <c r="F113" s="147"/>
      <c r="G113" s="110"/>
    </row>
    <row r="114" spans="1:7" ht="15.75" x14ac:dyDescent="0.25">
      <c r="A114" s="106" t="s">
        <v>17</v>
      </c>
      <c r="B114" s="107" t="s">
        <v>70</v>
      </c>
      <c r="C114" s="116" t="s">
        <v>57</v>
      </c>
      <c r="D114" s="106" t="s">
        <v>69</v>
      </c>
      <c r="E114" s="107" t="s">
        <v>58</v>
      </c>
      <c r="F114" s="117" t="s">
        <v>55</v>
      </c>
      <c r="G114" s="110"/>
    </row>
    <row r="115" spans="1:7" ht="15.75" x14ac:dyDescent="0.25">
      <c r="A115" s="148" t="s">
        <v>28</v>
      </c>
      <c r="B115" s="149"/>
      <c r="C115" s="149"/>
      <c r="D115" s="149"/>
      <c r="E115" s="149"/>
      <c r="F115" s="150"/>
      <c r="G115" s="110"/>
    </row>
    <row r="116" spans="1:7" ht="15.75" x14ac:dyDescent="0.25">
      <c r="A116" s="144"/>
      <c r="B116" s="144"/>
      <c r="C116" s="144"/>
      <c r="D116" s="144"/>
      <c r="E116" s="144"/>
      <c r="F116" s="144"/>
      <c r="G116" s="110"/>
    </row>
    <row r="117" spans="1:7" ht="15.75" x14ac:dyDescent="0.25">
      <c r="A117" s="106" t="s">
        <v>17</v>
      </c>
      <c r="B117" s="107" t="s">
        <v>70</v>
      </c>
      <c r="C117" s="116" t="s">
        <v>57</v>
      </c>
      <c r="D117" s="106" t="s">
        <v>69</v>
      </c>
      <c r="E117" s="107" t="s">
        <v>58</v>
      </c>
      <c r="F117" s="117" t="s">
        <v>55</v>
      </c>
      <c r="G117" s="110"/>
    </row>
    <row r="118" spans="1:7" ht="15.75" x14ac:dyDescent="0.25">
      <c r="A118" s="118" t="s">
        <v>62</v>
      </c>
      <c r="B118" s="114" cm="1">
        <f t="array" ref="B118">SUMPRODUCT((Machine70!$F$2:$F$10015=20)*(Machine70!$E$2:$E$10015))</f>
        <v>0</v>
      </c>
      <c r="C118" s="114">
        <f>COUNTIF(Machine70!$F$2:$F$10015, "20")</f>
        <v>0</v>
      </c>
      <c r="D118" s="121"/>
      <c r="E118" s="114">
        <f>D118*C118</f>
        <v>0</v>
      </c>
      <c r="F118" s="115" t="str">
        <f>IF(E118=0,"",B118/E118)</f>
        <v/>
      </c>
      <c r="G118" s="110"/>
    </row>
    <row r="119" spans="1:7" ht="15.75" x14ac:dyDescent="0.25">
      <c r="A119" s="118" t="s">
        <v>29</v>
      </c>
      <c r="B119" s="114" cm="1">
        <f t="array" ref="B119">SUMPRODUCT((Machine70!$F$2:$F$10015=21)*(Machine70!$E$2:$E$10015))</f>
        <v>0</v>
      </c>
      <c r="C119" s="114">
        <f>COUNTIF(Machine70!$F$2:$F$10015, "21")</f>
        <v>0</v>
      </c>
      <c r="D119" s="114">
        <v>54</v>
      </c>
      <c r="E119" s="114">
        <f t="shared" ref="E119:E141" si="9">D119*C119</f>
        <v>0</v>
      </c>
      <c r="F119" s="115" t="str">
        <f t="shared" ref="F119:F141" si="10">IF(E119=0,"",B119/E119)</f>
        <v/>
      </c>
      <c r="G119" s="110"/>
    </row>
    <row r="120" spans="1:7" ht="15.75" x14ac:dyDescent="0.25">
      <c r="A120" s="118" t="s">
        <v>30</v>
      </c>
      <c r="B120" s="114" cm="1">
        <f t="array" ref="B120">SUMPRODUCT((Machine70!$F$2:$F$10015=22)*(Machine70!$E$2:$E$10015))</f>
        <v>0</v>
      </c>
      <c r="C120" s="114">
        <f>COUNTIF(Machine70!$F$2:$F$10015, "22")</f>
        <v>0</v>
      </c>
      <c r="D120" s="114">
        <v>64</v>
      </c>
      <c r="E120" s="114">
        <f t="shared" si="9"/>
        <v>0</v>
      </c>
      <c r="F120" s="115" t="str">
        <f t="shared" si="10"/>
        <v/>
      </c>
      <c r="G120" s="110"/>
    </row>
    <row r="121" spans="1:7" ht="15.75" x14ac:dyDescent="0.25">
      <c r="A121" s="118" t="s">
        <v>31</v>
      </c>
      <c r="B121" s="114" cm="1">
        <f t="array" ref="B121">SUMPRODUCT((Machine70!$F$2:$F$10015=23)*(Machine70!$E$2:$E$10015))</f>
        <v>0</v>
      </c>
      <c r="C121" s="114">
        <f>COUNTIF(Machine70!$F$2:$F$10015, "23")</f>
        <v>0</v>
      </c>
      <c r="D121" s="114">
        <v>58</v>
      </c>
      <c r="E121" s="114">
        <f t="shared" si="9"/>
        <v>0</v>
      </c>
      <c r="F121" s="115" t="str">
        <f t="shared" si="10"/>
        <v/>
      </c>
      <c r="G121" s="110"/>
    </row>
    <row r="122" spans="1:7" ht="15.75" x14ac:dyDescent="0.25">
      <c r="A122" s="119" t="s">
        <v>32</v>
      </c>
      <c r="B122" s="114" cm="1">
        <f t="array" ref="B122">SUMPRODUCT((Machine70!$F$2:$F$10015=24)*(Machine70!$E$2:$E$10015))</f>
        <v>0</v>
      </c>
      <c r="C122" s="114">
        <f>COUNTIF(Machine70!$F$2:$F$10015, "24")</f>
        <v>0</v>
      </c>
      <c r="D122" s="114">
        <v>54</v>
      </c>
      <c r="E122" s="114">
        <f t="shared" si="9"/>
        <v>0</v>
      </c>
      <c r="F122" s="115" t="str">
        <f t="shared" si="10"/>
        <v/>
      </c>
      <c r="G122" s="110"/>
    </row>
    <row r="123" spans="1:7" ht="15.75" x14ac:dyDescent="0.25">
      <c r="A123" s="119" t="s">
        <v>33</v>
      </c>
      <c r="B123" s="114" cm="1">
        <f t="array" ref="B123">SUMPRODUCT((Machine70!$F$2:$F$10015=25)*(Machine70!$E$2:$E$10015))</f>
        <v>0</v>
      </c>
      <c r="C123" s="114">
        <f>COUNTIF(Machine70!$F$2:$F$10015, "25")</f>
        <v>0</v>
      </c>
      <c r="D123" s="114">
        <v>50</v>
      </c>
      <c r="E123" s="114">
        <f t="shared" si="9"/>
        <v>0</v>
      </c>
      <c r="F123" s="115" t="str">
        <f t="shared" si="10"/>
        <v/>
      </c>
      <c r="G123" s="110"/>
    </row>
    <row r="124" spans="1:7" ht="15.75" x14ac:dyDescent="0.25">
      <c r="A124" s="119" t="s">
        <v>34</v>
      </c>
      <c r="B124" s="114" cm="1">
        <f t="array" ref="B124">SUMPRODUCT((Machine70!$F$2:$F$10015=26)*(Machine70!$E$2:$E$10015))</f>
        <v>0</v>
      </c>
      <c r="C124" s="114">
        <f>COUNTIF(Machine70!$F$2:$F$10015, "26")</f>
        <v>0</v>
      </c>
      <c r="D124" s="114">
        <v>50</v>
      </c>
      <c r="E124" s="114">
        <f t="shared" si="9"/>
        <v>0</v>
      </c>
      <c r="F124" s="115" t="str">
        <f t="shared" si="10"/>
        <v/>
      </c>
      <c r="G124" s="110"/>
    </row>
    <row r="125" spans="1:7" ht="15.75" x14ac:dyDescent="0.25">
      <c r="A125" s="119" t="s">
        <v>63</v>
      </c>
      <c r="B125" s="114" cm="1">
        <f t="array" ref="B125">SUMPRODUCT((Machine70!$F$2:$F$10015=27)*(Machine70!$E$2:$E$10015))</f>
        <v>0</v>
      </c>
      <c r="C125" s="114">
        <f>COUNTIF(Machine70!$F$2:$F$10015, "27")</f>
        <v>0</v>
      </c>
      <c r="D125" s="114">
        <v>54</v>
      </c>
      <c r="E125" s="114">
        <f t="shared" si="9"/>
        <v>0</v>
      </c>
      <c r="F125" s="115" t="str">
        <f t="shared" si="10"/>
        <v/>
      </c>
      <c r="G125" s="110"/>
    </row>
    <row r="126" spans="1:7" ht="15.75" x14ac:dyDescent="0.25">
      <c r="A126" s="119" t="s">
        <v>36</v>
      </c>
      <c r="B126" s="114" cm="1">
        <f t="array" ref="B126">SUMPRODUCT((Machine70!$F$2:$F$10015=28)*(Machine70!$E$2:$E$10015))</f>
        <v>0</v>
      </c>
      <c r="C126" s="114">
        <f>COUNTIF(Machine70!$F$2:$F$10015, "28")</f>
        <v>0</v>
      </c>
      <c r="D126" s="114">
        <v>50</v>
      </c>
      <c r="E126" s="114">
        <f t="shared" si="9"/>
        <v>0</v>
      </c>
      <c r="F126" s="115" t="str">
        <f t="shared" si="10"/>
        <v/>
      </c>
      <c r="G126" s="110"/>
    </row>
    <row r="127" spans="1:7" ht="15.75" x14ac:dyDescent="0.25">
      <c r="A127" s="118" t="s">
        <v>37</v>
      </c>
      <c r="B127" s="114" cm="1">
        <f t="array" ref="B127">SUMPRODUCT((Machine70!$F$2:$F$10015=29)*(Machine70!$E$2:$E$10015))</f>
        <v>0</v>
      </c>
      <c r="C127" s="114">
        <f>COUNTIF(Machine70!$F$2:$F$10015, "29")</f>
        <v>0</v>
      </c>
      <c r="D127" s="114">
        <v>50</v>
      </c>
      <c r="E127" s="114">
        <f t="shared" si="9"/>
        <v>0</v>
      </c>
      <c r="F127" s="115" t="str">
        <f t="shared" si="10"/>
        <v/>
      </c>
      <c r="G127" s="110"/>
    </row>
    <row r="128" spans="1:7" ht="15.75" x14ac:dyDescent="0.25">
      <c r="A128" s="119" t="s">
        <v>64</v>
      </c>
      <c r="B128" s="114" cm="1">
        <f t="array" ref="B128">SUMPRODUCT((Machine70!$F$2:$F$10015=30)*(Machine70!$E$2:$E$10015))</f>
        <v>0</v>
      </c>
      <c r="C128" s="114">
        <f>COUNTIF(Machine70!$F$2:$F$10015, "30")</f>
        <v>0</v>
      </c>
      <c r="D128" s="114">
        <v>50</v>
      </c>
      <c r="E128" s="114">
        <f t="shared" si="9"/>
        <v>0</v>
      </c>
      <c r="F128" s="115" t="str">
        <f t="shared" si="10"/>
        <v/>
      </c>
      <c r="G128" s="110"/>
    </row>
    <row r="129" spans="1:7" ht="15.75" x14ac:dyDescent="0.25">
      <c r="A129" s="119" t="s">
        <v>39</v>
      </c>
      <c r="B129" s="114" cm="1">
        <f t="array" ref="B129">SUMPRODUCT((Machine70!$F$2:$F$10015=31)*(Machine70!$E$2:$E$10015))</f>
        <v>0</v>
      </c>
      <c r="C129" s="114">
        <f>COUNTIF(Machine70!$F$2:$F$10015, "31")</f>
        <v>0</v>
      </c>
      <c r="D129" s="114">
        <v>35</v>
      </c>
      <c r="E129" s="114">
        <f t="shared" si="9"/>
        <v>0</v>
      </c>
      <c r="F129" s="115" t="str">
        <f t="shared" si="10"/>
        <v/>
      </c>
      <c r="G129" s="110"/>
    </row>
    <row r="130" spans="1:7" ht="15.75" x14ac:dyDescent="0.25">
      <c r="A130" s="119" t="s">
        <v>40</v>
      </c>
      <c r="B130" s="114" cm="1">
        <f t="array" ref="B130">SUMPRODUCT((Machine70!$F$2:$F$10015=32)*(Machine70!$E$2:$E$10015))</f>
        <v>0</v>
      </c>
      <c r="C130" s="114">
        <f>COUNTIF(Machine70!$F$2:$F$10015, "32")</f>
        <v>0</v>
      </c>
      <c r="D130" s="114">
        <v>32</v>
      </c>
      <c r="E130" s="114">
        <f t="shared" si="9"/>
        <v>0</v>
      </c>
      <c r="F130" s="115" t="str">
        <f t="shared" si="10"/>
        <v/>
      </c>
      <c r="G130" s="110"/>
    </row>
    <row r="131" spans="1:7" ht="15.75" x14ac:dyDescent="0.25">
      <c r="A131" s="119" t="s">
        <v>41</v>
      </c>
      <c r="B131" s="114" cm="1">
        <f t="array" ref="B131">SUMPRODUCT((Machine70!$F$2:$F$10015=33)*(Machine70!$E$2:$E$10015))</f>
        <v>0</v>
      </c>
      <c r="C131" s="114">
        <f>COUNTIF(Machine70!$F$2:$F$10015, "33")</f>
        <v>0</v>
      </c>
      <c r="D131" s="114">
        <v>80</v>
      </c>
      <c r="E131" s="114">
        <f t="shared" si="9"/>
        <v>0</v>
      </c>
      <c r="F131" s="115" t="str">
        <f t="shared" si="10"/>
        <v/>
      </c>
      <c r="G131" s="110"/>
    </row>
    <row r="132" spans="1:7" ht="15.75" x14ac:dyDescent="0.25">
      <c r="A132" s="119" t="s">
        <v>42</v>
      </c>
      <c r="B132" s="114" cm="1">
        <f t="array" ref="B132">SUMPRODUCT((Machine70!$F$2:$F$10015=34)*(Machine70!$E$2:$E$10015))</f>
        <v>0</v>
      </c>
      <c r="C132" s="114">
        <f>COUNTIF(Machine70!$F$2:$F$10015, "34")</f>
        <v>0</v>
      </c>
      <c r="D132" s="114">
        <v>54</v>
      </c>
      <c r="E132" s="114">
        <f t="shared" si="9"/>
        <v>0</v>
      </c>
      <c r="F132" s="115" t="str">
        <f t="shared" si="10"/>
        <v/>
      </c>
      <c r="G132" s="110"/>
    </row>
    <row r="133" spans="1:7" ht="15.75" x14ac:dyDescent="0.25">
      <c r="A133" s="119" t="s">
        <v>43</v>
      </c>
      <c r="B133" s="114" cm="1">
        <f t="array" ref="B133">SUMPRODUCT((Machine70!$F$2:$F$10015=35)*(Machine70!$E$2:$E$10015))</f>
        <v>0</v>
      </c>
      <c r="C133" s="114">
        <f>COUNTIF(Machine70!$F$2:$F$10015, "35")</f>
        <v>0</v>
      </c>
      <c r="D133" s="114">
        <v>50</v>
      </c>
      <c r="E133" s="114">
        <f t="shared" si="9"/>
        <v>0</v>
      </c>
      <c r="F133" s="115" t="str">
        <f t="shared" si="10"/>
        <v/>
      </c>
      <c r="G133" s="110"/>
    </row>
    <row r="134" spans="1:7" ht="15.75" x14ac:dyDescent="0.25">
      <c r="A134" s="119" t="s">
        <v>44</v>
      </c>
      <c r="B134" s="114" cm="1">
        <f t="array" ref="B134">SUMPRODUCT((Machine70!$F$2:$F$10015=36)*(Machine70!$E$2:$E$10015))</f>
        <v>0</v>
      </c>
      <c r="C134" s="114">
        <f>COUNTIF(Machine70!$F$2:$F$10015, "36")</f>
        <v>0</v>
      </c>
      <c r="D134" s="114">
        <v>64</v>
      </c>
      <c r="E134" s="114">
        <f t="shared" si="9"/>
        <v>0</v>
      </c>
      <c r="F134" s="115" t="str">
        <f t="shared" si="10"/>
        <v/>
      </c>
      <c r="G134" s="110"/>
    </row>
    <row r="135" spans="1:7" ht="15.75" x14ac:dyDescent="0.25">
      <c r="A135" s="119" t="s">
        <v>45</v>
      </c>
      <c r="B135" s="114" cm="1">
        <f t="array" ref="B135">SUMPRODUCT((Machine70!$F$2:$F$10015=37)*(Machine70!$E$2:$E$10015))</f>
        <v>0</v>
      </c>
      <c r="C135" s="114">
        <f>COUNTIF(Machine70!$F$2:$F$10015, "37")</f>
        <v>0</v>
      </c>
      <c r="D135" s="114">
        <v>54</v>
      </c>
      <c r="E135" s="114">
        <f t="shared" si="9"/>
        <v>0</v>
      </c>
      <c r="F135" s="115" t="str">
        <f t="shared" si="10"/>
        <v/>
      </c>
      <c r="G135" s="110"/>
    </row>
    <row r="136" spans="1:7" ht="15.75" x14ac:dyDescent="0.25">
      <c r="A136" s="118" t="s">
        <v>65</v>
      </c>
      <c r="B136" s="114" cm="1">
        <f t="array" ref="B136">SUMPRODUCT((Machine70!$F$2:$F$10015=38)*(Machine70!$E$2:$E$10015))</f>
        <v>0</v>
      </c>
      <c r="C136" s="114">
        <f>COUNTIF(Machine70!$F$2:$F$10015, "38")</f>
        <v>0</v>
      </c>
      <c r="D136" s="121"/>
      <c r="E136" s="114">
        <f t="shared" si="9"/>
        <v>0</v>
      </c>
      <c r="F136" s="115" t="str">
        <f t="shared" si="10"/>
        <v/>
      </c>
      <c r="G136" s="110"/>
    </row>
    <row r="137" spans="1:7" ht="15.75" x14ac:dyDescent="0.25">
      <c r="A137" s="118" t="s">
        <v>66</v>
      </c>
      <c r="B137" s="114" cm="1">
        <f t="array" ref="B137">SUMPRODUCT((Machine70!$F$2:$F$10015=39)*(Machine70!$E$2:$E$10015))</f>
        <v>0</v>
      </c>
      <c r="C137" s="114">
        <f>COUNTIF(Machine70!$F$2:$F$10015, "39")</f>
        <v>0</v>
      </c>
      <c r="D137" s="114">
        <v>47</v>
      </c>
      <c r="E137" s="114">
        <f>D137*C137</f>
        <v>0</v>
      </c>
      <c r="F137" s="115" t="str">
        <f t="shared" si="10"/>
        <v/>
      </c>
      <c r="G137" s="110"/>
    </row>
    <row r="138" spans="1:7" ht="15.75" x14ac:dyDescent="0.25">
      <c r="A138" s="119" t="s">
        <v>49</v>
      </c>
      <c r="B138" s="114" cm="1">
        <f t="array" ref="B138">SUMPRODUCT((Machine70!$F$2:$F$10015=40)*(Machine70!$E$2:$E$10015))</f>
        <v>0</v>
      </c>
      <c r="C138" s="114">
        <f>COUNTIF(Machine70!$F$2:$F$10015, "40")</f>
        <v>0</v>
      </c>
      <c r="D138" s="114">
        <v>90</v>
      </c>
      <c r="E138" s="114">
        <f t="shared" ref="E138:E160" si="11">D138*C138</f>
        <v>0</v>
      </c>
      <c r="F138" s="115" t="str">
        <f t="shared" si="10"/>
        <v/>
      </c>
      <c r="G138" s="110"/>
    </row>
    <row r="139" spans="1:7" ht="15.75" x14ac:dyDescent="0.25">
      <c r="A139" s="119" t="s">
        <v>46</v>
      </c>
      <c r="B139" s="114" cm="1">
        <f t="array" ref="B139">SUMPRODUCT((Machine70!$F$2:$F$10015=41)*(Machine70!$E$2:$E$10015))</f>
        <v>0</v>
      </c>
      <c r="C139" s="114">
        <f>COUNTIF(Machine70!$F$2:$F$10015, "41")</f>
        <v>0</v>
      </c>
      <c r="D139" s="114">
        <v>90</v>
      </c>
      <c r="E139" s="114">
        <f t="shared" si="11"/>
        <v>0</v>
      </c>
      <c r="F139" s="115" t="str">
        <f t="shared" si="10"/>
        <v/>
      </c>
      <c r="G139" s="110"/>
    </row>
    <row r="140" spans="1:7" ht="15.75" x14ac:dyDescent="0.25">
      <c r="A140" s="119" t="s">
        <v>47</v>
      </c>
      <c r="B140" s="114" cm="1">
        <f t="array" ref="B140">SUMPRODUCT((Machine70!$F$2:$F$10015=42)*(Machine70!$E$2:$E$10015))</f>
        <v>0</v>
      </c>
      <c r="C140" s="114">
        <f>COUNTIF(Machine70!$F$2:$F$10015, "42")</f>
        <v>0</v>
      </c>
      <c r="D140" s="114"/>
      <c r="E140" s="114">
        <f t="shared" si="11"/>
        <v>0</v>
      </c>
      <c r="F140" s="115" t="str">
        <f t="shared" si="10"/>
        <v/>
      </c>
      <c r="G140" s="110"/>
    </row>
    <row r="141" spans="1:7" ht="15.75" x14ac:dyDescent="0.25">
      <c r="A141" s="120" t="s">
        <v>77</v>
      </c>
      <c r="B141" s="114" cm="1">
        <f t="array" ref="B141">SUMPRODUCT((Machine70!$F$2:$F$10015=43)*(Machine70!$E$2:$E$10015))</f>
        <v>0</v>
      </c>
      <c r="C141" s="114">
        <f>COUNTIF(Machine70!$F$2:$F$10015, "43")</f>
        <v>0</v>
      </c>
      <c r="D141" s="122"/>
      <c r="E141" s="114">
        <f t="shared" si="11"/>
        <v>0</v>
      </c>
      <c r="F141" s="115" t="str">
        <f t="shared" si="10"/>
        <v/>
      </c>
      <c r="G141" s="110"/>
    </row>
    <row r="142" spans="1:7" ht="15.75" x14ac:dyDescent="0.25">
      <c r="A142" s="110"/>
      <c r="B142" s="141">
        <f>SUM(B118:B141)</f>
        <v>0</v>
      </c>
      <c r="C142" s="110"/>
      <c r="D142" s="110"/>
      <c r="E142" s="110"/>
      <c r="F142" s="110"/>
      <c r="G142" s="110"/>
    </row>
    <row r="143" spans="1:7" ht="15.75" x14ac:dyDescent="0.25">
      <c r="A143" s="110"/>
      <c r="B143" s="110"/>
      <c r="C143" s="110"/>
      <c r="D143" s="110"/>
      <c r="E143" s="110"/>
      <c r="F143" s="110"/>
      <c r="G143" s="110"/>
    </row>
    <row r="144" spans="1:7" ht="15.75" x14ac:dyDescent="0.25">
      <c r="A144" s="154" t="s">
        <v>72</v>
      </c>
      <c r="B144" s="154"/>
      <c r="C144" s="154"/>
      <c r="D144" s="110"/>
      <c r="E144" s="110"/>
      <c r="F144" s="110"/>
      <c r="G144" s="110"/>
    </row>
    <row r="145" spans="1:7" ht="15.75" x14ac:dyDescent="0.25">
      <c r="A145" s="106" t="s">
        <v>17</v>
      </c>
      <c r="B145" s="107" t="s">
        <v>70</v>
      </c>
      <c r="C145" s="107" t="s">
        <v>57</v>
      </c>
      <c r="D145" s="123"/>
      <c r="E145" s="124"/>
      <c r="F145" s="123"/>
      <c r="G145" s="110"/>
    </row>
    <row r="146" spans="1:7" ht="15.75" x14ac:dyDescent="0.25">
      <c r="A146" s="148" t="s">
        <v>71</v>
      </c>
      <c r="B146" s="149"/>
      <c r="C146" s="150"/>
      <c r="D146" s="125"/>
      <c r="E146" s="125"/>
      <c r="F146" s="125"/>
      <c r="G146" s="110"/>
    </row>
    <row r="147" spans="1:7" ht="15.75" x14ac:dyDescent="0.25">
      <c r="A147" s="151" t="s">
        <v>76</v>
      </c>
      <c r="B147" s="152"/>
      <c r="C147" s="153"/>
      <c r="D147" s="110"/>
      <c r="E147" s="110"/>
      <c r="F147" s="110"/>
      <c r="G147" s="110"/>
    </row>
    <row r="148" spans="1:7" ht="15.75" x14ac:dyDescent="0.25">
      <c r="A148" s="106" t="s">
        <v>17</v>
      </c>
      <c r="B148" s="107" t="s">
        <v>74</v>
      </c>
      <c r="C148" s="107" t="s">
        <v>57</v>
      </c>
      <c r="D148" s="123"/>
      <c r="E148" s="124"/>
      <c r="F148" s="123"/>
      <c r="G148" s="110"/>
    </row>
    <row r="149" spans="1:7" ht="15.75" x14ac:dyDescent="0.25">
      <c r="A149" s="118" t="s">
        <v>62</v>
      </c>
      <c r="B149" s="114">
        <f t="shared" ref="B149:C164" si="12">SUM(B26,B56,B87,B118)</f>
        <v>0</v>
      </c>
      <c r="C149" s="114">
        <f t="shared" si="12"/>
        <v>0</v>
      </c>
      <c r="D149" s="110"/>
      <c r="E149" s="126"/>
      <c r="F149" s="127"/>
      <c r="G149" s="110"/>
    </row>
    <row r="150" spans="1:7" ht="15.75" x14ac:dyDescent="0.25">
      <c r="A150" s="118" t="s">
        <v>29</v>
      </c>
      <c r="B150" s="114">
        <f t="shared" si="12"/>
        <v>0</v>
      </c>
      <c r="C150" s="114">
        <f t="shared" si="12"/>
        <v>0</v>
      </c>
      <c r="D150" s="126"/>
      <c r="E150" s="126"/>
      <c r="F150" s="127"/>
      <c r="G150" s="110"/>
    </row>
    <row r="151" spans="1:7" ht="15.75" x14ac:dyDescent="0.25">
      <c r="A151" s="118" t="s">
        <v>30</v>
      </c>
      <c r="B151" s="114">
        <f t="shared" si="12"/>
        <v>0</v>
      </c>
      <c r="C151" s="114">
        <f t="shared" si="12"/>
        <v>0</v>
      </c>
      <c r="D151" s="126"/>
      <c r="E151" s="126"/>
      <c r="F151" s="127"/>
      <c r="G151" s="110"/>
    </row>
    <row r="152" spans="1:7" ht="15.75" x14ac:dyDescent="0.25">
      <c r="A152" s="118" t="s">
        <v>31</v>
      </c>
      <c r="B152" s="114">
        <f t="shared" si="12"/>
        <v>0</v>
      </c>
      <c r="C152" s="114">
        <f t="shared" si="12"/>
        <v>0</v>
      </c>
      <c r="D152" s="126"/>
      <c r="E152" s="126"/>
      <c r="F152" s="127"/>
      <c r="G152" s="110"/>
    </row>
    <row r="153" spans="1:7" ht="15.75" x14ac:dyDescent="0.25">
      <c r="A153" s="119" t="s">
        <v>32</v>
      </c>
      <c r="B153" s="114">
        <f t="shared" si="12"/>
        <v>0</v>
      </c>
      <c r="C153" s="114">
        <f t="shared" si="12"/>
        <v>0</v>
      </c>
      <c r="D153" s="126"/>
      <c r="E153" s="126"/>
      <c r="F153" s="127"/>
      <c r="G153" s="110"/>
    </row>
    <row r="154" spans="1:7" ht="15.75" x14ac:dyDescent="0.25">
      <c r="A154" s="119" t="s">
        <v>33</v>
      </c>
      <c r="B154" s="114">
        <f t="shared" si="12"/>
        <v>0</v>
      </c>
      <c r="C154" s="114">
        <f t="shared" si="12"/>
        <v>0</v>
      </c>
      <c r="D154" s="126"/>
      <c r="E154" s="126"/>
      <c r="F154" s="127"/>
      <c r="G154" s="110"/>
    </row>
    <row r="155" spans="1:7" ht="15.75" x14ac:dyDescent="0.25">
      <c r="A155" s="119" t="s">
        <v>34</v>
      </c>
      <c r="B155" s="114">
        <f t="shared" si="12"/>
        <v>0</v>
      </c>
      <c r="C155" s="114">
        <f t="shared" si="12"/>
        <v>0</v>
      </c>
      <c r="D155" s="126"/>
      <c r="E155" s="126"/>
      <c r="F155" s="127"/>
      <c r="G155" s="110"/>
    </row>
    <row r="156" spans="1:7" ht="15.75" x14ac:dyDescent="0.25">
      <c r="A156" s="119" t="s">
        <v>63</v>
      </c>
      <c r="B156" s="114">
        <f t="shared" si="12"/>
        <v>0</v>
      </c>
      <c r="C156" s="114">
        <f t="shared" si="12"/>
        <v>0</v>
      </c>
      <c r="D156" s="126"/>
      <c r="E156" s="126"/>
      <c r="F156" s="127"/>
      <c r="G156" s="110"/>
    </row>
    <row r="157" spans="1:7" ht="15.75" x14ac:dyDescent="0.25">
      <c r="A157" s="119" t="s">
        <v>36</v>
      </c>
      <c r="B157" s="114">
        <f t="shared" si="12"/>
        <v>0</v>
      </c>
      <c r="C157" s="114">
        <f t="shared" si="12"/>
        <v>0</v>
      </c>
      <c r="D157" s="126"/>
      <c r="E157" s="126"/>
      <c r="F157" s="127"/>
      <c r="G157" s="110"/>
    </row>
    <row r="158" spans="1:7" ht="15.75" x14ac:dyDescent="0.25">
      <c r="A158" s="118" t="s">
        <v>37</v>
      </c>
      <c r="B158" s="114">
        <f t="shared" si="12"/>
        <v>0</v>
      </c>
      <c r="C158" s="114">
        <f t="shared" si="12"/>
        <v>0</v>
      </c>
      <c r="D158" s="126"/>
      <c r="E158" s="126"/>
      <c r="F158" s="127"/>
      <c r="G158" s="110"/>
    </row>
    <row r="159" spans="1:7" ht="15.75" x14ac:dyDescent="0.25">
      <c r="A159" s="119" t="s">
        <v>64</v>
      </c>
      <c r="B159" s="114">
        <f t="shared" si="12"/>
        <v>0</v>
      </c>
      <c r="C159" s="114">
        <f t="shared" si="12"/>
        <v>0</v>
      </c>
      <c r="D159" s="126"/>
      <c r="E159" s="126"/>
      <c r="F159" s="127"/>
      <c r="G159" s="110"/>
    </row>
    <row r="160" spans="1:7" ht="15.75" x14ac:dyDescent="0.25">
      <c r="A160" s="119" t="s">
        <v>39</v>
      </c>
      <c r="B160" s="114">
        <f t="shared" si="12"/>
        <v>0</v>
      </c>
      <c r="C160" s="114">
        <f t="shared" si="12"/>
        <v>0</v>
      </c>
      <c r="D160" s="126"/>
      <c r="E160" s="126"/>
      <c r="F160" s="127"/>
      <c r="G160" s="110"/>
    </row>
    <row r="161" spans="1:7" ht="15.75" x14ac:dyDescent="0.25">
      <c r="A161" s="119" t="s">
        <v>40</v>
      </c>
      <c r="B161" s="114">
        <f t="shared" si="12"/>
        <v>0</v>
      </c>
      <c r="C161" s="114">
        <f t="shared" si="12"/>
        <v>0</v>
      </c>
      <c r="D161" s="126"/>
      <c r="E161" s="126"/>
      <c r="F161" s="127"/>
      <c r="G161" s="110"/>
    </row>
    <row r="162" spans="1:7" ht="15.75" x14ac:dyDescent="0.25">
      <c r="A162" s="119" t="s">
        <v>41</v>
      </c>
      <c r="B162" s="114">
        <f t="shared" si="12"/>
        <v>0</v>
      </c>
      <c r="C162" s="114">
        <f t="shared" si="12"/>
        <v>0</v>
      </c>
      <c r="D162" s="126"/>
      <c r="E162" s="126"/>
      <c r="F162" s="127"/>
      <c r="G162" s="110"/>
    </row>
    <row r="163" spans="1:7" ht="15.75" x14ac:dyDescent="0.25">
      <c r="A163" s="119" t="s">
        <v>42</v>
      </c>
      <c r="B163" s="114">
        <f t="shared" si="12"/>
        <v>0</v>
      </c>
      <c r="C163" s="114">
        <f t="shared" si="12"/>
        <v>0</v>
      </c>
      <c r="D163" s="126"/>
      <c r="E163" s="126"/>
      <c r="F163" s="127"/>
      <c r="G163" s="110"/>
    </row>
    <row r="164" spans="1:7" ht="15.75" x14ac:dyDescent="0.25">
      <c r="A164" s="119" t="s">
        <v>43</v>
      </c>
      <c r="B164" s="114">
        <f t="shared" si="12"/>
        <v>0</v>
      </c>
      <c r="C164" s="114">
        <f t="shared" si="12"/>
        <v>0</v>
      </c>
      <c r="D164" s="126"/>
      <c r="E164" s="126"/>
      <c r="F164" s="127"/>
      <c r="G164" s="110"/>
    </row>
    <row r="165" spans="1:7" ht="15.75" x14ac:dyDescent="0.25">
      <c r="A165" s="119" t="s">
        <v>44</v>
      </c>
      <c r="B165" s="114">
        <f t="shared" ref="B165:C172" si="13">SUM(B42,B72,B103,B134)</f>
        <v>0</v>
      </c>
      <c r="C165" s="114">
        <f t="shared" si="13"/>
        <v>0</v>
      </c>
      <c r="D165" s="126"/>
      <c r="E165" s="126"/>
      <c r="F165" s="127"/>
      <c r="G165" s="110"/>
    </row>
    <row r="166" spans="1:7" ht="15.75" x14ac:dyDescent="0.25">
      <c r="A166" s="119" t="s">
        <v>45</v>
      </c>
      <c r="B166" s="114">
        <f t="shared" si="13"/>
        <v>0</v>
      </c>
      <c r="C166" s="114">
        <f t="shared" si="13"/>
        <v>0</v>
      </c>
      <c r="D166" s="126"/>
      <c r="E166" s="126"/>
      <c r="F166" s="127"/>
      <c r="G166" s="110"/>
    </row>
    <row r="167" spans="1:7" ht="15.75" x14ac:dyDescent="0.25">
      <c r="A167" s="118" t="s">
        <v>65</v>
      </c>
      <c r="B167" s="114">
        <f t="shared" si="13"/>
        <v>0</v>
      </c>
      <c r="C167" s="114">
        <f t="shared" si="13"/>
        <v>0</v>
      </c>
      <c r="D167" s="110"/>
      <c r="E167" s="126"/>
      <c r="F167" s="127"/>
      <c r="G167" s="110"/>
    </row>
    <row r="168" spans="1:7" ht="15.75" x14ac:dyDescent="0.25">
      <c r="A168" s="118" t="s">
        <v>66</v>
      </c>
      <c r="B168" s="114">
        <f t="shared" si="13"/>
        <v>0</v>
      </c>
      <c r="C168" s="114">
        <f t="shared" si="13"/>
        <v>0</v>
      </c>
      <c r="D168" s="126"/>
      <c r="E168" s="126"/>
      <c r="F168" s="127"/>
      <c r="G168" s="110"/>
    </row>
    <row r="169" spans="1:7" ht="15.75" x14ac:dyDescent="0.25">
      <c r="A169" s="119" t="s">
        <v>49</v>
      </c>
      <c r="B169" s="114">
        <f t="shared" si="13"/>
        <v>0</v>
      </c>
      <c r="C169" s="114">
        <f t="shared" si="13"/>
        <v>0</v>
      </c>
      <c r="D169" s="126"/>
      <c r="E169" s="126"/>
      <c r="F169" s="127"/>
      <c r="G169" s="110"/>
    </row>
    <row r="170" spans="1:7" ht="15.75" x14ac:dyDescent="0.25">
      <c r="A170" s="119" t="s">
        <v>46</v>
      </c>
      <c r="B170" s="114">
        <f t="shared" si="13"/>
        <v>0</v>
      </c>
      <c r="C170" s="114">
        <f t="shared" si="13"/>
        <v>0</v>
      </c>
      <c r="D170" s="126"/>
      <c r="E170" s="126"/>
      <c r="F170" s="127"/>
      <c r="G170" s="110"/>
    </row>
    <row r="171" spans="1:7" ht="15.75" x14ac:dyDescent="0.25">
      <c r="A171" s="119" t="s">
        <v>47</v>
      </c>
      <c r="B171" s="114">
        <f t="shared" si="13"/>
        <v>0</v>
      </c>
      <c r="C171" s="114">
        <f t="shared" si="13"/>
        <v>0</v>
      </c>
      <c r="D171" s="126"/>
      <c r="E171" s="126"/>
      <c r="F171" s="127"/>
      <c r="G171" s="110"/>
    </row>
    <row r="172" spans="1:7" ht="15.75" x14ac:dyDescent="0.25">
      <c r="A172" s="120" t="s">
        <v>77</v>
      </c>
      <c r="B172" s="114">
        <f t="shared" si="13"/>
        <v>0</v>
      </c>
      <c r="C172" s="114">
        <f t="shared" si="13"/>
        <v>0</v>
      </c>
      <c r="D172" s="128"/>
      <c r="E172" s="126"/>
      <c r="F172" s="127"/>
      <c r="G172" s="110"/>
    </row>
    <row r="173" spans="1:7" ht="15.75" x14ac:dyDescent="0.25">
      <c r="A173" s="129" t="s">
        <v>73</v>
      </c>
      <c r="B173" s="130">
        <f>SUM(B149:B172)</f>
        <v>0</v>
      </c>
      <c r="C173" s="130">
        <f>SUM(C149:C172)</f>
        <v>0</v>
      </c>
      <c r="D173" s="110"/>
      <c r="E173" s="110"/>
      <c r="F173" s="110"/>
      <c r="G173" s="110"/>
    </row>
    <row r="174" spans="1:7" ht="15.75" x14ac:dyDescent="0.25">
      <c r="A174" s="110"/>
      <c r="B174" s="110"/>
      <c r="C174" s="110"/>
      <c r="D174" s="110"/>
      <c r="E174" s="110"/>
      <c r="F174" s="110"/>
      <c r="G174" s="110"/>
    </row>
    <row r="175" spans="1:7" ht="15.75" x14ac:dyDescent="0.25">
      <c r="A175" s="110"/>
      <c r="B175" s="110"/>
      <c r="C175" s="110"/>
      <c r="D175" s="110"/>
      <c r="E175" s="110"/>
      <c r="F175" s="110"/>
      <c r="G175" s="110"/>
    </row>
    <row r="176" spans="1:7" ht="15.75" x14ac:dyDescent="0.25">
      <c r="A176" s="110"/>
      <c r="B176" s="110"/>
      <c r="C176" s="110"/>
      <c r="D176" s="110"/>
      <c r="E176" s="110"/>
      <c r="F176" s="110"/>
      <c r="G176" s="110"/>
    </row>
  </sheetData>
  <mergeCells count="19">
    <mergeCell ref="A147:C147"/>
    <mergeCell ref="A85:F85"/>
    <mergeCell ref="A113:F113"/>
    <mergeCell ref="A115:F115"/>
    <mergeCell ref="A116:F116"/>
    <mergeCell ref="A144:C144"/>
    <mergeCell ref="A146:C146"/>
    <mergeCell ref="A25:F25"/>
    <mergeCell ref="A52:F52"/>
    <mergeCell ref="A54:F54"/>
    <mergeCell ref="A55:F55"/>
    <mergeCell ref="A82:F82"/>
    <mergeCell ref="A84:F84"/>
    <mergeCell ref="A1:G1"/>
    <mergeCell ref="A3:G3"/>
    <mergeCell ref="A13:E13"/>
    <mergeCell ref="A15:E15"/>
    <mergeCell ref="A22:F22"/>
    <mergeCell ref="A24:F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zoomScale="85" zoomScaleNormal="85" workbookViewId="0">
      <selection activeCell="F3" sqref="F3"/>
    </sheetView>
  </sheetViews>
  <sheetFormatPr baseColWidth="10" defaultRowHeight="15" x14ac:dyDescent="0.25"/>
  <cols>
    <col min="1" max="1" width="15.28515625" customWidth="1"/>
    <col min="2" max="2" width="20.42578125" customWidth="1"/>
    <col min="3" max="3" width="18.140625" customWidth="1"/>
    <col min="4" max="4" width="20.42578125" customWidth="1"/>
    <col min="5" max="5" width="17" customWidth="1"/>
    <col min="6" max="6" width="23.85546875" customWidth="1"/>
    <col min="7" max="7" width="29.85546875" customWidth="1"/>
    <col min="8" max="8" width="19.42578125" customWidth="1"/>
    <col min="9" max="9" width="15.85546875" customWidth="1"/>
    <col min="10" max="10" width="24.85546875" customWidth="1"/>
    <col min="11" max="11" width="50" customWidth="1"/>
  </cols>
  <sheetData>
    <row r="1" spans="1:11" ht="29.2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5" t="s">
        <v>4</v>
      </c>
      <c r="G1" s="6" t="s">
        <v>5</v>
      </c>
    </row>
    <row r="2" spans="1:11" ht="33.75" customHeight="1" x14ac:dyDescent="0.25">
      <c r="A2" s="13"/>
      <c r="B2" s="14"/>
      <c r="C2" s="14"/>
      <c r="D2" s="14"/>
      <c r="E2" s="14"/>
      <c r="F2" s="18"/>
      <c r="G2" s="19"/>
    </row>
    <row r="3" spans="1:11" ht="30.75" customHeight="1" x14ac:dyDescent="0.25">
      <c r="A3" s="47"/>
      <c r="B3" s="48"/>
      <c r="C3" s="51"/>
      <c r="D3" s="48"/>
      <c r="E3" s="48"/>
      <c r="F3" s="49"/>
      <c r="G3" s="50"/>
      <c r="H3" s="21"/>
      <c r="I3" s="22"/>
      <c r="J3" s="22"/>
      <c r="K3" s="22"/>
    </row>
    <row r="4" spans="1:11" ht="29.25" customHeight="1" x14ac:dyDescent="0.25">
      <c r="A4" s="52"/>
      <c r="B4" s="48"/>
      <c r="C4" s="51"/>
      <c r="D4" s="51"/>
      <c r="E4" s="48"/>
      <c r="F4" s="49"/>
      <c r="G4" s="50"/>
      <c r="H4" s="21"/>
      <c r="I4" s="22"/>
      <c r="J4" s="22"/>
      <c r="K4" s="22"/>
    </row>
    <row r="5" spans="1:11" ht="33" customHeight="1" x14ac:dyDescent="0.25">
      <c r="A5" s="47"/>
      <c r="B5" s="14"/>
      <c r="C5" s="51"/>
      <c r="D5" s="48"/>
      <c r="E5" s="48"/>
      <c r="F5" s="49"/>
      <c r="G5" s="50"/>
      <c r="H5" s="21"/>
      <c r="I5" s="22"/>
      <c r="J5" s="23"/>
      <c r="K5" s="23"/>
    </row>
    <row r="6" spans="1:11" ht="26.25" customHeight="1" x14ac:dyDescent="0.25">
      <c r="A6" s="52"/>
      <c r="B6" s="48"/>
      <c r="C6" s="51"/>
      <c r="D6" s="48"/>
      <c r="E6" s="48"/>
      <c r="F6" s="49"/>
      <c r="G6" s="50"/>
      <c r="H6" s="21"/>
      <c r="I6" s="22"/>
      <c r="J6" s="23"/>
      <c r="K6" s="23"/>
    </row>
    <row r="7" spans="1:11" ht="34.5" customHeight="1" x14ac:dyDescent="0.25">
      <c r="A7" s="47"/>
      <c r="B7" s="14"/>
      <c r="C7" s="51"/>
      <c r="D7" s="48"/>
      <c r="E7" s="48"/>
      <c r="F7" s="49"/>
      <c r="G7" s="19"/>
      <c r="H7" s="21"/>
      <c r="I7" s="22"/>
      <c r="J7" s="23"/>
      <c r="K7" s="23"/>
    </row>
    <row r="8" spans="1:11" ht="28.5" customHeight="1" x14ac:dyDescent="0.25">
      <c r="A8" s="47"/>
      <c r="B8" s="14"/>
      <c r="C8" s="51"/>
      <c r="D8" s="48"/>
      <c r="E8" s="48"/>
      <c r="F8" s="49"/>
      <c r="G8" s="19"/>
      <c r="H8" s="21"/>
      <c r="I8" s="22"/>
      <c r="J8" s="23"/>
      <c r="K8" s="23"/>
    </row>
    <row r="9" spans="1:11" ht="28.5" customHeight="1" x14ac:dyDescent="0.25">
      <c r="A9" s="47"/>
      <c r="B9" s="14"/>
      <c r="C9" s="51"/>
      <c r="D9" s="48"/>
      <c r="E9" s="14"/>
      <c r="F9" s="49"/>
      <c r="G9" s="19"/>
      <c r="H9" s="21"/>
      <c r="I9" s="22"/>
      <c r="J9" s="23"/>
      <c r="K9" s="23"/>
    </row>
    <row r="10" spans="1:11" ht="27.75" customHeight="1" x14ac:dyDescent="0.25">
      <c r="A10" s="47"/>
      <c r="B10" s="14"/>
      <c r="C10" s="51"/>
      <c r="D10" s="48"/>
      <c r="E10" s="48"/>
      <c r="F10" s="49"/>
      <c r="G10" s="19"/>
      <c r="H10" s="21"/>
      <c r="I10" s="22"/>
      <c r="J10" s="23"/>
      <c r="K10" s="23"/>
    </row>
    <row r="11" spans="1:11" ht="30" customHeight="1" x14ac:dyDescent="0.25">
      <c r="A11" s="47"/>
      <c r="B11" s="14"/>
      <c r="C11" s="51"/>
      <c r="D11" s="48"/>
      <c r="E11" s="48"/>
      <c r="F11" s="49"/>
      <c r="G11" s="19"/>
      <c r="H11" s="21"/>
      <c r="I11" s="22"/>
      <c r="J11" s="23"/>
      <c r="K11" s="23"/>
    </row>
    <row r="12" spans="1:11" ht="27.75" customHeight="1" x14ac:dyDescent="0.25">
      <c r="A12" s="47"/>
      <c r="B12" s="14"/>
      <c r="C12" s="51"/>
      <c r="D12" s="51"/>
      <c r="E12" s="48"/>
      <c r="F12" s="49"/>
      <c r="G12" s="50"/>
      <c r="H12" s="21"/>
      <c r="I12" s="22"/>
      <c r="J12" s="23"/>
      <c r="K12" s="23"/>
    </row>
    <row r="13" spans="1:11" ht="15" customHeight="1" x14ac:dyDescent="0.25">
      <c r="A13" s="47"/>
      <c r="B13" s="14"/>
      <c r="C13" s="51"/>
      <c r="D13" s="48"/>
      <c r="E13" s="48"/>
      <c r="F13" s="49"/>
      <c r="G13" s="19"/>
      <c r="H13" s="21"/>
      <c r="I13" s="22"/>
      <c r="J13" s="23"/>
      <c r="K13" s="23"/>
    </row>
    <row r="14" spans="1:11" ht="12" customHeight="1" x14ac:dyDescent="0.25">
      <c r="A14" s="47"/>
      <c r="B14" s="14"/>
      <c r="C14" s="51"/>
      <c r="D14" s="51"/>
      <c r="E14" s="14"/>
      <c r="F14" s="49"/>
      <c r="G14" s="50"/>
      <c r="H14" s="21"/>
      <c r="I14" s="22"/>
      <c r="J14" s="23"/>
      <c r="K14" s="23"/>
    </row>
    <row r="15" spans="1:11" x14ac:dyDescent="0.25">
      <c r="A15" s="47"/>
      <c r="B15" s="14"/>
      <c r="C15" s="51"/>
      <c r="D15" s="51"/>
      <c r="E15" s="48"/>
      <c r="F15" s="49"/>
      <c r="G15" s="50"/>
      <c r="H15" s="21"/>
      <c r="I15" s="22"/>
      <c r="J15" s="23"/>
      <c r="K15" s="23"/>
    </row>
    <row r="16" spans="1:11" x14ac:dyDescent="0.25">
      <c r="A16" s="47"/>
      <c r="B16" s="14"/>
      <c r="C16" s="51"/>
      <c r="D16" s="14"/>
      <c r="E16" s="48"/>
      <c r="F16" s="18"/>
      <c r="G16" s="50"/>
      <c r="H16" s="24"/>
    </row>
    <row r="17" spans="1:7" x14ac:dyDescent="0.25">
      <c r="A17" s="47"/>
      <c r="B17" s="14"/>
      <c r="C17" s="48"/>
      <c r="D17" s="51"/>
      <c r="E17" s="48"/>
      <c r="F17" s="49"/>
      <c r="G17" s="50"/>
    </row>
    <row r="18" spans="1:7" x14ac:dyDescent="0.25">
      <c r="A18" s="47"/>
      <c r="B18" s="14"/>
      <c r="C18" s="51"/>
      <c r="D18" s="48"/>
      <c r="E18" s="48"/>
      <c r="F18" s="49"/>
      <c r="G18" s="19"/>
    </row>
    <row r="19" spans="1:7" x14ac:dyDescent="0.25">
      <c r="A19" s="47"/>
      <c r="B19" s="14"/>
      <c r="C19" s="51"/>
      <c r="D19" s="48"/>
      <c r="E19" s="48"/>
      <c r="F19" s="49"/>
      <c r="G19" s="19"/>
    </row>
    <row r="20" spans="1:7" x14ac:dyDescent="0.25">
      <c r="A20" s="47"/>
      <c r="B20" s="14"/>
      <c r="C20" s="51"/>
      <c r="D20" s="51"/>
      <c r="E20" s="48"/>
      <c r="F20" s="49"/>
      <c r="G20" s="19"/>
    </row>
    <row r="21" spans="1:7" x14ac:dyDescent="0.25">
      <c r="A21" s="47"/>
      <c r="B21" s="14"/>
      <c r="C21" s="51"/>
      <c r="D21" s="48"/>
      <c r="E21" s="48"/>
      <c r="F21" s="49"/>
      <c r="G21" s="50"/>
    </row>
    <row r="22" spans="1:7" x14ac:dyDescent="0.25">
      <c r="A22" s="47"/>
      <c r="B22" s="14"/>
      <c r="C22" s="51"/>
      <c r="D22" s="48"/>
      <c r="E22" s="48"/>
      <c r="F22" s="49"/>
      <c r="G22" s="50"/>
    </row>
    <row r="23" spans="1:7" x14ac:dyDescent="0.25">
      <c r="A23" s="47"/>
      <c r="B23" s="14"/>
      <c r="C23" s="51"/>
      <c r="D23" s="51"/>
      <c r="E23" s="48"/>
      <c r="F23" s="49"/>
      <c r="G23" s="19"/>
    </row>
    <row r="24" spans="1:7" x14ac:dyDescent="0.25">
      <c r="A24" s="47"/>
      <c r="B24" s="14"/>
      <c r="C24" s="48"/>
      <c r="D24" s="51"/>
      <c r="E24" s="48"/>
      <c r="F24" s="49"/>
      <c r="G24" s="50"/>
    </row>
    <row r="25" spans="1:7" x14ac:dyDescent="0.25">
      <c r="A25" s="47"/>
      <c r="B25" s="14"/>
      <c r="C25" s="51"/>
      <c r="D25" s="48"/>
      <c r="E25" s="48"/>
      <c r="F25" s="49"/>
      <c r="G25" s="50"/>
    </row>
    <row r="26" spans="1:7" x14ac:dyDescent="0.25">
      <c r="A26" s="47"/>
      <c r="B26" s="14"/>
      <c r="C26" s="51"/>
      <c r="D26" s="51"/>
      <c r="E26" s="14"/>
      <c r="F26" s="49"/>
      <c r="G26" s="19"/>
    </row>
    <row r="27" spans="1:7" x14ac:dyDescent="0.25">
      <c r="A27" s="47"/>
      <c r="B27" s="14"/>
      <c r="C27" s="51"/>
      <c r="D27" s="48"/>
      <c r="E27" s="48"/>
      <c r="F27" s="49"/>
      <c r="G27" s="19"/>
    </row>
    <row r="28" spans="1:7" x14ac:dyDescent="0.25">
      <c r="A28" s="47"/>
      <c r="B28" s="14"/>
      <c r="C28" s="48"/>
      <c r="D28" s="51"/>
      <c r="E28" s="14"/>
      <c r="F28" s="49"/>
      <c r="G28" s="50"/>
    </row>
    <row r="29" spans="1:7" x14ac:dyDescent="0.25">
      <c r="A29" s="47"/>
      <c r="B29" s="14"/>
      <c r="C29" s="48"/>
      <c r="D29" s="51"/>
      <c r="E29" s="48"/>
      <c r="F29" s="49"/>
      <c r="G29" s="19"/>
    </row>
  </sheetData>
  <dataValidations count="1">
    <dataValidation type="list" allowBlank="1" showInputMessage="1" showErrorMessage="1" sqref="E3" xr:uid="{00000000-0002-0000-0600-000000000000}">
      <formula1>"Panne , Production , Pause , Nettoyage , Manque de Matiére , Panne Machine , Autre "</formula1>
    </dataValidation>
  </dataValidations>
  <pageMargins left="0.7" right="0.7" top="0.75" bottom="0.75" header="0.3" footer="0.3"/>
  <pageSetup paperSize="8" orientation="landscape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>
      <selection activeCell="B37" sqref="B37"/>
    </sheetView>
  </sheetViews>
  <sheetFormatPr baseColWidth="10" defaultRowHeight="15" x14ac:dyDescent="0.25"/>
  <cols>
    <col min="1" max="1" width="24.5703125" customWidth="1"/>
    <col min="2" max="2" width="32.28515625" customWidth="1"/>
    <col min="3" max="3" width="20.42578125" customWidth="1"/>
    <col min="4" max="4" width="31.85546875" customWidth="1"/>
    <col min="5" max="5" width="25.85546875" customWidth="1"/>
    <col min="6" max="6" width="17.5703125" customWidth="1"/>
    <col min="7" max="7" width="13.28515625" customWidth="1"/>
    <col min="8" max="8" width="24" customWidth="1"/>
    <col min="9" max="9" width="22.140625" customWidth="1"/>
    <col min="10" max="10" width="19.42578125" customWidth="1"/>
  </cols>
  <sheetData>
    <row r="1" spans="1:5" x14ac:dyDescent="0.25">
      <c r="A1" s="3" t="s">
        <v>0</v>
      </c>
      <c r="B1" s="4" t="s">
        <v>1</v>
      </c>
      <c r="C1" s="4" t="s">
        <v>15</v>
      </c>
      <c r="D1" s="4" t="s">
        <v>2</v>
      </c>
      <c r="E1" s="4" t="s">
        <v>3</v>
      </c>
    </row>
    <row r="2" spans="1:5" x14ac:dyDescent="0.25">
      <c r="A2" s="7"/>
      <c r="B2" s="8"/>
      <c r="C2" s="8"/>
      <c r="D2" s="9"/>
      <c r="E2" s="9"/>
    </row>
    <row r="3" spans="1:5" x14ac:dyDescent="0.25">
      <c r="A3" s="7"/>
      <c r="B3" s="8"/>
      <c r="C3" s="8"/>
      <c r="D3" s="9"/>
      <c r="E3" s="9"/>
    </row>
    <row r="4" spans="1:5" x14ac:dyDescent="0.25">
      <c r="A4" s="7"/>
      <c r="B4" s="8"/>
      <c r="C4" s="8"/>
      <c r="D4" s="9"/>
      <c r="E4" s="9"/>
    </row>
    <row r="5" spans="1:5" x14ac:dyDescent="0.25">
      <c r="A5" s="7"/>
      <c r="B5" s="8"/>
      <c r="C5" s="8"/>
      <c r="D5" s="9"/>
      <c r="E5" s="9"/>
    </row>
    <row r="6" spans="1:5" x14ac:dyDescent="0.25">
      <c r="A6" s="7"/>
      <c r="B6" s="8"/>
      <c r="C6" s="8"/>
      <c r="D6" s="9"/>
      <c r="E6" s="9"/>
    </row>
    <row r="7" spans="1:5" x14ac:dyDescent="0.25">
      <c r="A7" s="7"/>
      <c r="B7" s="8"/>
      <c r="C7" s="8"/>
      <c r="D7" s="9"/>
      <c r="E7" s="9"/>
    </row>
    <row r="8" spans="1:5" x14ac:dyDescent="0.25">
      <c r="A8" s="7"/>
      <c r="B8" s="8"/>
      <c r="C8" s="8"/>
      <c r="D8" s="9"/>
      <c r="E8" s="9"/>
    </row>
    <row r="9" spans="1:5" x14ac:dyDescent="0.25">
      <c r="A9" s="7"/>
      <c r="B9" s="8"/>
      <c r="C9" s="8"/>
      <c r="D9" s="9"/>
      <c r="E9" s="9"/>
    </row>
    <row r="10" spans="1:5" x14ac:dyDescent="0.25">
      <c r="A10" s="7"/>
      <c r="B10" s="8"/>
      <c r="C10" s="8"/>
      <c r="D10" s="9"/>
      <c r="E10" s="9"/>
    </row>
    <row r="11" spans="1:5" x14ac:dyDescent="0.25">
      <c r="A11" s="7"/>
      <c r="B11" s="8"/>
      <c r="C11" s="8"/>
      <c r="D11" s="9"/>
      <c r="E11" s="9"/>
    </row>
    <row r="12" spans="1:5" x14ac:dyDescent="0.25">
      <c r="A12" s="7"/>
      <c r="B12" s="8"/>
      <c r="C12" s="8"/>
      <c r="D12" s="9"/>
      <c r="E12" s="9"/>
    </row>
    <row r="13" spans="1:5" x14ac:dyDescent="0.25">
      <c r="A13" s="7"/>
      <c r="B13" s="8"/>
      <c r="C13" s="8"/>
      <c r="D13" s="9"/>
      <c r="E13" s="9"/>
    </row>
    <row r="14" spans="1:5" x14ac:dyDescent="0.25">
      <c r="A14" s="7"/>
      <c r="B14" s="8"/>
      <c r="C14" s="8"/>
      <c r="D14" s="9"/>
      <c r="E14" s="9"/>
    </row>
    <row r="15" spans="1:5" x14ac:dyDescent="0.25">
      <c r="A15" s="7"/>
      <c r="B15" s="8"/>
      <c r="C15" s="8"/>
      <c r="D15" s="9"/>
      <c r="E15" s="9"/>
    </row>
    <row r="16" spans="1:5" x14ac:dyDescent="0.25">
      <c r="A16" s="7"/>
      <c r="B16" s="8"/>
      <c r="C16" s="8"/>
      <c r="D16" s="9"/>
      <c r="E16" s="9"/>
    </row>
    <row r="17" spans="1:5" x14ac:dyDescent="0.25">
      <c r="A17" s="7"/>
      <c r="B17" s="8"/>
      <c r="C17" s="8"/>
      <c r="D17" s="9"/>
      <c r="E17" s="9"/>
    </row>
    <row r="18" spans="1:5" x14ac:dyDescent="0.25">
      <c r="A18" s="7"/>
      <c r="B18" s="8"/>
      <c r="C18" s="8"/>
      <c r="D18" s="9"/>
      <c r="E18" s="9"/>
    </row>
    <row r="19" spans="1:5" x14ac:dyDescent="0.25">
      <c r="A19" s="7"/>
      <c r="B19" s="8"/>
      <c r="C19" s="8"/>
      <c r="D19" s="9"/>
      <c r="E19" s="9"/>
    </row>
    <row r="20" spans="1:5" x14ac:dyDescent="0.25">
      <c r="A20" s="7"/>
      <c r="B20" s="8"/>
      <c r="C20" s="8"/>
      <c r="D20" s="9"/>
      <c r="E20" s="9"/>
    </row>
    <row r="21" spans="1:5" x14ac:dyDescent="0.25">
      <c r="A21" s="7"/>
      <c r="B21" s="8"/>
      <c r="C21" s="8"/>
      <c r="D21" s="9"/>
      <c r="E21" s="9"/>
    </row>
    <row r="22" spans="1:5" x14ac:dyDescent="0.25">
      <c r="A22" s="7"/>
      <c r="B22" s="8"/>
      <c r="C22" s="8"/>
      <c r="D22" s="9"/>
      <c r="E22" s="9"/>
    </row>
    <row r="23" spans="1:5" x14ac:dyDescent="0.25">
      <c r="A23" s="7"/>
      <c r="B23" s="8"/>
      <c r="C23" s="8"/>
      <c r="D23" s="9"/>
      <c r="E23" s="9"/>
    </row>
    <row r="24" spans="1:5" x14ac:dyDescent="0.25">
      <c r="A24" s="7"/>
      <c r="B24" s="8"/>
      <c r="C24" s="8"/>
      <c r="D24" s="9"/>
      <c r="E24" s="9"/>
    </row>
    <row r="25" spans="1:5" x14ac:dyDescent="0.25">
      <c r="A25" s="7"/>
      <c r="B25" s="8"/>
      <c r="C25" s="8"/>
      <c r="D25" s="9"/>
      <c r="E25" s="9"/>
    </row>
    <row r="26" spans="1:5" x14ac:dyDescent="0.25">
      <c r="A26" s="7"/>
      <c r="B26" s="8"/>
      <c r="C26" s="8"/>
      <c r="D26" s="9"/>
      <c r="E26" s="9"/>
    </row>
    <row r="27" spans="1:5" x14ac:dyDescent="0.25">
      <c r="A27" s="7"/>
      <c r="B27" s="8"/>
      <c r="C27" s="8"/>
      <c r="D27" s="9"/>
      <c r="E27" s="9"/>
    </row>
    <row r="28" spans="1:5" x14ac:dyDescent="0.25">
      <c r="A28" s="7"/>
      <c r="B28" s="8"/>
      <c r="C28" s="8"/>
      <c r="D28" s="9"/>
      <c r="E28" s="9"/>
    </row>
    <row r="29" spans="1:5" x14ac:dyDescent="0.25">
      <c r="A29" s="13"/>
      <c r="B29" s="14"/>
      <c r="C29" s="14"/>
      <c r="D29" s="15"/>
      <c r="E29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6A3AE-D272-4322-9176-920CF0C0E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Données </vt:lpstr>
      <vt:lpstr>Machine13</vt:lpstr>
      <vt:lpstr>Machine20</vt:lpstr>
      <vt:lpstr>Machine50</vt:lpstr>
      <vt:lpstr>Machine70</vt:lpstr>
      <vt:lpstr>TRS Machine </vt:lpstr>
      <vt:lpstr>Séchoir</vt:lpstr>
      <vt:lpstr>TRS Séchoir </vt:lpstr>
      <vt:lpstr>Calandre </vt:lpstr>
      <vt:lpstr>Repassage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Sous-Traitance</dc:creator>
  <cp:lastModifiedBy>QHSE</cp:lastModifiedBy>
  <cp:lastPrinted>2025-04-16T07:02:55Z</cp:lastPrinted>
  <dcterms:created xsi:type="dcterms:W3CDTF">2023-10-25T09:12:33Z</dcterms:created>
  <dcterms:modified xsi:type="dcterms:W3CDTF">2025-09-04T14:47:22Z</dcterms:modified>
</cp:coreProperties>
</file>