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62" documentId="8_{3EBD8671-E977-4626-A376-8790AB88FAC5}" xr6:coauthVersionLast="47" xr6:coauthVersionMax="47" xr10:uidLastSave="{6490FC92-8F5A-4A7D-A590-695988956AEE}"/>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11" l="1"/>
  <c r="H7" i="11"/>
  <c r="E3" i="11" l="1"/>
  <c r="E15" i="11" s="1"/>
  <c r="E29" i="11" s="1"/>
  <c r="F29" i="11" s="1"/>
  <c r="E30" i="11" s="1"/>
  <c r="F30" i="11" l="1"/>
  <c r="H30" i="11" s="1"/>
  <c r="E31" i="11"/>
  <c r="F15" i="11"/>
  <c r="E16" i="11" s="1"/>
  <c r="I5" i="11"/>
  <c r="H41" i="11"/>
  <c r="H40" i="11"/>
  <c r="H39" i="11"/>
  <c r="H38" i="11"/>
  <c r="H37" i="11"/>
  <c r="H36" i="11"/>
  <c r="H34" i="11"/>
  <c r="H29" i="11"/>
  <c r="H28" i="11"/>
  <c r="H22" i="11"/>
  <c r="H15" i="11" l="1"/>
  <c r="F31" i="11"/>
  <c r="E33" i="11"/>
  <c r="F16" i="11"/>
  <c r="E17" i="11" s="1"/>
  <c r="E21" i="11"/>
  <c r="E23" i="11" s="1"/>
  <c r="E24" i="11" s="1"/>
  <c r="I6" i="11"/>
  <c r="H35" i="11" l="1"/>
  <c r="F33" i="11"/>
  <c r="H33" i="11" s="1"/>
  <c r="H16" i="11"/>
  <c r="E32" i="11"/>
  <c r="H31" i="11"/>
  <c r="F24" i="11"/>
  <c r="F23" i="11"/>
  <c r="H23" i="11" s="1"/>
  <c r="F21" i="11"/>
  <c r="H21" i="11" s="1"/>
  <c r="F17" i="11"/>
  <c r="E19" i="11" s="1"/>
  <c r="J5" i="11"/>
  <c r="K5" i="11" s="1"/>
  <c r="L5" i="11" s="1"/>
  <c r="M5" i="11" s="1"/>
  <c r="N5" i="11" s="1"/>
  <c r="O5" i="11" s="1"/>
  <c r="P5" i="11" s="1"/>
  <c r="I4" i="11"/>
  <c r="F32" i="11" l="1"/>
  <c r="H32" i="11" s="1"/>
  <c r="H24" i="11"/>
  <c r="E25" i="11"/>
  <c r="E26" i="11" s="1"/>
  <c r="E27" i="11" s="1"/>
  <c r="H17" i="11"/>
  <c r="F19" i="11"/>
  <c r="H19" i="11" s="1"/>
  <c r="P4" i="11"/>
  <c r="Q5" i="11"/>
  <c r="R5" i="11" s="1"/>
  <c r="S5" i="11" s="1"/>
  <c r="T5" i="11" s="1"/>
  <c r="U5" i="11" s="1"/>
  <c r="V5" i="11" s="1"/>
  <c r="W5" i="11" s="1"/>
  <c r="J6" i="11"/>
  <c r="F27" i="11" l="1"/>
  <c r="H27" i="11" s="1"/>
  <c r="F26" i="11"/>
  <c r="H26" i="11" s="1"/>
  <c r="F25" i="11"/>
  <c r="H25"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<sst xmlns="http://schemas.openxmlformats.org/spreadsheetml/2006/main" count="87" uniqueCount="72">
  <si>
    <t>Task 3</t>
  </si>
  <si>
    <t>Task 4</t>
  </si>
  <si>
    <t>Task 5</t>
  </si>
  <si>
    <t>Task 1</t>
  </si>
  <si>
    <t>Task 2</t>
  </si>
  <si>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</si>
  <si>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</si>
  <si>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</si>
  <si>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</si>
  <si>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</si>
  <si>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</si>
  <si>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</si>
  <si>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</si>
  <si>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</si>
  <si>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</si>
  <si>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</si>
  <si>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</si>
  <si>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</si>
  <si>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</si>
  <si>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</si>
  <si>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</si>
  <si>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</si>
  <si>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</si>
  <si>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</si>
  <si>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</si>
  <si>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</si>
  <si>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</si>
  <si>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</si>
  <si>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</si>
  <si>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</si>
  <si>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</si>
  <si>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</si>
  <si>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</si>
  <si>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</si>
  <si>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</si>
  <si>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</si>
  <si>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</si>
  <si>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</si>
  <si>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</si>
  <si>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</si>
  <si>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</si>
  <si>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</si>
  <si>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</si>
  <si>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</si>
  <si>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Caching in FPGAs</t>
  </si>
  <si>
    <t>Imperial College x Morgan Stanley</t>
  </si>
  <si>
    <t>Maëlle Guerre</t>
  </si>
  <si>
    <t>2. Verilog MESI protocol implementation</t>
  </si>
  <si>
    <t>3. TLA+ MESI protocol implementation</t>
  </si>
  <si>
    <t>4. Thesis writing &amp; presentation</t>
  </si>
  <si>
    <t xml:space="preserve">Research MESI protocol &amp; snooping </t>
  </si>
  <si>
    <t>RESOURCES/HELP</t>
  </si>
  <si>
    <t xml:space="preserve">Propose project </t>
  </si>
  <si>
    <t xml:space="preserve">Initial Phase &amp; research </t>
  </si>
  <si>
    <t xml:space="preserve">Find supervisor </t>
  </si>
  <si>
    <t xml:space="preserve">David Thomas, Christos Bouganis, Yousin Park, Changhoan </t>
  </si>
  <si>
    <t>Presentation, GANTT Chart, flowchart, diagrams</t>
  </si>
  <si>
    <t xml:space="preserve">Organisation and structure of project </t>
  </si>
  <si>
    <t>Familiarise myself with Verilog</t>
  </si>
  <si>
    <t>Research on past caching attemps in verilog</t>
  </si>
  <si>
    <t>Write code (development)</t>
  </si>
  <si>
    <t xml:space="preserve">Debugging </t>
  </si>
  <si>
    <t>Verification</t>
  </si>
  <si>
    <t xml:space="preserve">Write testbench </t>
  </si>
  <si>
    <t xml:space="preserve">Learn TLA / TLA + </t>
  </si>
  <si>
    <t>Download TLA compilers and research on test cases</t>
  </si>
  <si>
    <t xml:space="preserve">Development &amp; running all cases </t>
  </si>
  <si>
    <t>4. Worklog</t>
  </si>
  <si>
    <t>Diagrams for Verilog Code</t>
  </si>
  <si>
    <t>Diagrams for TLA+ code</t>
  </si>
  <si>
    <t>Showing different test cases and alternatives in TLA</t>
  </si>
  <si>
    <t>Proposition for caching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</si>
</sst>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7" borderId="0" xfId="0" applyFill="1"/>
    <xf numFmtId="0" fontId="0" fillId="7" borderId="0" xfId="0" applyFill="1" applyAlignment="1">
      <alignment wrapText="1"/>
    </xf>
    <xf numFmtId="0" fontId="0" fillId="2" borderId="0" xfId="0" applyFill="1"/>
    <xf numFmtId="0" fontId="0" fillId="2" borderId="0" xfId="0" applyFill="1" applyAlignment="1">
      <alignment wrapText="1"/>
    </xf>
    <xf numFmtId="0" fontId="6" fillId="7" borderId="0" xfId="0" applyFont="1" applyFill="1"/>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9" fontId="0" fillId="2" borderId="0" xfId="0" applyNumberFormat="1" applyFill="1" applyAlignment="1">
      <alignment horizontal="center"/>
    </xf>
    <xf numFmtId="9" fontId="0" fillId="2" borderId="0" xfId="2" applyFont="1" applyFill="1" applyAlignment="1">
      <alignment horizont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Normal="100" zoomScalePageLayoutView="70" workbookViewId="0">
      <pane ySplit="6" topLeftCell="A7" activePane="bottomLeft" state="frozen"/>
      <selection pane="bottomLeft" activeCell="D13" sqref="D13"/>
    </sheetView>
  </sheetViews>
  <sheetFormatPr defaultRowHeight="30" customHeight="1" x14ac:dyDescent="0.3"/>
  <cols>
    <col min="1" max="1" width="2.6640625" style="58" customWidth="1"/>
    <col min="2" max="2" width="43.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9" t="s">
        <v>35</v>
      </c>
      <c r="B1" s="63" t="s">
        <v>44</v>
      </c>
      <c r="C1" s="1"/>
      <c r="D1" s="2"/>
      <c r="E1" s="4"/>
      <c r="F1" s="47"/>
      <c r="H1" s="2"/>
      <c r="I1" s="14" t="s">
        <v>16</v>
      </c>
    </row>
    <row r="2" spans="1:64" ht="30" customHeight="1" x14ac:dyDescent="0.35">
      <c r="A2" s="58" t="s">
        <v>28</v>
      </c>
      <c r="B2" s="64" t="s">
        <v>45</v>
      </c>
      <c r="I2" s="61" t="s">
        <v>21</v>
      </c>
    </row>
    <row r="3" spans="1:64" ht="30" customHeight="1" x14ac:dyDescent="0.3">
      <c r="A3" s="58" t="s">
        <v>36</v>
      </c>
      <c r="B3" s="65" t="s">
        <v>46</v>
      </c>
      <c r="C3" s="90" t="s">
        <v>6</v>
      </c>
      <c r="D3" s="91"/>
      <c r="E3" s="96">
        <f ca="1">TODAY()</f>
        <v>44502</v>
      </c>
      <c r="F3" s="96"/>
    </row>
    <row r="4" spans="1:64" ht="30" customHeight="1" x14ac:dyDescent="0.3">
      <c r="A4" s="59" t="s">
        <v>37</v>
      </c>
      <c r="C4" s="90" t="s">
        <v>12</v>
      </c>
      <c r="D4" s="91"/>
      <c r="E4" s="7">
        <v>1</v>
      </c>
      <c r="I4" s="93">
        <f ca="1">I5</f>
        <v>44501</v>
      </c>
      <c r="J4" s="94"/>
      <c r="K4" s="94"/>
      <c r="L4" s="94"/>
      <c r="M4" s="94"/>
      <c r="N4" s="94"/>
      <c r="O4" s="95"/>
      <c r="P4" s="93">
        <f ca="1">P5</f>
        <v>44508</v>
      </c>
      <c r="Q4" s="94"/>
      <c r="R4" s="94"/>
      <c r="S4" s="94"/>
      <c r="T4" s="94"/>
      <c r="U4" s="94"/>
      <c r="V4" s="95"/>
      <c r="W4" s="93">
        <f ca="1">W5</f>
        <v>44515</v>
      </c>
      <c r="X4" s="94"/>
      <c r="Y4" s="94"/>
      <c r="Z4" s="94"/>
      <c r="AA4" s="94"/>
      <c r="AB4" s="94"/>
      <c r="AC4" s="95"/>
      <c r="AD4" s="93">
        <f ca="1">AD5</f>
        <v>44522</v>
      </c>
      <c r="AE4" s="94"/>
      <c r="AF4" s="94"/>
      <c r="AG4" s="94"/>
      <c r="AH4" s="94"/>
      <c r="AI4" s="94"/>
      <c r="AJ4" s="95"/>
      <c r="AK4" s="93">
        <f ca="1">AK5</f>
        <v>44529</v>
      </c>
      <c r="AL4" s="94"/>
      <c r="AM4" s="94"/>
      <c r="AN4" s="94"/>
      <c r="AO4" s="94"/>
      <c r="AP4" s="94"/>
      <c r="AQ4" s="95"/>
      <c r="AR4" s="93">
        <f ca="1">AR5</f>
        <v>44536</v>
      </c>
      <c r="AS4" s="94"/>
      <c r="AT4" s="94"/>
      <c r="AU4" s="94"/>
      <c r="AV4" s="94"/>
      <c r="AW4" s="94"/>
      <c r="AX4" s="95"/>
      <c r="AY4" s="93">
        <f ca="1">AY5</f>
        <v>44543</v>
      </c>
      <c r="AZ4" s="94"/>
      <c r="BA4" s="94"/>
      <c r="BB4" s="94"/>
      <c r="BC4" s="94"/>
      <c r="BD4" s="94"/>
      <c r="BE4" s="95"/>
      <c r="BF4" s="93">
        <f ca="1">BF5</f>
        <v>44550</v>
      </c>
      <c r="BG4" s="94"/>
      <c r="BH4" s="94"/>
      <c r="BI4" s="94"/>
      <c r="BJ4" s="94"/>
      <c r="BK4" s="94"/>
      <c r="BL4" s="95"/>
    </row>
    <row r="5" spans="1:64" ht="15" customHeight="1" x14ac:dyDescent="0.3">
      <c r="A5" s="59" t="s">
        <v>38</v>
      </c>
      <c r="B5" s="92"/>
      <c r="C5" s="92"/>
      <c r="D5" s="92"/>
      <c r="E5" s="92"/>
      <c r="F5" s="92"/>
      <c r="G5" s="92"/>
      <c r="I5" s="11">
        <f ca="1">Project_Start-WEEKDAY(Project_Start,1)+2+7*(Display_Week-1)</f>
        <v>44501</v>
      </c>
      <c r="J5" s="10">
        <f ca="1">I5+1</f>
        <v>44502</v>
      </c>
      <c r="K5" s="10">
        <f t="shared" ref="K5:AX5" ca="1" si="0">J5+1</f>
        <v>44503</v>
      </c>
      <c r="L5" s="10">
        <f t="shared" ca="1" si="0"/>
        <v>44504</v>
      </c>
      <c r="M5" s="10">
        <f t="shared" ca="1" si="0"/>
        <v>44505</v>
      </c>
      <c r="N5" s="10">
        <f t="shared" ca="1" si="0"/>
        <v>44506</v>
      </c>
      <c r="O5" s="12">
        <f t="shared" ca="1" si="0"/>
        <v>44507</v>
      </c>
      <c r="P5" s="11">
        <f ca="1">O5+1</f>
        <v>44508</v>
      </c>
      <c r="Q5" s="10">
        <f ca="1">P5+1</f>
        <v>44509</v>
      </c>
      <c r="R5" s="10">
        <f t="shared" ca="1" si="0"/>
        <v>44510</v>
      </c>
      <c r="S5" s="10">
        <f t="shared" ca="1" si="0"/>
        <v>44511</v>
      </c>
      <c r="T5" s="10">
        <f t="shared" ca="1" si="0"/>
        <v>44512</v>
      </c>
      <c r="U5" s="10">
        <f t="shared" ca="1" si="0"/>
        <v>44513</v>
      </c>
      <c r="V5" s="12">
        <f t="shared" ca="1" si="0"/>
        <v>44514</v>
      </c>
      <c r="W5" s="11">
        <f ca="1">V5+1</f>
        <v>44515</v>
      </c>
      <c r="X5" s="10">
        <f ca="1">W5+1</f>
        <v>44516</v>
      </c>
      <c r="Y5" s="10">
        <f t="shared" ca="1" si="0"/>
        <v>44517</v>
      </c>
      <c r="Z5" s="10">
        <f t="shared" ca="1" si="0"/>
        <v>44518</v>
      </c>
      <c r="AA5" s="10">
        <f t="shared" ca="1" si="0"/>
        <v>44519</v>
      </c>
      <c r="AB5" s="10">
        <f t="shared" ca="1" si="0"/>
        <v>44520</v>
      </c>
      <c r="AC5" s="12">
        <f t="shared" ca="1" si="0"/>
        <v>44521</v>
      </c>
      <c r="AD5" s="11">
        <f ca="1">AC5+1</f>
        <v>44522</v>
      </c>
      <c r="AE5" s="10">
        <f ca="1">AD5+1</f>
        <v>44523</v>
      </c>
      <c r="AF5" s="10">
        <f t="shared" ca="1" si="0"/>
        <v>44524</v>
      </c>
      <c r="AG5" s="10">
        <f t="shared" ca="1" si="0"/>
        <v>44525</v>
      </c>
      <c r="AH5" s="10">
        <f t="shared" ca="1" si="0"/>
        <v>44526</v>
      </c>
      <c r="AI5" s="10">
        <f t="shared" ca="1" si="0"/>
        <v>44527</v>
      </c>
      <c r="AJ5" s="12">
        <f t="shared" ca="1" si="0"/>
        <v>44528</v>
      </c>
      <c r="AK5" s="11">
        <f ca="1">AJ5+1</f>
        <v>44529</v>
      </c>
      <c r="AL5" s="10">
        <f ca="1">AK5+1</f>
        <v>44530</v>
      </c>
      <c r="AM5" s="10">
        <f t="shared" ca="1" si="0"/>
        <v>44531</v>
      </c>
      <c r="AN5" s="10">
        <f t="shared" ca="1" si="0"/>
        <v>44532</v>
      </c>
      <c r="AO5" s="10">
        <f t="shared" ca="1" si="0"/>
        <v>44533</v>
      </c>
      <c r="AP5" s="10">
        <f t="shared" ca="1" si="0"/>
        <v>44534</v>
      </c>
      <c r="AQ5" s="12">
        <f t="shared" ca="1" si="0"/>
        <v>44535</v>
      </c>
      <c r="AR5" s="11">
        <f ca="1">AQ5+1</f>
        <v>44536</v>
      </c>
      <c r="AS5" s="10">
        <f ca="1">AR5+1</f>
        <v>44537</v>
      </c>
      <c r="AT5" s="10">
        <f t="shared" ca="1" si="0"/>
        <v>44538</v>
      </c>
      <c r="AU5" s="10">
        <f t="shared" ca="1" si="0"/>
        <v>44539</v>
      </c>
      <c r="AV5" s="10">
        <f t="shared" ca="1" si="0"/>
        <v>44540</v>
      </c>
      <c r="AW5" s="10">
        <f t="shared" ca="1" si="0"/>
        <v>44541</v>
      </c>
      <c r="AX5" s="12">
        <f t="shared" ca="1" si="0"/>
        <v>44542</v>
      </c>
      <c r="AY5" s="11">
        <f ca="1">AX5+1</f>
        <v>44543</v>
      </c>
      <c r="AZ5" s="10">
        <f ca="1">AY5+1</f>
        <v>44544</v>
      </c>
      <c r="BA5" s="10">
        <f t="shared" ref="BA5:BE5" ca="1" si="1">AZ5+1</f>
        <v>44545</v>
      </c>
      <c r="BB5" s="10">
        <f t="shared" ca="1" si="1"/>
        <v>44546</v>
      </c>
      <c r="BC5" s="10">
        <f t="shared" ca="1" si="1"/>
        <v>44547</v>
      </c>
      <c r="BD5" s="10">
        <f t="shared" ca="1" si="1"/>
        <v>44548</v>
      </c>
      <c r="BE5" s="12">
        <f t="shared" ca="1" si="1"/>
        <v>44549</v>
      </c>
      <c r="BF5" s="11">
        <f ca="1">BE5+1</f>
        <v>44550</v>
      </c>
      <c r="BG5" s="10">
        <f ca="1">BF5+1</f>
        <v>44551</v>
      </c>
      <c r="BH5" s="10">
        <f t="shared" ref="BH5:BL5" ca="1" si="2">BG5+1</f>
        <v>44552</v>
      </c>
      <c r="BI5" s="10">
        <f t="shared" ca="1" si="2"/>
        <v>44553</v>
      </c>
      <c r="BJ5" s="10">
        <f t="shared" ca="1" si="2"/>
        <v>44554</v>
      </c>
      <c r="BK5" s="10">
        <f t="shared" ca="1" si="2"/>
        <v>44555</v>
      </c>
      <c r="BL5" s="12">
        <f t="shared" ca="1" si="2"/>
        <v>44556</v>
      </c>
    </row>
    <row r="6" spans="1:64" ht="30" customHeight="1" thickBot="1" x14ac:dyDescent="0.35">
      <c r="A6" s="59" t="s">
        <v>39</v>
      </c>
      <c r="B6" s="8" t="s">
        <v>13</v>
      </c>
      <c r="C6" s="9" t="s">
        <v>51</v>
      </c>
      <c r="D6" s="9" t="s">
        <v>7</v>
      </c>
      <c r="E6" s="9" t="s">
        <v>9</v>
      </c>
      <c r="F6" s="9" t="s">
        <v>10</v>
      </c>
      <c r="G6" s="9"/>
      <c r="H6" s="9" t="s">
        <v>11</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58" t="s">
        <v>34</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ht="30" customHeight="1" thickBot="1" x14ac:dyDescent="0.35">
      <c r="B8" s="89" t="s">
        <v>53</v>
      </c>
      <c r="C8" s="86"/>
      <c r="D8" s="85"/>
      <c r="E8" s="85"/>
      <c r="F8" s="85"/>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ht="30" customHeight="1" thickBot="1" x14ac:dyDescent="0.35">
      <c r="B9" s="87" t="s">
        <v>52</v>
      </c>
      <c r="C9" s="88"/>
      <c r="D9" s="97">
        <v>1</v>
      </c>
      <c r="E9" s="87"/>
      <c r="F9" s="87"/>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ht="30" customHeight="1" thickBot="1" x14ac:dyDescent="0.35">
      <c r="B10" s="87" t="s">
        <v>54</v>
      </c>
      <c r="C10" s="88" t="s">
        <v>55</v>
      </c>
      <c r="D10" s="98">
        <v>1</v>
      </c>
      <c r="E10" s="87"/>
      <c r="F10" s="8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ht="30" customHeight="1" thickBot="1" x14ac:dyDescent="0.35">
      <c r="B11" s="87" t="s">
        <v>56</v>
      </c>
      <c r="C11" s="88"/>
      <c r="D11" s="98">
        <v>1</v>
      </c>
      <c r="E11" s="87"/>
      <c r="F11" s="8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ht="30" customHeight="1" thickBot="1" x14ac:dyDescent="0.35">
      <c r="B12" s="87" t="s">
        <v>57</v>
      </c>
      <c r="C12" s="88"/>
      <c r="D12" s="98">
        <v>0.9</v>
      </c>
      <c r="E12" s="87"/>
      <c r="F12" s="8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ht="30" customHeight="1" thickBot="1" x14ac:dyDescent="0.35">
      <c r="B13" s="87"/>
      <c r="C13" s="88"/>
      <c r="D13" s="87"/>
      <c r="E13" s="87"/>
      <c r="F13" s="8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40</v>
      </c>
      <c r="B14" s="18" t="s">
        <v>47</v>
      </c>
      <c r="C14" s="71"/>
      <c r="D14" s="19"/>
      <c r="E14" s="20"/>
      <c r="F14" s="21"/>
      <c r="G14" s="17"/>
      <c r="H14" s="17" t="str">
        <f t="shared" ref="H14:H41" si="6">IF(OR(ISBLANK(task_start),ISBLANK(task_end)),"",task_end-task_start+1)</f>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t="s">
        <v>41</v>
      </c>
      <c r="B15" s="80" t="s">
        <v>50</v>
      </c>
      <c r="C15" s="72" t="s">
        <v>30</v>
      </c>
      <c r="D15" s="22">
        <v>0.5</v>
      </c>
      <c r="E15" s="66">
        <f ca="1">Project_Start</f>
        <v>44502</v>
      </c>
      <c r="F15" s="66">
        <f ca="1">E15+3</f>
        <v>44505</v>
      </c>
      <c r="G15" s="17"/>
      <c r="H15" s="17">
        <f t="shared" ca="1" si="6"/>
        <v>4</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9" t="s">
        <v>42</v>
      </c>
      <c r="B16" s="80" t="s">
        <v>58</v>
      </c>
      <c r="C16" s="72"/>
      <c r="D16" s="22">
        <v>0.6</v>
      </c>
      <c r="E16" s="66">
        <f ca="1">F15</f>
        <v>44505</v>
      </c>
      <c r="F16" s="66">
        <f ca="1">E16+2</f>
        <v>44507</v>
      </c>
      <c r="G16" s="17"/>
      <c r="H16" s="17">
        <f t="shared" ca="1" si="6"/>
        <v>3</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59</v>
      </c>
      <c r="C17" s="72"/>
      <c r="D17" s="22">
        <v>0.5</v>
      </c>
      <c r="E17" s="66">
        <f ca="1">F16</f>
        <v>44507</v>
      </c>
      <c r="F17" s="66">
        <f ca="1">E17+4</f>
        <v>44511</v>
      </c>
      <c r="G17" s="17"/>
      <c r="H17" s="17">
        <f t="shared" ca="1" si="6"/>
        <v>5</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60</v>
      </c>
      <c r="C18" s="72"/>
      <c r="D18" s="22"/>
      <c r="E18" s="66"/>
      <c r="F18" s="66"/>
      <c r="G18" s="17"/>
      <c r="H18" s="17"/>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61</v>
      </c>
      <c r="C19" s="72"/>
      <c r="D19" s="22">
        <v>0.25</v>
      </c>
      <c r="E19" s="66">
        <f ca="1">F17</f>
        <v>44511</v>
      </c>
      <c r="F19" s="66">
        <f ca="1">E19+5</f>
        <v>44516</v>
      </c>
      <c r="G19" s="17"/>
      <c r="H19" s="17">
        <f t="shared" ca="1" si="6"/>
        <v>6</v>
      </c>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c r="B20" s="80" t="s">
        <v>63</v>
      </c>
      <c r="C20" s="72"/>
      <c r="D20" s="22"/>
      <c r="E20" s="66"/>
      <c r="F20" s="66"/>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0" t="s">
        <v>62</v>
      </c>
      <c r="C21" s="72"/>
      <c r="D21" s="22"/>
      <c r="E21" s="66">
        <f ca="1">E16+1</f>
        <v>44506</v>
      </c>
      <c r="F21" s="66">
        <f ca="1">E21+2</f>
        <v>44508</v>
      </c>
      <c r="G21" s="17"/>
      <c r="H21" s="17">
        <f t="shared" ca="1" si="6"/>
        <v>3</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9" t="s">
        <v>43</v>
      </c>
      <c r="B22" s="23" t="s">
        <v>48</v>
      </c>
      <c r="C22" s="73"/>
      <c r="D22" s="24"/>
      <c r="E22" s="25"/>
      <c r="F22" s="26"/>
      <c r="G22" s="17"/>
      <c r="H22" s="17" t="str">
        <f t="shared" si="6"/>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9"/>
      <c r="B23" s="81" t="s">
        <v>64</v>
      </c>
      <c r="C23" s="74"/>
      <c r="D23" s="27">
        <v>0.5</v>
      </c>
      <c r="E23" s="67">
        <f ca="1">E21+1</f>
        <v>44507</v>
      </c>
      <c r="F23" s="67">
        <f ca="1">E23+4</f>
        <v>44511</v>
      </c>
      <c r="G23" s="17"/>
      <c r="H23" s="17">
        <f t="shared" ca="1" si="6"/>
        <v>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1" t="s">
        <v>65</v>
      </c>
      <c r="C24" s="74"/>
      <c r="D24" s="27">
        <v>0.5</v>
      </c>
      <c r="E24" s="67">
        <f ca="1">E23+2</f>
        <v>44509</v>
      </c>
      <c r="F24" s="67">
        <f ca="1">E24+5</f>
        <v>44514</v>
      </c>
      <c r="G24" s="17"/>
      <c r="H24" s="17">
        <f t="shared" ca="1" si="6"/>
        <v>6</v>
      </c>
      <c r="I24" s="44"/>
      <c r="J24" s="44"/>
      <c r="K24" s="44"/>
      <c r="L24" s="44"/>
      <c r="M24" s="44"/>
      <c r="N24" s="44"/>
      <c r="O24" s="44"/>
      <c r="P24" s="44"/>
      <c r="Q24" s="44"/>
      <c r="R24" s="44"/>
      <c r="S24" s="44"/>
      <c r="T24" s="44"/>
      <c r="U24" s="45"/>
      <c r="V24" s="45"/>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1" t="s">
        <v>60</v>
      </c>
      <c r="C25" s="74"/>
      <c r="D25" s="27"/>
      <c r="E25" s="67">
        <f ca="1">F24</f>
        <v>44514</v>
      </c>
      <c r="F25" s="67">
        <f ca="1">E25+3</f>
        <v>44517</v>
      </c>
      <c r="G25" s="17"/>
      <c r="H25" s="17">
        <f t="shared" ca="1" si="6"/>
        <v>4</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c r="B26" s="81" t="s">
        <v>61</v>
      </c>
      <c r="C26" s="74"/>
      <c r="D26" s="27"/>
      <c r="E26" s="67">
        <f ca="1">E25</f>
        <v>44514</v>
      </c>
      <c r="F26" s="67">
        <f ca="1">E26+2</f>
        <v>44516</v>
      </c>
      <c r="G26" s="17"/>
      <c r="H26" s="17">
        <f t="shared" ca="1" si="6"/>
        <v>3</v>
      </c>
      <c r="I26" s="44"/>
      <c r="J26" s="44"/>
      <c r="K26" s="44"/>
      <c r="L26" s="44"/>
      <c r="M26" s="44"/>
      <c r="N26" s="44"/>
      <c r="O26" s="44"/>
      <c r="P26" s="44"/>
      <c r="Q26" s="44"/>
      <c r="R26" s="44"/>
      <c r="S26" s="44"/>
      <c r="T26" s="44"/>
      <c r="U26" s="44"/>
      <c r="V26" s="44"/>
      <c r="W26" s="44"/>
      <c r="X26" s="44"/>
      <c r="Y26" s="45"/>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81" t="s">
        <v>66</v>
      </c>
      <c r="C27" s="74"/>
      <c r="D27" s="27"/>
      <c r="E27" s="67">
        <f ca="1">E26</f>
        <v>44514</v>
      </c>
      <c r="F27" s="67">
        <f ca="1">E27+3</f>
        <v>44517</v>
      </c>
      <c r="G27" s="17"/>
      <c r="H27" s="17">
        <f t="shared" ca="1" si="6"/>
        <v>4</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t="s">
        <v>31</v>
      </c>
      <c r="B28" s="28" t="s">
        <v>67</v>
      </c>
      <c r="C28" s="75"/>
      <c r="D28" s="29"/>
      <c r="E28" s="30"/>
      <c r="F28" s="31"/>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82" t="s">
        <v>68</v>
      </c>
      <c r="C29" s="76"/>
      <c r="D29" s="32"/>
      <c r="E29" s="68">
        <f ca="1">E15+15</f>
        <v>44517</v>
      </c>
      <c r="F29" s="68">
        <f ca="1">E29+5</f>
        <v>44522</v>
      </c>
      <c r="G29" s="17"/>
      <c r="H29" s="17">
        <f t="shared" ca="1" si="6"/>
        <v>6</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82" t="s">
        <v>69</v>
      </c>
      <c r="C30" s="76"/>
      <c r="D30" s="32"/>
      <c r="E30" s="68">
        <f ca="1">F29+1</f>
        <v>44523</v>
      </c>
      <c r="F30" s="68">
        <f ca="1">E30+4</f>
        <v>44527</v>
      </c>
      <c r="G30" s="17"/>
      <c r="H30" s="17">
        <f t="shared" ca="1" si="6"/>
        <v>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82" t="s">
        <v>70</v>
      </c>
      <c r="C31" s="76"/>
      <c r="D31" s="32"/>
      <c r="E31" s="68">
        <f ca="1">E30+5</f>
        <v>44528</v>
      </c>
      <c r="F31" s="68">
        <f ca="1">E31+5</f>
        <v>44533</v>
      </c>
      <c r="G31" s="17"/>
      <c r="H31" s="17">
        <f t="shared" ca="1" si="6"/>
        <v>6</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c r="B32" s="82" t="s">
        <v>71</v>
      </c>
      <c r="C32" s="76"/>
      <c r="D32" s="32"/>
      <c r="E32" s="68">
        <f ca="1">F31+1</f>
        <v>44534</v>
      </c>
      <c r="F32" s="68">
        <f ca="1">E32+4</f>
        <v>44538</v>
      </c>
      <c r="G32" s="17"/>
      <c r="H32" s="17">
        <f t="shared" ca="1" si="6"/>
        <v>5</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8"/>
      <c r="B33" s="82" t="s">
        <v>2</v>
      </c>
      <c r="C33" s="76"/>
      <c r="D33" s="32"/>
      <c r="E33" s="68">
        <f ca="1">E31</f>
        <v>44528</v>
      </c>
      <c r="F33" s="68">
        <f ca="1">E33+4</f>
        <v>44532</v>
      </c>
      <c r="G33" s="17"/>
      <c r="H33" s="17">
        <f t="shared" ca="1" si="6"/>
        <v>5</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5">
      <c r="A34" s="58" t="s">
        <v>31</v>
      </c>
      <c r="B34" s="33" t="s">
        <v>49</v>
      </c>
      <c r="C34" s="77"/>
      <c r="D34" s="34"/>
      <c r="E34" s="35"/>
      <c r="F34" s="36"/>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5">
      <c r="A35" s="58"/>
      <c r="B35" s="83" t="s">
        <v>3</v>
      </c>
      <c r="C35" s="78"/>
      <c r="D35" s="37"/>
      <c r="E35" s="69" t="s">
        <v>29</v>
      </c>
      <c r="F35" s="69" t="s">
        <v>29</v>
      </c>
      <c r="G35" s="17"/>
      <c r="H35" s="17" t="e">
        <f t="shared" si="6"/>
        <v>#VALUE!</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5">
      <c r="A36" s="58"/>
      <c r="B36" s="83" t="s">
        <v>4</v>
      </c>
      <c r="C36" s="78"/>
      <c r="D36" s="37"/>
      <c r="E36" s="69" t="s">
        <v>29</v>
      </c>
      <c r="F36" s="69" t="s">
        <v>29</v>
      </c>
      <c r="G36" s="17"/>
      <c r="H36" s="17" t="e">
        <f t="shared" si="6"/>
        <v>#VALUE!</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5">
      <c r="A37" s="58"/>
      <c r="B37" s="83" t="s">
        <v>0</v>
      </c>
      <c r="C37" s="78"/>
      <c r="D37" s="37"/>
      <c r="E37" s="69" t="s">
        <v>29</v>
      </c>
      <c r="F37" s="69" t="s">
        <v>29</v>
      </c>
      <c r="G37" s="17"/>
      <c r="H37" s="17" t="e">
        <f t="shared" si="6"/>
        <v>#VALUE!</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5">
      <c r="A38" s="58"/>
      <c r="B38" s="83" t="s">
        <v>1</v>
      </c>
      <c r="C38" s="78"/>
      <c r="D38" s="37"/>
      <c r="E38" s="69" t="s">
        <v>29</v>
      </c>
      <c r="F38" s="69" t="s">
        <v>29</v>
      </c>
      <c r="G38" s="17"/>
      <c r="H38" s="17" t="e">
        <f t="shared" si="6"/>
        <v>#VALUE!</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5">
      <c r="A39" s="58"/>
      <c r="B39" s="83" t="s">
        <v>2</v>
      </c>
      <c r="C39" s="78"/>
      <c r="D39" s="37"/>
      <c r="E39" s="69" t="s">
        <v>29</v>
      </c>
      <c r="F39" s="69" t="s">
        <v>29</v>
      </c>
      <c r="G39" s="17"/>
      <c r="H39" s="17" t="e">
        <f t="shared" si="6"/>
        <v>#VALUE!</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5">
      <c r="A40" s="58" t="s">
        <v>33</v>
      </c>
      <c r="B40" s="84"/>
      <c r="C40" s="79"/>
      <c r="D40" s="16"/>
      <c r="E40" s="70"/>
      <c r="F40" s="70"/>
      <c r="G40" s="17"/>
      <c r="H40" s="17" t="str">
        <f t="shared" si="6"/>
        <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5">
      <c r="A41" s="59" t="s">
        <v>32</v>
      </c>
      <c r="B41" s="38" t="s">
        <v>5</v>
      </c>
      <c r="C41" s="39"/>
      <c r="D41" s="40"/>
      <c r="E41" s="41"/>
      <c r="F41" s="42"/>
      <c r="G41" s="43"/>
      <c r="H41" s="43" t="str">
        <f t="shared" si="6"/>
        <v/>
      </c>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row>
    <row r="42" spans="1:64" ht="30" customHeight="1" x14ac:dyDescent="0.3">
      <c r="G42" s="6"/>
    </row>
    <row r="43" spans="1:64" ht="30" customHeight="1" x14ac:dyDescent="0.3">
      <c r="C43" s="14"/>
      <c r="F43" s="60"/>
    </row>
    <row r="44" spans="1:64" ht="30" customHeight="1" x14ac:dyDescent="0.3">
      <c r="C44"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9 D11:D41">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34">
      <formula>AND(TODAY()&gt;=I$5,TODAY()&lt;J$5)</formula>
    </cfRule>
  </conditionalFormatting>
  <conditionalFormatting sqref="I7:BL41">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10">
    <cfRule type="dataBar" priority="1">
      <dataBar>
        <cfvo type="num" val="0"/>
        <cfvo type="num" val="1"/>
        <color theme="0" tint="-0.249977111117893"/>
      </dataBar>
      <extLst>
        <ext xmlns:x14="http://schemas.microsoft.com/office/spreadsheetml/2009/9/main" uri="{B025F937-C7B1-47D3-B67F-A62EFF666E3E}">
          <x14:id>{E02D7E69-CDA6-43BB-9B55-2D3875F4FE0C}</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6 F30:F31 E31"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D7:D9 D11:D41</xm:sqref>
        </x14:conditionalFormatting>
        <x14:conditionalFormatting xmlns:xm="http://schemas.microsoft.com/office/excel/2006/main">
          <x14:cfRule type="dataBar" id="{E02D7E69-CDA6-43BB-9B55-2D3875F4FE0C}">
            <x14:dataBar minLength="0" maxLength="100" gradient="0">
              <x14:cfvo type="num">
                <xm:f>0</xm:f>
              </x14:cfvo>
              <x14:cfvo type="num">
                <xm:f>1</xm:f>
              </x14:cfvo>
              <x14:negativeFillColor rgb="FFFF0000"/>
              <x14:axisColor rgb="FF000000"/>
            </x14:dataBar>
          </x14:cfRule>
          <xm:sqref>D10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16</v>
      </c>
      <c r="B2" s="49"/>
    </row>
    <row r="3" spans="1:2" s="54" customFormat="1" ht="27" customHeight="1" x14ac:dyDescent="0.3">
      <c r="A3" s="55" t="s">
        <v>21</v>
      </c>
      <c r="B3" s="55"/>
    </row>
    <row r="4" spans="1:2" s="51" customFormat="1" ht="25.8" x14ac:dyDescent="0.5">
      <c r="A4" s="52" t="s">
        <v>15</v>
      </c>
    </row>
    <row r="5" spans="1:2" ht="74.099999999999994" customHeight="1" x14ac:dyDescent="0.3">
      <c r="A5" s="53" t="s">
        <v>24</v>
      </c>
    </row>
    <row r="6" spans="1:2" ht="26.25" customHeight="1" x14ac:dyDescent="0.3">
      <c r="A6" s="52" t="s">
        <v>27</v>
      </c>
    </row>
    <row r="7" spans="1:2" s="48" customFormat="1" ht="204.9" customHeight="1" x14ac:dyDescent="0.3">
      <c r="A7" s="57" t="s">
        <v>26</v>
      </c>
    </row>
    <row r="8" spans="1:2" s="51" customFormat="1" ht="25.8" x14ac:dyDescent="0.5">
      <c r="A8" s="52" t="s">
        <v>17</v>
      </c>
    </row>
    <row r="9" spans="1:2" ht="57.6" x14ac:dyDescent="0.3">
      <c r="A9" s="53" t="s">
        <v>25</v>
      </c>
    </row>
    <row r="10" spans="1:2" s="48" customFormat="1" ht="27.9" customHeight="1" x14ac:dyDescent="0.3">
      <c r="A10" s="56" t="s">
        <v>23</v>
      </c>
    </row>
    <row r="11" spans="1:2" s="51" customFormat="1" ht="25.8" x14ac:dyDescent="0.5">
      <c r="A11" s="52" t="s">
        <v>14</v>
      </c>
    </row>
    <row r="12" spans="1:2" ht="28.8" x14ac:dyDescent="0.3">
      <c r="A12" s="53" t="s">
        <v>22</v>
      </c>
    </row>
    <row r="13" spans="1:2" s="48" customFormat="1" ht="27.9" customHeight="1" x14ac:dyDescent="0.3">
      <c r="A13" s="56" t="s">
        <v>8</v>
      </c>
    </row>
    <row r="14" spans="1:2" s="51" customFormat="1" ht="25.8" x14ac:dyDescent="0.5">
      <c r="A14" s="52" t="s">
        <v>18</v>
      </c>
    </row>
    <row r="15" spans="1:2" ht="75" customHeight="1" x14ac:dyDescent="0.3">
      <c r="A15" s="53" t="s">
        <v>19</v>
      </c>
    </row>
    <row r="16" spans="1:2" ht="72" x14ac:dyDescent="0.3">
      <c r="A16" s="53" t="s">
        <v>20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2021-11-02T12:08:22Z</dcterms:modified>
</cp:coreProperties>
</file>