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9440" windowHeight="8010"/>
  </bookViews>
  <sheets>
    <sheet name="表紙" sheetId="1" r:id="rId1"/>
    <sheet name="学習内容" sheetId="11" r:id="rId2"/>
    <sheet name="課題" sheetId="12" r:id="rId3"/>
    <sheet name="ER図" sheetId="2" r:id="rId4"/>
    <sheet name="テーブル一覧" sheetId="9" r:id="rId5"/>
    <sheet name="カラム一覧" sheetId="10" r:id="rId6"/>
    <sheet name="項目定義" sheetId="8" r:id="rId7"/>
    <sheet name="8答え" sheetId="13" state="hidden" r:id="rId8"/>
  </sheets>
  <definedNames>
    <definedName name="_xlnm._FilterDatabase" localSheetId="5" hidden="1">カラム一覧!$A$1:$F$22</definedName>
    <definedName name="_xlnm._FilterDatabase" localSheetId="4" hidden="1">テーブル一覧!$A$1:$D$14</definedName>
    <definedName name="_xlnm._FilterDatabase" localSheetId="6" hidden="1">項目定義!$A$1:$I$40</definedName>
    <definedName name="_xlnm.Print_Area" localSheetId="3">ER図!$A$1:$BD$72</definedName>
    <definedName name="_xlnm.Print_Area" localSheetId="5">カラム一覧!$A$1:$F$31</definedName>
    <definedName name="_xlnm.Print_Area" localSheetId="4">テーブル一覧!$A$1:$E$22</definedName>
    <definedName name="_xlnm.Print_Area" localSheetId="2">課題!$A$1:$BD$108</definedName>
    <definedName name="_xlnm.Print_Area" localSheetId="0">表紙!$A$1:$BD$36</definedName>
    <definedName name="_xlnm.Print_Area" localSheetId="1">学習内容!$A$1:$BD$72</definedName>
    <definedName name="_xlnm.Print_Area" localSheetId="6">項目定義!$A$1:$I$79</definedName>
  </definedNames>
  <calcPr calcId="144525"/>
</workbook>
</file>

<file path=xl/calcChain.xml><?xml version="1.0" encoding="utf-8"?>
<calcChain xmlns="http://schemas.openxmlformats.org/spreadsheetml/2006/main">
  <c r="AX3" i="12" l="1"/>
  <c r="AK3" i="12"/>
  <c r="W3" i="12"/>
  <c r="H3" i="12"/>
  <c r="AX2" i="12"/>
  <c r="AK2" i="12"/>
  <c r="W2" i="12"/>
  <c r="H2" i="12"/>
  <c r="I1" i="12"/>
  <c r="AX3" i="11"/>
  <c r="AK3" i="11"/>
  <c r="W3" i="11"/>
  <c r="H3" i="11"/>
  <c r="AX2" i="11"/>
  <c r="AK2" i="11"/>
  <c r="W2" i="11"/>
  <c r="H2" i="11"/>
  <c r="I1" i="11"/>
  <c r="I36" i="8" l="1"/>
  <c r="H36" i="8"/>
  <c r="G36" i="8"/>
  <c r="F36" i="8"/>
  <c r="I30" i="8"/>
  <c r="H30" i="8"/>
  <c r="G30" i="8"/>
  <c r="F30" i="8"/>
  <c r="I33" i="8"/>
  <c r="H33" i="8"/>
  <c r="G33" i="8"/>
  <c r="F33" i="8"/>
  <c r="D36" i="8"/>
  <c r="D33" i="8"/>
  <c r="D30" i="8"/>
  <c r="B30" i="8"/>
  <c r="B33" i="8"/>
  <c r="B36" i="8"/>
  <c r="I35" i="8"/>
  <c r="H35" i="8"/>
  <c r="G35" i="8"/>
  <c r="F35" i="8"/>
  <c r="D35" i="8"/>
  <c r="I34" i="8"/>
  <c r="H34" i="8"/>
  <c r="G34" i="8"/>
  <c r="F34" i="8"/>
  <c r="D34" i="8"/>
  <c r="I32" i="8"/>
  <c r="H32" i="8"/>
  <c r="G32" i="8"/>
  <c r="F32" i="8"/>
  <c r="D32" i="8"/>
  <c r="I31" i="8"/>
  <c r="H31" i="8"/>
  <c r="G31" i="8"/>
  <c r="F31" i="8"/>
  <c r="D31" i="8"/>
  <c r="I29" i="8"/>
  <c r="H29" i="8"/>
  <c r="G29" i="8"/>
  <c r="F29" i="8"/>
  <c r="D29" i="8"/>
  <c r="I28" i="8"/>
  <c r="H28" i="8"/>
  <c r="G28" i="8"/>
  <c r="F28" i="8"/>
  <c r="D28" i="8"/>
  <c r="B35" i="8"/>
  <c r="B34" i="8"/>
  <c r="B32" i="8"/>
  <c r="B31" i="8"/>
  <c r="B29" i="8"/>
  <c r="B28" i="8"/>
  <c r="I27" i="8"/>
  <c r="H27" i="8"/>
  <c r="G27" i="8"/>
  <c r="F27" i="8"/>
  <c r="I26" i="8"/>
  <c r="H26" i="8"/>
  <c r="F26" i="8"/>
  <c r="I25" i="8"/>
  <c r="H25" i="8"/>
  <c r="G25" i="8"/>
  <c r="F25" i="8"/>
  <c r="I24" i="8"/>
  <c r="H24" i="8"/>
  <c r="G24" i="8"/>
  <c r="F24" i="8"/>
  <c r="I23" i="8"/>
  <c r="H23" i="8"/>
  <c r="G23" i="8"/>
  <c r="F23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D27" i="8"/>
  <c r="D26" i="8"/>
  <c r="D25" i="8"/>
  <c r="D24" i="8"/>
  <c r="D23" i="8"/>
  <c r="D22" i="8"/>
  <c r="D21" i="8"/>
  <c r="D20" i="8"/>
  <c r="D19" i="8"/>
  <c r="B24" i="8"/>
  <c r="B23" i="8"/>
  <c r="B22" i="8"/>
  <c r="B21" i="8"/>
  <c r="B19" i="8"/>
  <c r="B27" i="8"/>
  <c r="B26" i="8"/>
  <c r="B25" i="8"/>
  <c r="B20" i="8"/>
  <c r="I18" i="8"/>
  <c r="H18" i="8"/>
  <c r="G18" i="8"/>
  <c r="F18" i="8"/>
  <c r="D18" i="8"/>
  <c r="I17" i="8"/>
  <c r="H17" i="8"/>
  <c r="G17" i="8"/>
  <c r="F17" i="8"/>
  <c r="D17" i="8"/>
  <c r="I16" i="8"/>
  <c r="H16" i="8"/>
  <c r="G16" i="8"/>
  <c r="F16" i="8"/>
  <c r="D16" i="8"/>
  <c r="I15" i="8"/>
  <c r="H15" i="8"/>
  <c r="F15" i="8"/>
  <c r="D15" i="8"/>
  <c r="I14" i="8"/>
  <c r="H14" i="8"/>
  <c r="G14" i="8"/>
  <c r="F14" i="8"/>
  <c r="D14" i="8"/>
  <c r="B18" i="8"/>
  <c r="B17" i="8"/>
  <c r="B16" i="8"/>
  <c r="B15" i="8"/>
  <c r="B14" i="8"/>
  <c r="I13" i="8"/>
  <c r="H13" i="8"/>
  <c r="G13" i="8"/>
  <c r="F13" i="8"/>
  <c r="D13" i="8"/>
  <c r="I12" i="8"/>
  <c r="H12" i="8"/>
  <c r="G12" i="8"/>
  <c r="F12" i="8"/>
  <c r="D12" i="8"/>
  <c r="I11" i="8"/>
  <c r="H11" i="8"/>
  <c r="G11" i="8"/>
  <c r="F11" i="8"/>
  <c r="D11" i="8"/>
  <c r="B13" i="8"/>
  <c r="B12" i="8"/>
  <c r="B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D10" i="8"/>
  <c r="D9" i="8"/>
  <c r="D8" i="8"/>
  <c r="D7" i="8"/>
  <c r="D6" i="8"/>
  <c r="B10" i="8"/>
  <c r="B9" i="8"/>
  <c r="B8" i="8"/>
  <c r="B7" i="8"/>
  <c r="I5" i="8"/>
  <c r="H5" i="8"/>
  <c r="G5" i="8"/>
  <c r="F5" i="8"/>
  <c r="D5" i="8"/>
  <c r="I4" i="8"/>
  <c r="H4" i="8"/>
  <c r="G4" i="8"/>
  <c r="F4" i="8"/>
  <c r="D4" i="8"/>
  <c r="I3" i="8"/>
  <c r="H3" i="8"/>
  <c r="G3" i="8"/>
  <c r="F3" i="8"/>
  <c r="D3" i="8"/>
  <c r="I2" i="8"/>
  <c r="H2" i="8"/>
  <c r="G2" i="8"/>
  <c r="F2" i="8"/>
  <c r="D2" i="8"/>
  <c r="B6" i="8"/>
  <c r="B2" i="8"/>
  <c r="B3" i="8"/>
  <c r="B4" i="8"/>
  <c r="B5" i="8"/>
  <c r="D10" i="10" l="1"/>
  <c r="G26" i="8" l="1"/>
  <c r="G15" i="8"/>
  <c r="AX3" i="2" l="1"/>
  <c r="AX2" i="2"/>
  <c r="AK3" i="2"/>
  <c r="AK2" i="2"/>
  <c r="W3" i="2"/>
  <c r="W2" i="2"/>
  <c r="H3" i="2"/>
  <c r="H2" i="2"/>
  <c r="I1" i="2"/>
</calcChain>
</file>

<file path=xl/sharedStrings.xml><?xml version="1.0" encoding="utf-8"?>
<sst xmlns="http://schemas.openxmlformats.org/spreadsheetml/2006/main" count="407" uniqueCount="233">
  <si>
    <t>社内学習</t>
    <phoneticPr fontId="1"/>
  </si>
  <si>
    <t>機能名</t>
    <phoneticPr fontId="1"/>
  </si>
  <si>
    <t>更新日</t>
    <phoneticPr fontId="1"/>
  </si>
  <si>
    <t>機能ID</t>
    <phoneticPr fontId="1"/>
  </si>
  <si>
    <t>画面名</t>
    <phoneticPr fontId="1"/>
  </si>
  <si>
    <t>画面ID</t>
    <phoneticPr fontId="1"/>
  </si>
  <si>
    <t>-</t>
    <phoneticPr fontId="1"/>
  </si>
  <si>
    <t>-</t>
    <phoneticPr fontId="1"/>
  </si>
  <si>
    <t>プロジェクト名</t>
    <phoneticPr fontId="1"/>
  </si>
  <si>
    <t>更新者</t>
    <phoneticPr fontId="1"/>
  </si>
  <si>
    <t>作成日</t>
    <phoneticPr fontId="1"/>
  </si>
  <si>
    <t>作成者</t>
    <phoneticPr fontId="1"/>
  </si>
  <si>
    <t>趙　大俊</t>
    <phoneticPr fontId="1"/>
  </si>
  <si>
    <t>USERID</t>
    <phoneticPr fontId="8" type="noConversion"/>
  </si>
  <si>
    <t>UPDATEDATE</t>
    <phoneticPr fontId="8" type="noConversion"/>
  </si>
  <si>
    <t>-</t>
    <phoneticPr fontId="1"/>
  </si>
  <si>
    <t>-</t>
    <phoneticPr fontId="1"/>
  </si>
  <si>
    <t>ER図</t>
    <phoneticPr fontId="8" type="noConversion"/>
  </si>
  <si>
    <t>n</t>
    <phoneticPr fontId="8" type="noConversion"/>
  </si>
  <si>
    <t>属性</t>
    <phoneticPr fontId="8" type="noConversion"/>
  </si>
  <si>
    <t>桁数</t>
    <phoneticPr fontId="8" type="noConversion"/>
  </si>
  <si>
    <t>備考</t>
    <phoneticPr fontId="8" type="noConversion"/>
  </si>
  <si>
    <r>
      <t>テ</t>
    </r>
    <r>
      <rPr>
        <sz val="11"/>
        <color theme="1"/>
        <rFont val="ＭＳ 明朝"/>
        <family val="3"/>
      </rPr>
      <t>ーブル</t>
    </r>
    <phoneticPr fontId="8" type="noConversion"/>
  </si>
  <si>
    <t>説明</t>
    <phoneticPr fontId="8" type="noConversion"/>
  </si>
  <si>
    <t>ユーザ情報</t>
    <phoneticPr fontId="8" type="noConversion"/>
  </si>
  <si>
    <t>ユーザID</t>
  </si>
  <si>
    <t>ユーザ名</t>
  </si>
  <si>
    <t>更新日時</t>
  </si>
  <si>
    <t>テーブル名</t>
    <phoneticPr fontId="8" type="noConversion"/>
  </si>
  <si>
    <t>カラム</t>
    <phoneticPr fontId="8" type="noConversion"/>
  </si>
  <si>
    <t>カラム名</t>
    <phoneticPr fontId="8" type="noConversion"/>
  </si>
  <si>
    <t>USERID</t>
  </si>
  <si>
    <t>USERNM</t>
  </si>
  <si>
    <t>USERNM</t>
    <phoneticPr fontId="8" type="noConversion"/>
  </si>
  <si>
    <t>UPDATEDATE</t>
  </si>
  <si>
    <t>USERINFO</t>
    <phoneticPr fontId="8" type="noConversion"/>
  </si>
  <si>
    <t>USERINFOHIS</t>
    <phoneticPr fontId="8" type="noConversion"/>
  </si>
  <si>
    <t>ユーザ情報履歴</t>
    <phoneticPr fontId="8" type="noConversion"/>
  </si>
  <si>
    <t>系通1</t>
    <phoneticPr fontId="8" type="noConversion"/>
  </si>
  <si>
    <t>系通2</t>
    <phoneticPr fontId="8" type="noConversion"/>
  </si>
  <si>
    <t>業務系</t>
    <phoneticPr fontId="8" type="noConversion"/>
  </si>
  <si>
    <t>ユーザ系</t>
    <phoneticPr fontId="8" type="noConversion"/>
  </si>
  <si>
    <t>ポイント系</t>
    <phoneticPr fontId="8" type="noConversion"/>
  </si>
  <si>
    <t>POINTINFO</t>
    <phoneticPr fontId="8" type="noConversion"/>
  </si>
  <si>
    <t>ポイント情報</t>
    <phoneticPr fontId="8" type="noConversion"/>
  </si>
  <si>
    <t>ポイント変動</t>
    <phoneticPr fontId="8" type="noConversion"/>
  </si>
  <si>
    <t>POINT</t>
    <phoneticPr fontId="8" type="noConversion"/>
  </si>
  <si>
    <t>COUPONINFO</t>
    <phoneticPr fontId="8" type="noConversion"/>
  </si>
  <si>
    <t>クーポン情報</t>
    <phoneticPr fontId="8" type="noConversion"/>
  </si>
  <si>
    <t>COUPONUSEINFO</t>
    <phoneticPr fontId="8" type="noConversion"/>
  </si>
  <si>
    <t>クーポン使用情報</t>
    <phoneticPr fontId="8" type="noConversion"/>
  </si>
  <si>
    <t>マスタ系</t>
    <phoneticPr fontId="8" type="noConversion"/>
  </si>
  <si>
    <t>-</t>
    <phoneticPr fontId="8" type="noConversion"/>
  </si>
  <si>
    <t>取引種別マスタ</t>
    <phoneticPr fontId="8" type="noConversion"/>
  </si>
  <si>
    <t>TRANSACTIONKINDMST</t>
    <phoneticPr fontId="8" type="noConversion"/>
  </si>
  <si>
    <t>加盟店マスタ</t>
    <phoneticPr fontId="8" type="noConversion"/>
  </si>
  <si>
    <t>PARTNERSHOPMST</t>
    <phoneticPr fontId="8" type="noConversion"/>
  </si>
  <si>
    <t>COUPONMST</t>
    <phoneticPr fontId="8" type="noConversion"/>
  </si>
  <si>
    <t>クーポンマスタ</t>
    <phoneticPr fontId="8" type="noConversion"/>
  </si>
  <si>
    <t>カラム名</t>
    <phoneticPr fontId="8" type="noConversion"/>
  </si>
  <si>
    <t>属性</t>
    <phoneticPr fontId="8" type="noConversion"/>
  </si>
  <si>
    <t>桁</t>
    <phoneticPr fontId="8" type="noConversion"/>
  </si>
  <si>
    <t>VARCHAR</t>
    <phoneticPr fontId="8" type="noConversion"/>
  </si>
  <si>
    <t>DATE</t>
    <phoneticPr fontId="8" type="noConversion"/>
  </si>
  <si>
    <t>ポイント</t>
    <phoneticPr fontId="8" type="noConversion"/>
  </si>
  <si>
    <t>NUMBER</t>
    <phoneticPr fontId="8" type="noConversion"/>
  </si>
  <si>
    <t>SEQ</t>
    <phoneticPr fontId="8" type="noConversion"/>
  </si>
  <si>
    <t>適用日</t>
    <phoneticPr fontId="8" type="noConversion"/>
  </si>
  <si>
    <t>APPLIEDDDATE</t>
    <phoneticPr fontId="8" type="noConversion"/>
  </si>
  <si>
    <t>取引NO</t>
    <phoneticPr fontId="8" type="noConversion"/>
  </si>
  <si>
    <t>TRANSACTIONNO</t>
    <phoneticPr fontId="8" type="noConversion"/>
  </si>
  <si>
    <t>PARTNERCD</t>
    <phoneticPr fontId="8" type="noConversion"/>
  </si>
  <si>
    <t>加盟店CD</t>
    <phoneticPr fontId="8" type="noConversion"/>
  </si>
  <si>
    <t>説明</t>
    <phoneticPr fontId="8" type="noConversion"/>
  </si>
  <si>
    <t>会員区分</t>
    <phoneticPr fontId="8" type="noConversion"/>
  </si>
  <si>
    <t>共通カラム</t>
    <phoneticPr fontId="8" type="noConversion"/>
  </si>
  <si>
    <t>ポイント(最大9999で加算しない)</t>
    <phoneticPr fontId="8" type="noConversion"/>
  </si>
  <si>
    <t>シーケンス</t>
    <phoneticPr fontId="8" type="noConversion"/>
  </si>
  <si>
    <t>クーポンなどの適用される日付</t>
    <phoneticPr fontId="8" type="noConversion"/>
  </si>
  <si>
    <t>クーポン種別</t>
    <phoneticPr fontId="8" type="noConversion"/>
  </si>
  <si>
    <t>店舗固有の識別値</t>
    <phoneticPr fontId="8" type="noConversion"/>
  </si>
  <si>
    <t>POINTCHG</t>
    <phoneticPr fontId="8" type="noConversion"/>
  </si>
  <si>
    <t>変動ポイント</t>
    <phoneticPr fontId="8" type="noConversion"/>
  </si>
  <si>
    <t>変更されたポイント数</t>
    <phoneticPr fontId="8" type="noConversion"/>
  </si>
  <si>
    <t>取引種別CD</t>
    <phoneticPr fontId="8" type="noConversion"/>
  </si>
  <si>
    <t>クーポン種別CD</t>
    <phoneticPr fontId="8" type="noConversion"/>
  </si>
  <si>
    <t>購買、返品、チャージなど毎に発生する取引固有の識別値</t>
    <phoneticPr fontId="8" type="noConversion"/>
  </si>
  <si>
    <t>TRANSACTIONKINDCD</t>
    <phoneticPr fontId="8" type="noConversion"/>
  </si>
  <si>
    <t>COUPONKINDCD</t>
    <phoneticPr fontId="8" type="noConversion"/>
  </si>
  <si>
    <t>COUPONID</t>
    <phoneticPr fontId="8" type="noConversion"/>
  </si>
  <si>
    <t>クーポンID</t>
    <phoneticPr fontId="8" type="noConversion"/>
  </si>
  <si>
    <t>クーポン毎の固有の識別値</t>
    <phoneticPr fontId="8" type="noConversion"/>
  </si>
  <si>
    <t>取引種別</t>
    <phoneticPr fontId="8" type="noConversion"/>
  </si>
  <si>
    <t>TRANSACTIONNM</t>
    <phoneticPr fontId="8" type="noConversion"/>
  </si>
  <si>
    <t>PARTNERNM</t>
    <phoneticPr fontId="8" type="noConversion"/>
  </si>
  <si>
    <t>加盟店名</t>
    <phoneticPr fontId="8" type="noConversion"/>
  </si>
  <si>
    <t>クーポン名</t>
    <phoneticPr fontId="8" type="noConversion"/>
  </si>
  <si>
    <t>備考</t>
    <phoneticPr fontId="8" type="noConversion"/>
  </si>
  <si>
    <t>ミリ秒なし</t>
    <phoneticPr fontId="8" type="noConversion"/>
  </si>
  <si>
    <t>YYYYMMDD形式の文字列</t>
    <phoneticPr fontId="8" type="noConversion"/>
  </si>
  <si>
    <t>負数なし</t>
    <phoneticPr fontId="8" type="noConversion"/>
  </si>
  <si>
    <t>00：ポイント照会、10：購買、20：返品、30：ポイントチャージ、40：ポイントチャージ取消</t>
    <phoneticPr fontId="8" type="noConversion"/>
  </si>
  <si>
    <t>乱数(a-Z、0-9)16桁</t>
    <phoneticPr fontId="8" type="noConversion"/>
  </si>
  <si>
    <t>DELETEDFG</t>
    <phoneticPr fontId="8" type="noConversion"/>
  </si>
  <si>
    <t>削除FG</t>
    <phoneticPr fontId="8" type="noConversion"/>
  </si>
  <si>
    <t>DELETEDFG</t>
    <phoneticPr fontId="8" type="noConversion"/>
  </si>
  <si>
    <t>0：通常社員、1：停止社員、9：退会社員</t>
    <phoneticPr fontId="8" type="noConversion"/>
  </si>
  <si>
    <t>PK</t>
    <phoneticPr fontId="8" type="noConversion"/>
  </si>
  <si>
    <t>〇</t>
    <phoneticPr fontId="8" type="noConversion"/>
  </si>
  <si>
    <t>SEQ</t>
    <phoneticPr fontId="8" type="noConversion"/>
  </si>
  <si>
    <t>POINTINFO</t>
    <phoneticPr fontId="8" type="noConversion"/>
  </si>
  <si>
    <t>POINT</t>
    <phoneticPr fontId="8" type="noConversion"/>
  </si>
  <si>
    <t>POINTCHANGE</t>
    <phoneticPr fontId="8" type="noConversion"/>
  </si>
  <si>
    <t>取引種別名称</t>
    <phoneticPr fontId="8" type="noConversion"/>
  </si>
  <si>
    <t>COUPONKINDNM</t>
    <phoneticPr fontId="8" type="noConversion"/>
  </si>
  <si>
    <t>学習内容</t>
    <phoneticPr fontId="8" type="noConversion"/>
  </si>
  <si>
    <t>・</t>
    <phoneticPr fontId="8" type="noConversion"/>
  </si>
  <si>
    <t>SQL作成において、以下の内容を熟知する</t>
    <phoneticPr fontId="8" type="noConversion"/>
  </si>
  <si>
    <t>テーブル結合</t>
    <phoneticPr fontId="8" type="noConversion"/>
  </si>
  <si>
    <t>サブクエリ</t>
    <phoneticPr fontId="8" type="noConversion"/>
  </si>
  <si>
    <t>-</t>
    <phoneticPr fontId="8" type="noConversion"/>
  </si>
  <si>
    <t>&gt;</t>
    <phoneticPr fontId="8" type="noConversion"/>
  </si>
  <si>
    <t>内部結合の意味</t>
    <phoneticPr fontId="8" type="noConversion"/>
  </si>
  <si>
    <t>外部結合の意味とLEFTとRIGHTの違い</t>
    <phoneticPr fontId="8" type="noConversion"/>
  </si>
  <si>
    <t>結合条件と、検索条件の違い</t>
    <phoneticPr fontId="8" type="noConversion"/>
  </si>
  <si>
    <t>性能について</t>
    <phoneticPr fontId="8" type="noConversion"/>
  </si>
  <si>
    <t>テーブル結合とは</t>
    <phoneticPr fontId="8" type="noConversion"/>
  </si>
  <si>
    <t>サブクエリとは</t>
    <phoneticPr fontId="8" type="noConversion"/>
  </si>
  <si>
    <t>ビュー(View)との関係</t>
    <phoneticPr fontId="8" type="noConversion"/>
  </si>
  <si>
    <t>ビュー(View)とは</t>
    <phoneticPr fontId="8" type="noConversion"/>
  </si>
  <si>
    <t>WITHの使い方</t>
    <phoneticPr fontId="8" type="noConversion"/>
  </si>
  <si>
    <t>応用SQL</t>
    <phoneticPr fontId="8" type="noConversion"/>
  </si>
  <si>
    <t>-</t>
    <phoneticPr fontId="8" type="noConversion"/>
  </si>
  <si>
    <t>SELECT-INSERT</t>
    <phoneticPr fontId="8" type="noConversion"/>
  </si>
  <si>
    <t>SELECT-UPDATE</t>
    <phoneticPr fontId="8" type="noConversion"/>
  </si>
  <si>
    <t>コスト</t>
    <phoneticPr fontId="8" type="noConversion"/>
  </si>
  <si>
    <t>コストとは</t>
    <phoneticPr fontId="8" type="noConversion"/>
  </si>
  <si>
    <t>SQLチューニング</t>
    <phoneticPr fontId="8" type="noConversion"/>
  </si>
  <si>
    <t>課題</t>
    <phoneticPr fontId="8" type="noConversion"/>
  </si>
  <si>
    <t>「ER図」、「テーブル一覧」、「カラム一覧」と「項目定義」シートを参考し、以下の仕様に合うSQLを作成して下さい。</t>
    <phoneticPr fontId="8" type="noConversion"/>
  </si>
  <si>
    <t>※前提：「*」は使用禁止、結合やサブクエリを使う場合、aliasを必ず付けること</t>
    <phoneticPr fontId="8" type="noConversion"/>
  </si>
  <si>
    <t>「ポイント変動」テーブルの全てのカラムを取得</t>
    <phoneticPr fontId="8" type="noConversion"/>
  </si>
  <si>
    <t>各カラムに登録される値は任意の値にする。</t>
    <phoneticPr fontId="8" type="noConversion"/>
  </si>
  <si>
    <t>「ポイント変動」テーブルの全てのカラムに値を登録</t>
    <phoneticPr fontId="8" type="noConversion"/>
  </si>
  <si>
    <t>「ポイント変動」テーブルの全てのカラムを更新</t>
    <phoneticPr fontId="8" type="noConversion"/>
  </si>
  <si>
    <t>各カラムが更新される値は任意の値にする。</t>
    <phoneticPr fontId="8" type="noConversion"/>
  </si>
  <si>
    <t>・</t>
    <phoneticPr fontId="8" type="noConversion"/>
  </si>
  <si>
    <t>-</t>
    <phoneticPr fontId="8" type="noConversion"/>
  </si>
  <si>
    <t>以下の条件に当てはまる全パターンに対して作成する</t>
    <phoneticPr fontId="8" type="noConversion"/>
  </si>
  <si>
    <t>「ポイント変動」テーブルのレコード削除</t>
    <phoneticPr fontId="8" type="noConversion"/>
  </si>
  <si>
    <t>1.</t>
    <phoneticPr fontId="8" type="noConversion"/>
  </si>
  <si>
    <t>2.</t>
    <phoneticPr fontId="8" type="noConversion"/>
  </si>
  <si>
    <t>2.2.</t>
    <phoneticPr fontId="8" type="noConversion"/>
  </si>
  <si>
    <t>2.1.</t>
    <phoneticPr fontId="8" type="noConversion"/>
  </si>
  <si>
    <t>2.3.</t>
    <phoneticPr fontId="8" type="noConversion"/>
  </si>
  <si>
    <t>3.</t>
    <phoneticPr fontId="8" type="noConversion"/>
  </si>
  <si>
    <t>3.1.</t>
    <phoneticPr fontId="8" type="noConversion"/>
  </si>
  <si>
    <t>3.2.</t>
    <phoneticPr fontId="8" type="noConversion"/>
  </si>
  <si>
    <t>3.3.</t>
    <phoneticPr fontId="8" type="noConversion"/>
  </si>
  <si>
    <t>4.</t>
    <phoneticPr fontId="8" type="noConversion"/>
  </si>
  <si>
    <t>4.1.</t>
    <phoneticPr fontId="8" type="noConversion"/>
  </si>
  <si>
    <t>4.2.</t>
    <phoneticPr fontId="8" type="noConversion"/>
  </si>
  <si>
    <t>4.3.</t>
    <phoneticPr fontId="8" type="noConversion"/>
  </si>
  <si>
    <t>5.</t>
    <phoneticPr fontId="8" type="noConversion"/>
  </si>
  <si>
    <t>以下の条件に合うように作成する</t>
    <phoneticPr fontId="8" type="noConversion"/>
  </si>
  <si>
    <t>全レコード取得</t>
    <phoneticPr fontId="8" type="noConversion"/>
  </si>
  <si>
    <t>1個のレコード取得</t>
    <phoneticPr fontId="8" type="noConversion"/>
  </si>
  <si>
    <t>2個以上で、すべてではないレコード取得</t>
    <phoneticPr fontId="8" type="noConversion"/>
  </si>
  <si>
    <t>全レコード削除</t>
    <phoneticPr fontId="8" type="noConversion"/>
  </si>
  <si>
    <t>1個のレコード削除</t>
    <phoneticPr fontId="8" type="noConversion"/>
  </si>
  <si>
    <t>2個以上で、すべてではないレコード削除</t>
    <phoneticPr fontId="8" type="noConversion"/>
  </si>
  <si>
    <t>全レコード更新</t>
    <phoneticPr fontId="8" type="noConversion"/>
  </si>
  <si>
    <t>1個のレコード更新</t>
    <phoneticPr fontId="8" type="noConversion"/>
  </si>
  <si>
    <t>2個以上で、すべてではないレコード更新</t>
    <phoneticPr fontId="8" type="noConversion"/>
  </si>
  <si>
    <t>5.1.</t>
    <phoneticPr fontId="8" type="noConversion"/>
  </si>
  <si>
    <t>n</t>
    <phoneticPr fontId="8" type="noConversion"/>
  </si>
  <si>
    <t>n</t>
    <phoneticPr fontId="8" type="noConversion"/>
  </si>
  <si>
    <t>5.2.</t>
    <phoneticPr fontId="8" type="noConversion"/>
  </si>
  <si>
    <t>「ユーザ情報」、「ユーザ情報履歴」、「ポイント情報」と「ポイント変動」テーブルの結合</t>
    <phoneticPr fontId="8" type="noConversion"/>
  </si>
  <si>
    <t>5.3.</t>
    <phoneticPr fontId="8" type="noConversion"/>
  </si>
  <si>
    <r>
      <rPr>
        <sz val="14"/>
        <color theme="1"/>
        <rFont val="MS Gothic"/>
        <family val="3"/>
        <charset val="128"/>
      </rPr>
      <t>「ユーザ情報」と「ポイント情報」のテーブルが</t>
    </r>
    <r>
      <rPr>
        <sz val="14"/>
        <color theme="1"/>
        <rFont val="ＭＳ 明朝"/>
        <family val="3"/>
      </rPr>
      <t>1:1の関係で内部結合し、全レコードを取得</t>
    </r>
    <phoneticPr fontId="8" type="noConversion"/>
  </si>
  <si>
    <r>
      <rPr>
        <sz val="14"/>
        <color theme="1"/>
        <rFont val="MS Gothic"/>
        <family val="3"/>
        <charset val="128"/>
      </rPr>
      <t>「ポイント情報」と「ポイント変動」のテーブルが</t>
    </r>
    <r>
      <rPr>
        <sz val="14"/>
        <color theme="1"/>
        <rFont val="ＭＳ 明朝"/>
        <family val="3"/>
      </rPr>
      <t>1:nの関係で内部結合し、全レコードを取得</t>
    </r>
    <phoneticPr fontId="8" type="noConversion"/>
  </si>
  <si>
    <r>
      <rPr>
        <sz val="14"/>
        <color theme="1"/>
        <rFont val="MS Gothic"/>
        <family val="3"/>
        <charset val="128"/>
      </rPr>
      <t>「ユーザ情報履歴」と「ポイント変動」のテーブルがn</t>
    </r>
    <r>
      <rPr>
        <sz val="14"/>
        <color theme="1"/>
        <rFont val="ＭＳ 明朝"/>
        <family val="3"/>
      </rPr>
      <t>:nの関係で内部結合し、全レコードを取得</t>
    </r>
    <phoneticPr fontId="8" type="noConversion"/>
  </si>
  <si>
    <t>5.4.</t>
    <phoneticPr fontId="8" type="noConversion"/>
  </si>
  <si>
    <t>5.5.</t>
    <phoneticPr fontId="8" type="noConversion"/>
  </si>
  <si>
    <t>5.6.</t>
    <phoneticPr fontId="8" type="noConversion"/>
  </si>
  <si>
    <t>5.1.を外部結合で変更</t>
    <phoneticPr fontId="8" type="noConversion"/>
  </si>
  <si>
    <t>5.2.を外部結合で変更</t>
    <phoneticPr fontId="8" type="noConversion"/>
  </si>
  <si>
    <t>5.3.を外部結合で変更</t>
    <phoneticPr fontId="8" type="noConversion"/>
  </si>
  <si>
    <t>6.</t>
    <phoneticPr fontId="8" type="noConversion"/>
  </si>
  <si>
    <t>サブクエリ作成</t>
    <phoneticPr fontId="8" type="noConversion"/>
  </si>
  <si>
    <t>シーケンス</t>
    <phoneticPr fontId="8" type="noConversion"/>
  </si>
  <si>
    <t>オブジェクト</t>
    <phoneticPr fontId="8" type="noConversion"/>
  </si>
  <si>
    <t>オブジェクト名</t>
    <phoneticPr fontId="8" type="noConversion"/>
  </si>
  <si>
    <t>USERINFOHISSEQ</t>
    <phoneticPr fontId="8" type="noConversion"/>
  </si>
  <si>
    <t>ユーザ情報履歴シーケンス</t>
    <phoneticPr fontId="8" type="noConversion"/>
  </si>
  <si>
    <t>備考</t>
    <phoneticPr fontId="8" type="noConversion"/>
  </si>
  <si>
    <t>1から999999、1間隔</t>
    <phoneticPr fontId="8" type="noConversion"/>
  </si>
  <si>
    <t>6.1.</t>
    <phoneticPr fontId="8" type="noConversion"/>
  </si>
  <si>
    <t>各ユーザ毎の最初取引にて変動されたポイント</t>
    <phoneticPr fontId="8" type="noConversion"/>
  </si>
  <si>
    <t>7.</t>
    <phoneticPr fontId="8" type="noConversion"/>
  </si>
  <si>
    <t>応用SQL</t>
    <phoneticPr fontId="8" type="noConversion"/>
  </si>
  <si>
    <t>7.1.</t>
    <phoneticPr fontId="8" type="noConversion"/>
  </si>
  <si>
    <t>7.2.</t>
    <phoneticPr fontId="8" type="noConversion"/>
  </si>
  <si>
    <t>更新しようとする「ユーザ情報」のレコードが存在する場合のみ、「ユーザ情報」テーブルのレコードを更新するSQL</t>
    <phoneticPr fontId="8" type="noConversion"/>
  </si>
  <si>
    <t>登録しようとする「ユーザ情報」のレコードが存在しない場合のみ、「ユーザ情報」テーブルにレコードを登録するSQL</t>
    <phoneticPr fontId="8" type="noConversion"/>
  </si>
  <si>
    <t>8.</t>
    <phoneticPr fontId="8" type="noConversion"/>
  </si>
  <si>
    <t>加盟店CD+日付(YYYYMMDD)8桁+連番8桁(加盟店別にことなる)</t>
    <phoneticPr fontId="8" type="noConversion"/>
  </si>
  <si>
    <t>国識別文字3桁+地域種別文字5桁+連番6桁(連番は国別にことなる)</t>
    <phoneticPr fontId="8" type="noConversion"/>
  </si>
  <si>
    <t>POINTCHG</t>
    <phoneticPr fontId="8" type="noConversion"/>
  </si>
  <si>
    <t>COUPONID</t>
    <phoneticPr fontId="8" type="noConversion"/>
  </si>
  <si>
    <t>結合、サブクエリ複合</t>
    <phoneticPr fontId="8" type="noConversion"/>
  </si>
  <si>
    <t>仕様</t>
    <phoneticPr fontId="8" type="noConversion"/>
  </si>
  <si>
    <t>TRANSACTIONKINDCD</t>
    <phoneticPr fontId="8" type="noConversion"/>
  </si>
  <si>
    <t>TRANSACTIONNM</t>
    <phoneticPr fontId="8" type="noConversion"/>
  </si>
  <si>
    <t>加盟店名</t>
    <phoneticPr fontId="8" type="noConversion"/>
  </si>
  <si>
    <t>PARTNERNM</t>
    <phoneticPr fontId="8" type="noConversion"/>
  </si>
  <si>
    <t>PARTNERCD</t>
    <phoneticPr fontId="8" type="noConversion"/>
  </si>
  <si>
    <t>ユーザのポイントが一番最後に変動された取引の情報、取得情報は以下を参照</t>
    <phoneticPr fontId="8" type="noConversion"/>
  </si>
  <si>
    <t>クーポンID</t>
    <phoneticPr fontId="8" type="noConversion"/>
  </si>
  <si>
    <t>取得項目</t>
    <phoneticPr fontId="8" type="noConversion"/>
  </si>
  <si>
    <t>取得元テーブル</t>
    <phoneticPr fontId="8" type="noConversion"/>
  </si>
  <si>
    <t>クーポン使用情報</t>
    <phoneticPr fontId="8" type="noConversion"/>
  </si>
  <si>
    <t>取得元カラム</t>
    <phoneticPr fontId="8" type="noConversion"/>
  </si>
  <si>
    <t>ユーザ名</t>
    <phoneticPr fontId="8" type="noConversion"/>
  </si>
  <si>
    <t>ユーザ情報</t>
    <phoneticPr fontId="8" type="noConversion"/>
  </si>
  <si>
    <t>変動ポイント</t>
    <phoneticPr fontId="8" type="noConversion"/>
  </si>
  <si>
    <t>ポイント変動</t>
    <phoneticPr fontId="8" type="noConversion"/>
  </si>
  <si>
    <t>取引名称</t>
    <phoneticPr fontId="8" type="noConversion"/>
  </si>
  <si>
    <t>取引種別マスタ</t>
    <phoneticPr fontId="8" type="noConversion"/>
  </si>
  <si>
    <t>加盟店名</t>
    <phoneticPr fontId="8" type="noConversion"/>
  </si>
  <si>
    <t>加盟店マスタ</t>
    <phoneticPr fontId="8" type="noConversion"/>
  </si>
  <si>
    <t xml:space="preserve">SELECT
 UI.USERNM AS USERNM
 , PC.POINTCHG AS POINTCHG
 , CUI.COUPONID AS COUPONID
 , TKM.TRANSACTIONNM AS TRANSACTIONNM
 , TKM.PARTNERNM AS PARTNERNM
FROM
 USERINFO UI
LEFT OUTER JOIN
 (
  SELECT
   USERID
   , MIN(TRANSACTIONNO) AS TRANSACTIONNO
  FROM
   POINTCHANGE
  GROUP BY
   USERID
 ) PCSUB
 ON UI.USERID = PCSUB.USERID
LEFT OUTER JOIN POINTCHANGE PC
 ON PCSUB.USERID = PC.USERID
 ON PCSUB.TRANSACTIONNO = PC.TORANSACTIONNO
LEFT OUTER JOIN COUPONUSEINFO CUI
 ON UI.TRANSACTIONNO = PC.TRANSACTIONNO
INNER JOIN COUPONINFO CI
 ON CI.COUPONID = CUI.COUPONID
LEFT OUTER JOIN TRANSACTIONKINDMST TKM
 ON TKM.TRANSACTIONKINDCD = PC.TRANSACTIONKINDCD
LEFT OUTER JOIN PARTNERSHOPMST PSM
 ON PSM.PARTNERCD = PC.PARTNERCD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</si>
</sst>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ＭＳ 明朝"/>
      <family val="3"/>
    </font>
    <font>
      <sz val="10"/>
      <color theme="1"/>
      <name val="ＭＳ 明朝"/>
      <family val="3"/>
    </font>
    <font>
      <sz val="14"/>
      <color theme="1"/>
      <name val="ＭＳ 明朝"/>
      <family val="3"/>
    </font>
    <font>
      <sz val="14"/>
      <name val="ＭＳ 明朝"/>
      <family val="3"/>
    </font>
    <font>
      <sz val="8"/>
      <name val="맑은 고딕"/>
      <family val="3"/>
      <charset val="129"/>
      <scheme val="minor"/>
    </font>
    <font>
      <sz val="14"/>
      <color theme="1"/>
      <name val="ＭＳ 明朝"/>
    </font>
    <font>
      <strike/>
      <sz val="14"/>
      <color rgb="FFFF0000"/>
      <name val="ＭＳ 明朝"/>
      <family val="3"/>
    </font>
    <font>
      <sz val="11"/>
      <color theme="1"/>
      <name val="ＭＳ 明朝"/>
    </font>
    <font>
      <sz val="11"/>
      <color theme="1"/>
      <name val="ＭＳ 明朝"/>
      <family val="3"/>
    </font>
    <font>
      <b/>
      <sz val="14"/>
      <color rgb="FFFF0000"/>
      <name val="ＭＳ 明朝"/>
    </font>
    <font>
      <sz val="14"/>
      <color theme="1"/>
      <name val="MS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</cellStyleXfs>
  <cellXfs count="75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0" fontId="4" fillId="0" borderId="0" xfId="1" applyFont="1" applyBorder="1"/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6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6" fillId="0" borderId="11" xfId="0" applyFont="1" applyBorder="1">
      <alignment vertical="center"/>
    </xf>
    <xf numFmtId="14" fontId="7" fillId="0" borderId="0" xfId="1" quotePrefix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5" fontId="6" fillId="0" borderId="5" xfId="0" applyNumberFormat="1" applyFont="1" applyBorder="1" applyAlignment="1">
      <alignment horizontal="center" vertical="center"/>
    </xf>
    <xf numFmtId="55" fontId="6" fillId="0" borderId="6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55" fontId="6" fillId="0" borderId="2" xfId="0" applyNumberFormat="1" applyFont="1" applyBorder="1" applyAlignment="1">
      <alignment horizontal="center" vertical="center"/>
    </xf>
    <xf numFmtId="55" fontId="6" fillId="0" borderId="3" xfId="0" applyNumberFormat="1" applyFont="1" applyBorder="1" applyAlignment="1">
      <alignment horizontal="center" vertical="center"/>
    </xf>
    <xf numFmtId="55" fontId="6" fillId="0" borderId="4" xfId="0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57" fontId="4" fillId="0" borderId="0" xfId="1" quotePrefix="1" applyNumberFormat="1" applyFont="1" applyBorder="1" applyAlignment="1">
      <alignment horizontal="left" vertical="center"/>
    </xf>
    <xf numFmtId="57" fontId="7" fillId="0" borderId="0" xfId="1" quotePrefix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49" fontId="6" fillId="0" borderId="0" xfId="0" applyNumberFormat="1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">
    <cellStyle name="표준" xfId="0" builtinId="0"/>
    <cellStyle name="표준 10" xfId="3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53</xdr:col>
      <xdr:colOff>0</xdr:colOff>
      <xdr:row>33</xdr:row>
      <xdr:rowOff>0</xdr:rowOff>
    </xdr:to>
    <xdr:sp macro="" textlink="">
      <xdr:nvSpPr>
        <xdr:cNvPr id="5" name="직사각형 4"/>
        <xdr:cNvSpPr/>
      </xdr:nvSpPr>
      <xdr:spPr>
        <a:xfrm>
          <a:off x="914400" y="1371600"/>
          <a:ext cx="15240000" cy="9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5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社内学習</a:t>
          </a:r>
          <a:endParaRPr lang="en-US" altLang="ja-JP" sz="115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endParaRPr lang="en-US" altLang="ko-KR" sz="11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SQL</a:t>
          </a: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2" name="순서도: 처리 1"/>
        <xdr:cNvSpPr/>
      </xdr:nvSpPr>
      <xdr:spPr>
        <a:xfrm>
          <a:off x="898071" y="3292929"/>
          <a:ext cx="2993572" cy="1796142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・退会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FG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3" name="순서도: 처리 2"/>
        <xdr:cNvSpPr/>
      </xdr:nvSpPr>
      <xdr:spPr>
        <a:xfrm>
          <a:off x="4789714" y="3592286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ユーザ情報履歴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SEQ(P)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13</xdr:col>
      <xdr:colOff>0</xdr:colOff>
      <xdr:row>44</xdr:row>
      <xdr:rowOff>1</xdr:rowOff>
    </xdr:to>
    <xdr:sp macro="" textlink="">
      <xdr:nvSpPr>
        <xdr:cNvPr id="4" name="순서도: 처리 3"/>
        <xdr:cNvSpPr/>
      </xdr:nvSpPr>
      <xdr:spPr>
        <a:xfrm>
          <a:off x="898071" y="11674929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38</xdr:row>
      <xdr:rowOff>299356</xdr:rowOff>
    </xdr:from>
    <xdr:to>
      <xdr:col>26</xdr:col>
      <xdr:colOff>0</xdr:colOff>
      <xdr:row>46</xdr:row>
      <xdr:rowOff>299355</xdr:rowOff>
    </xdr:to>
    <xdr:sp macro="" textlink="">
      <xdr:nvSpPr>
        <xdr:cNvPr id="5" name="순서도: 처리 4"/>
        <xdr:cNvSpPr/>
      </xdr:nvSpPr>
      <xdr:spPr>
        <a:xfrm>
          <a:off x="4789714" y="11674927"/>
          <a:ext cx="2993572" cy="2394857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ポイント変動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NO(P)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・変動ポイント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32</xdr:col>
      <xdr:colOff>0</xdr:colOff>
      <xdr:row>71</xdr:row>
      <xdr:rowOff>0</xdr:rowOff>
    </xdr:to>
    <xdr:sp macro="" textlink="">
      <xdr:nvSpPr>
        <xdr:cNvPr id="6" name="순서도: 처리 5"/>
        <xdr:cNvSpPr/>
      </xdr:nvSpPr>
      <xdr:spPr>
        <a:xfrm>
          <a:off x="299357" y="2095500"/>
          <a:ext cx="9280072" cy="6885214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業務系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55</xdr:col>
      <xdr:colOff>0</xdr:colOff>
      <xdr:row>71</xdr:row>
      <xdr:rowOff>0</xdr:rowOff>
    </xdr:to>
    <xdr:sp macro="" textlink="">
      <xdr:nvSpPr>
        <xdr:cNvPr id="7" name="순서도: 처리 6"/>
        <xdr:cNvSpPr/>
      </xdr:nvSpPr>
      <xdr:spPr>
        <a:xfrm>
          <a:off x="10178143" y="2095500"/>
          <a:ext cx="6286500" cy="6885214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マスタ系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36</xdr:col>
      <xdr:colOff>0</xdr:colOff>
      <xdr:row>10</xdr:row>
      <xdr:rowOff>0</xdr:rowOff>
    </xdr:from>
    <xdr:to>
      <xdr:col>46</xdr:col>
      <xdr:colOff>0</xdr:colOff>
      <xdr:row>15</xdr:row>
      <xdr:rowOff>0</xdr:rowOff>
    </xdr:to>
    <xdr:sp macro="" textlink="">
      <xdr:nvSpPr>
        <xdr:cNvPr id="8" name="순서도: 처리 7"/>
        <xdr:cNvSpPr/>
      </xdr:nvSpPr>
      <xdr:spPr>
        <a:xfrm>
          <a:off x="10776857" y="2993571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取引種別マスタ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・取引名称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28</xdr:col>
      <xdr:colOff>0</xdr:colOff>
      <xdr:row>19</xdr:row>
      <xdr:rowOff>239486</xdr:rowOff>
    </xdr:to>
    <xdr:sp macro="" textlink="">
      <xdr:nvSpPr>
        <xdr:cNvPr id="10" name="순서도: 처리 9"/>
        <xdr:cNvSpPr/>
      </xdr:nvSpPr>
      <xdr:spPr>
        <a:xfrm>
          <a:off x="598714" y="2694214"/>
          <a:ext cx="7783286" cy="3233058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36</xdr:row>
      <xdr:rowOff>299356</xdr:rowOff>
    </xdr:from>
    <xdr:to>
      <xdr:col>28</xdr:col>
      <xdr:colOff>0</xdr:colOff>
      <xdr:row>57</xdr:row>
      <xdr:rowOff>0</xdr:rowOff>
    </xdr:to>
    <xdr:sp macro="" textlink="">
      <xdr:nvSpPr>
        <xdr:cNvPr id="11" name="순서도: 처리 10"/>
        <xdr:cNvSpPr/>
      </xdr:nvSpPr>
      <xdr:spPr>
        <a:xfrm>
          <a:off x="598714" y="11076213"/>
          <a:ext cx="7783286" cy="5687787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36</xdr:col>
      <xdr:colOff>0</xdr:colOff>
      <xdr:row>17</xdr:row>
      <xdr:rowOff>1</xdr:rowOff>
    </xdr:from>
    <xdr:to>
      <xdr:col>46</xdr:col>
      <xdr:colOff>0</xdr:colOff>
      <xdr:row>22</xdr:row>
      <xdr:rowOff>1</xdr:rowOff>
    </xdr:to>
    <xdr:sp macro="" textlink="">
      <xdr:nvSpPr>
        <xdr:cNvPr id="12" name="순서도: 처리 11"/>
        <xdr:cNvSpPr/>
      </xdr:nvSpPr>
      <xdr:spPr>
        <a:xfrm>
          <a:off x="10776857" y="5089072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加盟店マスタ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</xdr:col>
      <xdr:colOff>0</xdr:colOff>
      <xdr:row>46</xdr:row>
      <xdr:rowOff>-1</xdr:rowOff>
    </xdr:from>
    <xdr:to>
      <xdr:col>13</xdr:col>
      <xdr:colOff>0</xdr:colOff>
      <xdr:row>53</xdr:row>
      <xdr:rowOff>0</xdr:rowOff>
    </xdr:to>
    <xdr:sp macro="" textlink="">
      <xdr:nvSpPr>
        <xdr:cNvPr id="13" name="순서도: 처리 12"/>
        <xdr:cNvSpPr/>
      </xdr:nvSpPr>
      <xdr:spPr>
        <a:xfrm>
          <a:off x="898071" y="13770428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・適用日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50</xdr:row>
      <xdr:rowOff>1</xdr:rowOff>
    </xdr:from>
    <xdr:to>
      <xdr:col>26</xdr:col>
      <xdr:colOff>0</xdr:colOff>
      <xdr:row>55</xdr:row>
      <xdr:rowOff>1</xdr:rowOff>
    </xdr:to>
    <xdr:sp macro="" textlink="">
      <xdr:nvSpPr>
        <xdr:cNvPr id="15" name="순서도: 처리 14"/>
        <xdr:cNvSpPr/>
      </xdr:nvSpPr>
      <xdr:spPr>
        <a:xfrm>
          <a:off x="4789714" y="14668501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クーポン使用情報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NO(P)</a:t>
          </a:r>
          <a:b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</a:br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41</xdr:row>
      <xdr:rowOff>149679</xdr:rowOff>
    </xdr:from>
    <xdr:to>
      <xdr:col>16</xdr:col>
      <xdr:colOff>0</xdr:colOff>
      <xdr:row>42</xdr:row>
      <xdr:rowOff>299356</xdr:rowOff>
    </xdr:to>
    <xdr:cxnSp macro="">
      <xdr:nvCxnSpPr>
        <xdr:cNvPr id="17" name="직선 연결선 16"/>
        <xdr:cNvCxnSpPr>
          <a:stCxn id="4" idx="3"/>
          <a:endCxn id="5" idx="1"/>
        </xdr:cNvCxnSpPr>
      </xdr:nvCxnSpPr>
      <xdr:spPr>
        <a:xfrm>
          <a:off x="3891643" y="12423322"/>
          <a:ext cx="898071" cy="44903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299355</xdr:rowOff>
    </xdr:from>
    <xdr:to>
      <xdr:col>21</xdr:col>
      <xdr:colOff>0</xdr:colOff>
      <xdr:row>50</xdr:row>
      <xdr:rowOff>1</xdr:rowOff>
    </xdr:to>
    <xdr:cxnSp macro="">
      <xdr:nvCxnSpPr>
        <xdr:cNvPr id="21" name="직선 연결선 20"/>
        <xdr:cNvCxnSpPr>
          <a:stCxn id="5" idx="2"/>
          <a:endCxn id="15" idx="0"/>
        </xdr:cNvCxnSpPr>
      </xdr:nvCxnSpPr>
      <xdr:spPr>
        <a:xfrm>
          <a:off x="6286500" y="14069784"/>
          <a:ext cx="0" cy="598717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149679</xdr:rowOff>
    </xdr:from>
    <xdr:to>
      <xdr:col>16</xdr:col>
      <xdr:colOff>0</xdr:colOff>
      <xdr:row>52</xdr:row>
      <xdr:rowOff>149680</xdr:rowOff>
    </xdr:to>
    <xdr:cxnSp macro="">
      <xdr:nvCxnSpPr>
        <xdr:cNvPr id="24" name="직선 연결선 23"/>
        <xdr:cNvCxnSpPr>
          <a:stCxn id="13" idx="3"/>
          <a:endCxn id="15" idx="1"/>
        </xdr:cNvCxnSpPr>
      </xdr:nvCxnSpPr>
      <xdr:spPr>
        <a:xfrm>
          <a:off x="3891643" y="14818179"/>
          <a:ext cx="898071" cy="898072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0</xdr:colOff>
      <xdr:row>14</xdr:row>
      <xdr:rowOff>0</xdr:rowOff>
    </xdr:to>
    <xdr:cxnSp macro="">
      <xdr:nvCxnSpPr>
        <xdr:cNvPr id="27" name="직선 연결선 26"/>
        <xdr:cNvCxnSpPr>
          <a:stCxn id="2" idx="3"/>
          <a:endCxn id="3" idx="1"/>
        </xdr:cNvCxnSpPr>
      </xdr:nvCxnSpPr>
      <xdr:spPr>
        <a:xfrm>
          <a:off x="3891643" y="4191000"/>
          <a:ext cx="898071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0</xdr:rowOff>
    </xdr:from>
    <xdr:to>
      <xdr:col>8</xdr:col>
      <xdr:colOff>0</xdr:colOff>
      <xdr:row>39</xdr:row>
      <xdr:rowOff>0</xdr:rowOff>
    </xdr:to>
    <xdr:cxnSp macro="">
      <xdr:nvCxnSpPr>
        <xdr:cNvPr id="30" name="직선 연결선 29"/>
        <xdr:cNvCxnSpPr>
          <a:stCxn id="2" idx="2"/>
          <a:endCxn id="4" idx="0"/>
        </xdr:cNvCxnSpPr>
      </xdr:nvCxnSpPr>
      <xdr:spPr>
        <a:xfrm>
          <a:off x="2394857" y="5089071"/>
          <a:ext cx="0" cy="6585858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24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34" name="순서도: 처리 33"/>
        <xdr:cNvSpPr/>
      </xdr:nvSpPr>
      <xdr:spPr>
        <a:xfrm>
          <a:off x="10776857" y="7184571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tabSelected="1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2"/>
    <col min="40" max="40" width="4" style="2" customWidth="1"/>
    <col min="41" max="16384" width="4" style="2"/>
  </cols>
  <sheetData>
    <row r="1" spans="1:56" ht="24" customHeight="1">
      <c r="A1" s="44" t="s">
        <v>8</v>
      </c>
      <c r="B1" s="45"/>
      <c r="C1" s="45"/>
      <c r="D1" s="45"/>
      <c r="E1" s="45"/>
      <c r="F1" s="45"/>
      <c r="G1" s="45"/>
      <c r="H1" s="46"/>
      <c r="I1" s="47" t="s">
        <v>0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9"/>
    </row>
    <row r="2" spans="1:56" ht="24" customHeight="1">
      <c r="A2" s="50" t="s">
        <v>1</v>
      </c>
      <c r="B2" s="45"/>
      <c r="C2" s="45"/>
      <c r="D2" s="45"/>
      <c r="E2" s="45"/>
      <c r="F2" s="45"/>
      <c r="G2" s="46"/>
      <c r="H2" s="61" t="s">
        <v>6</v>
      </c>
      <c r="I2" s="62"/>
      <c r="J2" s="62"/>
      <c r="K2" s="62"/>
      <c r="L2" s="62"/>
      <c r="M2" s="62"/>
      <c r="N2" s="62"/>
      <c r="O2" s="63"/>
      <c r="P2" s="50" t="s">
        <v>4</v>
      </c>
      <c r="Q2" s="45"/>
      <c r="R2" s="45"/>
      <c r="S2" s="45"/>
      <c r="T2" s="45"/>
      <c r="U2" s="45"/>
      <c r="V2" s="46"/>
      <c r="W2" s="61" t="s">
        <v>6</v>
      </c>
      <c r="X2" s="62"/>
      <c r="Y2" s="62"/>
      <c r="Z2" s="62"/>
      <c r="AA2" s="62"/>
      <c r="AB2" s="62"/>
      <c r="AC2" s="62"/>
      <c r="AD2" s="63"/>
      <c r="AE2" s="44" t="s">
        <v>2</v>
      </c>
      <c r="AF2" s="45"/>
      <c r="AG2" s="45"/>
      <c r="AH2" s="45"/>
      <c r="AI2" s="45"/>
      <c r="AJ2" s="46"/>
      <c r="AK2" s="55" t="s">
        <v>16</v>
      </c>
      <c r="AL2" s="56"/>
      <c r="AM2" s="56"/>
      <c r="AN2" s="56"/>
      <c r="AO2" s="56"/>
      <c r="AP2" s="56"/>
      <c r="AQ2" s="57"/>
      <c r="AR2" s="44" t="s">
        <v>10</v>
      </c>
      <c r="AS2" s="45"/>
      <c r="AT2" s="45"/>
      <c r="AU2" s="45"/>
      <c r="AV2" s="45"/>
      <c r="AW2" s="46"/>
      <c r="AX2" s="55">
        <v>44215</v>
      </c>
      <c r="AY2" s="56"/>
      <c r="AZ2" s="56"/>
      <c r="BA2" s="56"/>
      <c r="BB2" s="56"/>
      <c r="BC2" s="56"/>
      <c r="BD2" s="57"/>
    </row>
    <row r="3" spans="1:56" ht="24" customHeight="1">
      <c r="A3" s="51" t="s">
        <v>3</v>
      </c>
      <c r="B3" s="52"/>
      <c r="C3" s="52"/>
      <c r="D3" s="52"/>
      <c r="E3" s="52"/>
      <c r="F3" s="52"/>
      <c r="G3" s="52"/>
      <c r="H3" s="64" t="s">
        <v>15</v>
      </c>
      <c r="I3" s="65"/>
      <c r="J3" s="65"/>
      <c r="K3" s="65"/>
      <c r="L3" s="65"/>
      <c r="M3" s="65"/>
      <c r="N3" s="65"/>
      <c r="O3" s="66"/>
      <c r="P3" s="51" t="s">
        <v>5</v>
      </c>
      <c r="Q3" s="52"/>
      <c r="R3" s="52"/>
      <c r="S3" s="52"/>
      <c r="T3" s="52"/>
      <c r="U3" s="52"/>
      <c r="V3" s="54"/>
      <c r="W3" s="64" t="s">
        <v>7</v>
      </c>
      <c r="X3" s="65"/>
      <c r="Y3" s="65"/>
      <c r="Z3" s="65"/>
      <c r="AA3" s="65"/>
      <c r="AB3" s="65"/>
      <c r="AC3" s="65"/>
      <c r="AD3" s="66"/>
      <c r="AE3" s="53" t="s">
        <v>9</v>
      </c>
      <c r="AF3" s="52"/>
      <c r="AG3" s="52"/>
      <c r="AH3" s="52"/>
      <c r="AI3" s="52"/>
      <c r="AJ3" s="54"/>
      <c r="AK3" s="58" t="s">
        <v>15</v>
      </c>
      <c r="AL3" s="59"/>
      <c r="AM3" s="59"/>
      <c r="AN3" s="59"/>
      <c r="AO3" s="59"/>
      <c r="AP3" s="59"/>
      <c r="AQ3" s="60"/>
      <c r="AR3" s="53" t="s">
        <v>11</v>
      </c>
      <c r="AS3" s="52"/>
      <c r="AT3" s="52"/>
      <c r="AU3" s="52"/>
      <c r="AV3" s="52"/>
      <c r="AW3" s="54"/>
      <c r="AX3" s="58" t="s">
        <v>12</v>
      </c>
      <c r="AY3" s="59"/>
      <c r="AZ3" s="59"/>
      <c r="BA3" s="59"/>
      <c r="BB3" s="59"/>
      <c r="BC3" s="59"/>
      <c r="BD3" s="60"/>
    </row>
    <row r="4" spans="1:56" ht="24" customHeight="1">
      <c r="A4" s="7"/>
      <c r="B4" s="5"/>
      <c r="C4" s="5"/>
      <c r="D4" s="5"/>
      <c r="E4" s="5"/>
      <c r="F4" s="1"/>
      <c r="G4" s="4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5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6"/>
    </row>
    <row r="5" spans="1:56" ht="24" customHeight="1">
      <c r="A5" s="7"/>
      <c r="B5" s="5"/>
      <c r="C5" s="5"/>
      <c r="D5" s="5"/>
      <c r="E5" s="5"/>
      <c r="F5" s="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5"/>
      <c r="W5" s="67"/>
      <c r="X5" s="67"/>
      <c r="Y5" s="67"/>
      <c r="Z5" s="67"/>
      <c r="AA5" s="67"/>
      <c r="AB5" s="67"/>
      <c r="AC5" s="67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56" ht="24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</row>
    <row r="7" spans="1:56" ht="24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</row>
    <row r="8" spans="1:56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</row>
    <row r="9" spans="1:56" ht="24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</row>
    <row r="10" spans="1:56" ht="24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</row>
    <row r="11" spans="1:56" ht="24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</row>
    <row r="12" spans="1:56" ht="24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</row>
    <row r="13" spans="1:56" ht="24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56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  <row r="15" spans="1:56" ht="24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</row>
    <row r="16" spans="1:56" ht="24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</row>
    <row r="17" spans="1:56" ht="24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</row>
    <row r="18" spans="1:56" ht="24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</row>
    <row r="19" spans="1:56" ht="24" customHeight="1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</row>
    <row r="20" spans="1:56" ht="24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</row>
    <row r="21" spans="1:56" ht="24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</row>
    <row r="22" spans="1:56" ht="24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</row>
    <row r="23" spans="1:56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6"/>
    </row>
    <row r="24" spans="1:56" ht="24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6"/>
    </row>
    <row r="25" spans="1:56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</row>
    <row r="26" spans="1:56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</row>
    <row r="27" spans="1:56" ht="24" customHeight="1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</row>
    <row r="28" spans="1:56" ht="24" customHeight="1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</row>
    <row r="29" spans="1:56" ht="24" customHeight="1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</row>
    <row r="30" spans="1:56" ht="24" customHeight="1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</row>
    <row r="31" spans="1:56" ht="24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</row>
    <row r="32" spans="1:56" ht="24" customHeight="1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</row>
    <row r="33" spans="1:56" ht="24" customHeight="1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</row>
    <row r="34" spans="1:56" ht="24" customHeight="1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</row>
    <row r="35" spans="1:56" ht="24" customHeight="1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</row>
    <row r="36" spans="1:56" ht="24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10"/>
    </row>
  </sheetData>
  <mergeCells count="19">
    <mergeCell ref="W5:AC5"/>
    <mergeCell ref="AX2:BD2"/>
    <mergeCell ref="AR3:AW3"/>
    <mergeCell ref="AX3:BD3"/>
    <mergeCell ref="A1:H1"/>
    <mergeCell ref="I1:BD1"/>
    <mergeCell ref="A2:G2"/>
    <mergeCell ref="A3:G3"/>
    <mergeCell ref="AE2:AJ2"/>
    <mergeCell ref="AE3:AJ3"/>
    <mergeCell ref="AK2:AQ2"/>
    <mergeCell ref="AK3:AQ3"/>
    <mergeCell ref="AR2:AW2"/>
    <mergeCell ref="H2:O2"/>
    <mergeCell ref="H3:O3"/>
    <mergeCell ref="P2:V2"/>
    <mergeCell ref="P3:V3"/>
    <mergeCell ref="W2:AD2"/>
    <mergeCell ref="W3:AD3"/>
  </mergeCells>
  <phoneticPr fontId="1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4" t="s">
        <v>8</v>
      </c>
      <c r="B1" s="45"/>
      <c r="C1" s="45"/>
      <c r="D1" s="45"/>
      <c r="E1" s="45"/>
      <c r="F1" s="45"/>
      <c r="G1" s="45"/>
      <c r="H1" s="46"/>
      <c r="I1" s="47" t="str">
        <f>表紙!I1</f>
        <v>社内学習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9"/>
    </row>
    <row r="2" spans="1:56" ht="24" customHeight="1">
      <c r="A2" s="50" t="s">
        <v>1</v>
      </c>
      <c r="B2" s="45"/>
      <c r="C2" s="45"/>
      <c r="D2" s="45"/>
      <c r="E2" s="45"/>
      <c r="F2" s="45"/>
      <c r="G2" s="46"/>
      <c r="H2" s="61" t="str">
        <f>表紙!H2</f>
        <v>-</v>
      </c>
      <c r="I2" s="62"/>
      <c r="J2" s="62"/>
      <c r="K2" s="62"/>
      <c r="L2" s="62"/>
      <c r="M2" s="62"/>
      <c r="N2" s="62"/>
      <c r="O2" s="63"/>
      <c r="P2" s="50" t="s">
        <v>4</v>
      </c>
      <c r="Q2" s="45"/>
      <c r="R2" s="45"/>
      <c r="S2" s="45"/>
      <c r="T2" s="45"/>
      <c r="U2" s="45"/>
      <c r="V2" s="46"/>
      <c r="W2" s="61" t="str">
        <f>表紙!W2</f>
        <v>-</v>
      </c>
      <c r="X2" s="62"/>
      <c r="Y2" s="62"/>
      <c r="Z2" s="62"/>
      <c r="AA2" s="62"/>
      <c r="AB2" s="62"/>
      <c r="AC2" s="62"/>
      <c r="AD2" s="63"/>
      <c r="AE2" s="44" t="s">
        <v>2</v>
      </c>
      <c r="AF2" s="45"/>
      <c r="AG2" s="45"/>
      <c r="AH2" s="45"/>
      <c r="AI2" s="45"/>
      <c r="AJ2" s="46"/>
      <c r="AK2" s="55" t="str">
        <f>表紙!AK2</f>
        <v>-</v>
      </c>
      <c r="AL2" s="56"/>
      <c r="AM2" s="56"/>
      <c r="AN2" s="56"/>
      <c r="AO2" s="56"/>
      <c r="AP2" s="56"/>
      <c r="AQ2" s="57"/>
      <c r="AR2" s="44" t="s">
        <v>10</v>
      </c>
      <c r="AS2" s="45"/>
      <c r="AT2" s="45"/>
      <c r="AU2" s="45"/>
      <c r="AV2" s="45"/>
      <c r="AW2" s="46"/>
      <c r="AX2" s="55">
        <f>表紙!AX2</f>
        <v>44215</v>
      </c>
      <c r="AY2" s="56"/>
      <c r="AZ2" s="56"/>
      <c r="BA2" s="56"/>
      <c r="BB2" s="56"/>
      <c r="BC2" s="56"/>
      <c r="BD2" s="57"/>
    </row>
    <row r="3" spans="1:56" ht="24" customHeight="1">
      <c r="A3" s="51" t="s">
        <v>3</v>
      </c>
      <c r="B3" s="52"/>
      <c r="C3" s="52"/>
      <c r="D3" s="52"/>
      <c r="E3" s="52"/>
      <c r="F3" s="52"/>
      <c r="G3" s="52"/>
      <c r="H3" s="64" t="str">
        <f>表紙!H3</f>
        <v>-</v>
      </c>
      <c r="I3" s="65"/>
      <c r="J3" s="65"/>
      <c r="K3" s="65"/>
      <c r="L3" s="65"/>
      <c r="M3" s="65"/>
      <c r="N3" s="65"/>
      <c r="O3" s="66"/>
      <c r="P3" s="51" t="s">
        <v>5</v>
      </c>
      <c r="Q3" s="52"/>
      <c r="R3" s="52"/>
      <c r="S3" s="52"/>
      <c r="T3" s="52"/>
      <c r="U3" s="52"/>
      <c r="V3" s="54"/>
      <c r="W3" s="64" t="str">
        <f>表紙!W3</f>
        <v>-</v>
      </c>
      <c r="X3" s="65"/>
      <c r="Y3" s="65"/>
      <c r="Z3" s="65"/>
      <c r="AA3" s="65"/>
      <c r="AB3" s="65"/>
      <c r="AC3" s="65"/>
      <c r="AD3" s="66"/>
      <c r="AE3" s="51" t="s">
        <v>9</v>
      </c>
      <c r="AF3" s="52"/>
      <c r="AG3" s="52"/>
      <c r="AH3" s="52"/>
      <c r="AI3" s="52"/>
      <c r="AJ3" s="54"/>
      <c r="AK3" s="58" t="str">
        <f>表紙!AK3</f>
        <v>-</v>
      </c>
      <c r="AL3" s="59"/>
      <c r="AM3" s="59"/>
      <c r="AN3" s="59"/>
      <c r="AO3" s="59"/>
      <c r="AP3" s="59"/>
      <c r="AQ3" s="60"/>
      <c r="AR3" s="51" t="s">
        <v>11</v>
      </c>
      <c r="AS3" s="52"/>
      <c r="AT3" s="52"/>
      <c r="AU3" s="52"/>
      <c r="AV3" s="52"/>
      <c r="AW3" s="54"/>
      <c r="AX3" s="58" t="str">
        <f>表紙!AX3</f>
        <v>趙　大俊</v>
      </c>
      <c r="AY3" s="59"/>
      <c r="AZ3" s="59"/>
      <c r="BA3" s="59"/>
      <c r="BB3" s="59"/>
      <c r="BC3" s="59"/>
      <c r="BD3" s="60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8"/>
      <c r="X5" s="68"/>
      <c r="Y5" s="68"/>
      <c r="Z5" s="68"/>
      <c r="AA5" s="68"/>
      <c r="AB5" s="68"/>
      <c r="AC5" s="68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9" t="s">
        <v>115</v>
      </c>
      <c r="B6" s="69"/>
      <c r="C6" s="69"/>
      <c r="D6" s="69"/>
      <c r="E6" s="69"/>
      <c r="F6" s="6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116</v>
      </c>
      <c r="D10" s="13" t="s">
        <v>118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 t="s">
        <v>120</v>
      </c>
      <c r="E12" s="13" t="s">
        <v>126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 t="s">
        <v>120</v>
      </c>
      <c r="E14" s="13" t="s">
        <v>122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 t="s">
        <v>120</v>
      </c>
      <c r="E16" s="13" t="s">
        <v>123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 t="s">
        <v>120</v>
      </c>
      <c r="E18" s="13" t="s">
        <v>124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 t="s">
        <v>120</v>
      </c>
      <c r="E20" s="13" t="s">
        <v>125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 t="s">
        <v>116</v>
      </c>
      <c r="D22" s="13" t="s">
        <v>119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D24" s="13" t="s">
        <v>120</v>
      </c>
      <c r="E24" s="13" t="s">
        <v>127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D26" s="13" t="s">
        <v>120</v>
      </c>
      <c r="E26" s="13" t="s">
        <v>128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D28" s="13"/>
      <c r="E28" s="13" t="s">
        <v>121</v>
      </c>
      <c r="F28" s="13" t="s">
        <v>129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D30" s="13" t="s">
        <v>120</v>
      </c>
      <c r="E30" s="13" t="s">
        <v>130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13" t="s">
        <v>120</v>
      </c>
      <c r="E32" s="13" t="s">
        <v>125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C36" s="13"/>
      <c r="D36" s="13"/>
      <c r="E36" s="2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13" t="s">
        <v>116</v>
      </c>
      <c r="D38" s="13" t="s">
        <v>131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/>
      <c r="D40" s="13" t="s">
        <v>132</v>
      </c>
      <c r="E40" s="11" t="s">
        <v>133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 t="s">
        <v>132</v>
      </c>
      <c r="E42" s="11" t="s">
        <v>134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 t="s">
        <v>116</v>
      </c>
      <c r="D44" s="13" t="s">
        <v>135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D45" s="13"/>
      <c r="E45" s="2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D46" s="13" t="s">
        <v>132</v>
      </c>
      <c r="E46" s="11" t="s">
        <v>136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D48" s="13" t="s">
        <v>132</v>
      </c>
      <c r="E48" s="11" t="s">
        <v>137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3"/>
    </row>
  </sheetData>
  <mergeCells count="20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8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4" t="s">
        <v>8</v>
      </c>
      <c r="B1" s="45"/>
      <c r="C1" s="45"/>
      <c r="D1" s="45"/>
      <c r="E1" s="45"/>
      <c r="F1" s="45"/>
      <c r="G1" s="45"/>
      <c r="H1" s="46"/>
      <c r="I1" s="47" t="str">
        <f>表紙!I1</f>
        <v>社内学習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9"/>
    </row>
    <row r="2" spans="1:56" ht="24" customHeight="1">
      <c r="A2" s="50" t="s">
        <v>1</v>
      </c>
      <c r="B2" s="45"/>
      <c r="C2" s="45"/>
      <c r="D2" s="45"/>
      <c r="E2" s="45"/>
      <c r="F2" s="45"/>
      <c r="G2" s="46"/>
      <c r="H2" s="61" t="str">
        <f>表紙!H2</f>
        <v>-</v>
      </c>
      <c r="I2" s="62"/>
      <c r="J2" s="62"/>
      <c r="K2" s="62"/>
      <c r="L2" s="62"/>
      <c r="M2" s="62"/>
      <c r="N2" s="62"/>
      <c r="O2" s="63"/>
      <c r="P2" s="50" t="s">
        <v>4</v>
      </c>
      <c r="Q2" s="45"/>
      <c r="R2" s="45"/>
      <c r="S2" s="45"/>
      <c r="T2" s="45"/>
      <c r="U2" s="45"/>
      <c r="V2" s="46"/>
      <c r="W2" s="61" t="str">
        <f>表紙!W2</f>
        <v>-</v>
      </c>
      <c r="X2" s="62"/>
      <c r="Y2" s="62"/>
      <c r="Z2" s="62"/>
      <c r="AA2" s="62"/>
      <c r="AB2" s="62"/>
      <c r="AC2" s="62"/>
      <c r="AD2" s="63"/>
      <c r="AE2" s="44" t="s">
        <v>2</v>
      </c>
      <c r="AF2" s="45"/>
      <c r="AG2" s="45"/>
      <c r="AH2" s="45"/>
      <c r="AI2" s="45"/>
      <c r="AJ2" s="46"/>
      <c r="AK2" s="55" t="str">
        <f>表紙!AK2</f>
        <v>-</v>
      </c>
      <c r="AL2" s="56"/>
      <c r="AM2" s="56"/>
      <c r="AN2" s="56"/>
      <c r="AO2" s="56"/>
      <c r="AP2" s="56"/>
      <c r="AQ2" s="57"/>
      <c r="AR2" s="44" t="s">
        <v>10</v>
      </c>
      <c r="AS2" s="45"/>
      <c r="AT2" s="45"/>
      <c r="AU2" s="45"/>
      <c r="AV2" s="45"/>
      <c r="AW2" s="46"/>
      <c r="AX2" s="55">
        <f>表紙!AX2</f>
        <v>44215</v>
      </c>
      <c r="AY2" s="56"/>
      <c r="AZ2" s="56"/>
      <c r="BA2" s="56"/>
      <c r="BB2" s="56"/>
      <c r="BC2" s="56"/>
      <c r="BD2" s="57"/>
    </row>
    <row r="3" spans="1:56" ht="24" customHeight="1">
      <c r="A3" s="51" t="s">
        <v>3</v>
      </c>
      <c r="B3" s="52"/>
      <c r="C3" s="52"/>
      <c r="D3" s="52"/>
      <c r="E3" s="52"/>
      <c r="F3" s="52"/>
      <c r="G3" s="52"/>
      <c r="H3" s="64" t="str">
        <f>表紙!H3</f>
        <v>-</v>
      </c>
      <c r="I3" s="65"/>
      <c r="J3" s="65"/>
      <c r="K3" s="65"/>
      <c r="L3" s="65"/>
      <c r="M3" s="65"/>
      <c r="N3" s="65"/>
      <c r="O3" s="66"/>
      <c r="P3" s="51" t="s">
        <v>5</v>
      </c>
      <c r="Q3" s="52"/>
      <c r="R3" s="52"/>
      <c r="S3" s="52"/>
      <c r="T3" s="52"/>
      <c r="U3" s="52"/>
      <c r="V3" s="54"/>
      <c r="W3" s="64" t="str">
        <f>表紙!W3</f>
        <v>-</v>
      </c>
      <c r="X3" s="65"/>
      <c r="Y3" s="65"/>
      <c r="Z3" s="65"/>
      <c r="AA3" s="65"/>
      <c r="AB3" s="65"/>
      <c r="AC3" s="65"/>
      <c r="AD3" s="66"/>
      <c r="AE3" s="51" t="s">
        <v>9</v>
      </c>
      <c r="AF3" s="52"/>
      <c r="AG3" s="52"/>
      <c r="AH3" s="52"/>
      <c r="AI3" s="52"/>
      <c r="AJ3" s="54"/>
      <c r="AK3" s="58" t="str">
        <f>表紙!AK3</f>
        <v>-</v>
      </c>
      <c r="AL3" s="59"/>
      <c r="AM3" s="59"/>
      <c r="AN3" s="59"/>
      <c r="AO3" s="59"/>
      <c r="AP3" s="59"/>
      <c r="AQ3" s="60"/>
      <c r="AR3" s="51" t="s">
        <v>11</v>
      </c>
      <c r="AS3" s="52"/>
      <c r="AT3" s="52"/>
      <c r="AU3" s="52"/>
      <c r="AV3" s="52"/>
      <c r="AW3" s="54"/>
      <c r="AX3" s="58" t="str">
        <f>表紙!AX3</f>
        <v>趙　大俊</v>
      </c>
      <c r="AY3" s="59"/>
      <c r="AZ3" s="59"/>
      <c r="BA3" s="59"/>
      <c r="BB3" s="59"/>
      <c r="BC3" s="59"/>
      <c r="BD3" s="60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8"/>
      <c r="X5" s="68"/>
      <c r="Y5" s="68"/>
      <c r="Z5" s="68"/>
      <c r="AA5" s="68"/>
      <c r="AB5" s="68"/>
      <c r="AC5" s="68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9" t="s">
        <v>138</v>
      </c>
      <c r="B6" s="69"/>
      <c r="C6" s="69"/>
      <c r="D6" s="69"/>
      <c r="E6" s="69"/>
      <c r="F6" s="6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139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70" t="s">
        <v>140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71" t="s">
        <v>150</v>
      </c>
      <c r="D12" s="13" t="s">
        <v>143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 t="s">
        <v>116</v>
      </c>
      <c r="E14" s="13" t="s">
        <v>142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71" t="s">
        <v>151</v>
      </c>
      <c r="D16" s="13" t="s">
        <v>144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 t="s">
        <v>116</v>
      </c>
      <c r="E18" s="13" t="s">
        <v>145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 t="s">
        <v>146</v>
      </c>
      <c r="E20" s="13" t="s">
        <v>148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71" t="s">
        <v>153</v>
      </c>
      <c r="G21" s="13" t="s">
        <v>171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71" t="s">
        <v>152</v>
      </c>
      <c r="G22" s="13" t="s">
        <v>172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71" t="s">
        <v>154</v>
      </c>
      <c r="G23" s="13" t="s">
        <v>173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71" t="s">
        <v>155</v>
      </c>
      <c r="D25" s="13" t="s">
        <v>149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13"/>
      <c r="D27" s="13" t="s">
        <v>146</v>
      </c>
      <c r="E27" s="13" t="s">
        <v>164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E28" s="71" t="s">
        <v>156</v>
      </c>
      <c r="G28" s="13" t="s">
        <v>168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71" t="s">
        <v>157</v>
      </c>
      <c r="G29" s="13" t="s">
        <v>169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13"/>
      <c r="E30" s="71" t="s">
        <v>158</v>
      </c>
      <c r="G30" s="13" t="s">
        <v>170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71" t="s">
        <v>159</v>
      </c>
      <c r="D38" s="13" t="s">
        <v>141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/>
      <c r="D40" s="13" t="s">
        <v>146</v>
      </c>
      <c r="E40" s="13" t="s">
        <v>164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E41" s="71" t="s">
        <v>160</v>
      </c>
      <c r="G41" s="13" t="s">
        <v>165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/>
      <c r="E42" s="71" t="s">
        <v>161</v>
      </c>
      <c r="G42" s="13" t="s">
        <v>166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D43" s="13"/>
      <c r="E43" s="71" t="s">
        <v>162</v>
      </c>
      <c r="G43" s="13" t="s">
        <v>167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C46" s="71" t="s">
        <v>163</v>
      </c>
      <c r="D46" s="13" t="s">
        <v>178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C48" s="13"/>
      <c r="D48" s="13" t="s">
        <v>146</v>
      </c>
      <c r="E48" s="13" t="s">
        <v>164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C49" s="13"/>
      <c r="D49" s="13"/>
      <c r="E49" s="71" t="s">
        <v>174</v>
      </c>
      <c r="F49" s="13"/>
      <c r="G49" s="13" t="s">
        <v>180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E50" s="71" t="s">
        <v>177</v>
      </c>
      <c r="F50" s="13"/>
      <c r="G50" s="13" t="s">
        <v>181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D51" s="13"/>
      <c r="E51" s="71" t="s">
        <v>179</v>
      </c>
      <c r="F51" s="13"/>
      <c r="G51" s="13" t="s">
        <v>182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D53" s="13" t="s">
        <v>146</v>
      </c>
      <c r="E53" s="13" t="s">
        <v>164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D54" s="13"/>
      <c r="E54" s="71" t="s">
        <v>183</v>
      </c>
      <c r="F54" s="13"/>
      <c r="G54" s="13" t="s">
        <v>186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D55" s="13"/>
      <c r="E55" s="71" t="s">
        <v>184</v>
      </c>
      <c r="F55" s="13"/>
      <c r="G55" s="13" t="s">
        <v>187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D56" s="13"/>
      <c r="E56" s="71" t="s">
        <v>185</v>
      </c>
      <c r="F56" s="13"/>
      <c r="G56" s="13" t="s">
        <v>188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C58" s="71" t="s">
        <v>189</v>
      </c>
      <c r="D58" s="13" t="s">
        <v>190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D60" s="13" t="s">
        <v>146</v>
      </c>
      <c r="E60" s="13" t="s">
        <v>164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D61" s="13"/>
      <c r="E61" s="13" t="s">
        <v>198</v>
      </c>
      <c r="F61" s="13"/>
      <c r="G61" s="13" t="s">
        <v>199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C63" s="71" t="s">
        <v>200</v>
      </c>
      <c r="D63" s="13" t="s">
        <v>201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D65" s="13" t="s">
        <v>146</v>
      </c>
      <c r="E65" s="13" t="s">
        <v>164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D66" s="13"/>
      <c r="E66" s="13" t="s">
        <v>202</v>
      </c>
      <c r="F66" s="13"/>
      <c r="G66" s="13" t="s">
        <v>205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C67" s="13"/>
      <c r="D67" s="13"/>
      <c r="E67" s="13" t="s">
        <v>203</v>
      </c>
      <c r="F67" s="13"/>
      <c r="G67" s="13" t="s">
        <v>204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C68" s="13"/>
      <c r="D68" s="13"/>
      <c r="E68" s="2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12"/>
      <c r="B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6"/>
    </row>
    <row r="73" spans="1:56" ht="24" customHeight="1">
      <c r="A73" s="12"/>
      <c r="B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6"/>
    </row>
    <row r="74" spans="1:56" ht="24" customHeight="1">
      <c r="A74" s="12"/>
      <c r="B74" s="13"/>
      <c r="C74" s="71" t="s">
        <v>206</v>
      </c>
      <c r="D74" s="11" t="s">
        <v>211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6"/>
    </row>
    <row r="75" spans="1:56" ht="24" customHeight="1">
      <c r="A75" s="12"/>
      <c r="B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6"/>
    </row>
    <row r="76" spans="1:56" ht="24" customHeight="1">
      <c r="A76" s="12"/>
      <c r="B76" s="13"/>
      <c r="D76" s="13" t="s">
        <v>146</v>
      </c>
      <c r="E76" s="11" t="s">
        <v>212</v>
      </c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6"/>
    </row>
    <row r="77" spans="1:56" ht="24" customHeight="1">
      <c r="A77" s="12"/>
      <c r="B77" s="13"/>
      <c r="D77" s="13"/>
      <c r="E77" s="11" t="s">
        <v>147</v>
      </c>
      <c r="F77" s="11" t="s">
        <v>218</v>
      </c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6"/>
    </row>
    <row r="78" spans="1:56" ht="24" customHeight="1">
      <c r="A78" s="12"/>
      <c r="B78" s="13"/>
      <c r="D78" s="13"/>
      <c r="F78" s="69" t="s">
        <v>220</v>
      </c>
      <c r="G78" s="69"/>
      <c r="H78" s="69"/>
      <c r="I78" s="69"/>
      <c r="J78" s="69"/>
      <c r="K78" s="69"/>
      <c r="L78" s="69" t="s">
        <v>221</v>
      </c>
      <c r="M78" s="69"/>
      <c r="N78" s="69"/>
      <c r="O78" s="69"/>
      <c r="P78" s="69"/>
      <c r="Q78" s="69"/>
      <c r="R78" s="69"/>
      <c r="S78" s="69" t="s">
        <v>223</v>
      </c>
      <c r="T78" s="69"/>
      <c r="U78" s="69"/>
      <c r="V78" s="69"/>
      <c r="W78" s="69"/>
      <c r="X78" s="69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6"/>
    </row>
    <row r="79" spans="1:56" ht="24" customHeight="1">
      <c r="A79" s="12"/>
      <c r="B79" s="13"/>
      <c r="D79" s="13"/>
      <c r="F79" s="72" t="s">
        <v>224</v>
      </c>
      <c r="G79" s="72"/>
      <c r="H79" s="72"/>
      <c r="I79" s="72"/>
      <c r="J79" s="72"/>
      <c r="K79" s="72"/>
      <c r="L79" s="72" t="s">
        <v>225</v>
      </c>
      <c r="M79" s="72"/>
      <c r="N79" s="72"/>
      <c r="O79" s="72"/>
      <c r="P79" s="72"/>
      <c r="Q79" s="72"/>
      <c r="R79" s="72"/>
      <c r="S79" s="72" t="s">
        <v>224</v>
      </c>
      <c r="T79" s="72"/>
      <c r="U79" s="72"/>
      <c r="V79" s="72"/>
      <c r="W79" s="72"/>
      <c r="X79" s="72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6"/>
    </row>
    <row r="80" spans="1:56" ht="24" customHeight="1">
      <c r="A80" s="12"/>
      <c r="B80" s="13"/>
      <c r="D80" s="13"/>
      <c r="F80" s="72" t="s">
        <v>226</v>
      </c>
      <c r="G80" s="72"/>
      <c r="H80" s="72"/>
      <c r="I80" s="72"/>
      <c r="J80" s="72"/>
      <c r="K80" s="72"/>
      <c r="L80" s="72" t="s">
        <v>227</v>
      </c>
      <c r="M80" s="72"/>
      <c r="N80" s="72"/>
      <c r="O80" s="72"/>
      <c r="P80" s="72"/>
      <c r="Q80" s="72"/>
      <c r="R80" s="72"/>
      <c r="S80" s="72" t="s">
        <v>226</v>
      </c>
      <c r="T80" s="72"/>
      <c r="U80" s="72"/>
      <c r="V80" s="72"/>
      <c r="W80" s="72"/>
      <c r="X80" s="72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6"/>
    </row>
    <row r="81" spans="1:56" ht="24" customHeight="1">
      <c r="A81" s="12"/>
      <c r="B81" s="13"/>
      <c r="D81" s="13"/>
      <c r="F81" s="72" t="s">
        <v>219</v>
      </c>
      <c r="G81" s="72"/>
      <c r="H81" s="72"/>
      <c r="I81" s="72"/>
      <c r="J81" s="72"/>
      <c r="K81" s="72"/>
      <c r="L81" s="72" t="s">
        <v>222</v>
      </c>
      <c r="M81" s="72"/>
      <c r="N81" s="72"/>
      <c r="O81" s="72"/>
      <c r="P81" s="72"/>
      <c r="Q81" s="72"/>
      <c r="R81" s="72"/>
      <c r="S81" s="72" t="s">
        <v>219</v>
      </c>
      <c r="T81" s="72"/>
      <c r="U81" s="72"/>
      <c r="V81" s="72"/>
      <c r="W81" s="72"/>
      <c r="X81" s="72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6"/>
    </row>
    <row r="82" spans="1:56" ht="24" customHeight="1">
      <c r="A82" s="12"/>
      <c r="B82" s="13"/>
      <c r="D82" s="13"/>
      <c r="F82" s="72" t="s">
        <v>228</v>
      </c>
      <c r="G82" s="72"/>
      <c r="H82" s="72"/>
      <c r="I82" s="72"/>
      <c r="J82" s="72"/>
      <c r="K82" s="72"/>
      <c r="L82" s="72" t="s">
        <v>229</v>
      </c>
      <c r="M82" s="72"/>
      <c r="N82" s="72"/>
      <c r="O82" s="72"/>
      <c r="P82" s="72"/>
      <c r="Q82" s="72"/>
      <c r="R82" s="72"/>
      <c r="S82" s="72" t="s">
        <v>228</v>
      </c>
      <c r="T82" s="72"/>
      <c r="U82" s="72"/>
      <c r="V82" s="72"/>
      <c r="W82" s="72"/>
      <c r="X82" s="72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6"/>
    </row>
    <row r="83" spans="1:56" ht="24" customHeight="1">
      <c r="A83" s="12"/>
      <c r="B83" s="13"/>
      <c r="D83" s="13"/>
      <c r="F83" s="72" t="s">
        <v>230</v>
      </c>
      <c r="G83" s="72"/>
      <c r="H83" s="72"/>
      <c r="I83" s="72"/>
      <c r="J83" s="72"/>
      <c r="K83" s="72"/>
      <c r="L83" s="72" t="s">
        <v>231</v>
      </c>
      <c r="M83" s="72"/>
      <c r="N83" s="72"/>
      <c r="O83" s="72"/>
      <c r="P83" s="72"/>
      <c r="Q83" s="72"/>
      <c r="R83" s="72"/>
      <c r="S83" s="72" t="s">
        <v>230</v>
      </c>
      <c r="T83" s="72"/>
      <c r="U83" s="72"/>
      <c r="V83" s="72"/>
      <c r="W83" s="72"/>
      <c r="X83" s="72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6"/>
    </row>
    <row r="84" spans="1:56" ht="24" customHeight="1">
      <c r="A84" s="12"/>
      <c r="B84" s="13"/>
      <c r="D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6"/>
    </row>
    <row r="85" spans="1:56" ht="24" customHeight="1">
      <c r="A85" s="12"/>
      <c r="B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6"/>
    </row>
    <row r="86" spans="1:56" ht="24" customHeight="1">
      <c r="A86" s="12"/>
      <c r="B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6"/>
    </row>
    <row r="87" spans="1:56" ht="24" customHeight="1">
      <c r="A87" s="12"/>
      <c r="B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6"/>
    </row>
    <row r="88" spans="1:56" ht="24" customHeight="1">
      <c r="A88" s="12"/>
      <c r="B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6"/>
    </row>
    <row r="89" spans="1:56" ht="24" customHeight="1">
      <c r="A89" s="12"/>
      <c r="B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6"/>
    </row>
    <row r="90" spans="1:56" ht="24" customHeight="1">
      <c r="A90" s="12"/>
      <c r="B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6"/>
    </row>
    <row r="91" spans="1:56" ht="24" customHeight="1">
      <c r="A91" s="12"/>
      <c r="B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6"/>
    </row>
    <row r="92" spans="1:56" ht="24" customHeight="1">
      <c r="A92" s="12"/>
      <c r="B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6"/>
    </row>
    <row r="93" spans="1:56" ht="24" customHeight="1">
      <c r="A93" s="12"/>
      <c r="B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6"/>
    </row>
    <row r="94" spans="1:56" ht="24" customHeight="1">
      <c r="A94" s="12"/>
      <c r="B94" s="13"/>
      <c r="K94" s="13"/>
      <c r="L94" s="13"/>
      <c r="M94" s="13"/>
      <c r="N94" s="13"/>
      <c r="O94" s="13"/>
      <c r="P94" s="13"/>
      <c r="Q94" s="13"/>
      <c r="R94" s="13"/>
      <c r="S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6"/>
    </row>
    <row r="95" spans="1:56" ht="24" customHeight="1">
      <c r="A95" s="12"/>
      <c r="B95" s="13"/>
      <c r="K95" s="13"/>
      <c r="L95" s="13"/>
      <c r="M95" s="13"/>
      <c r="N95" s="13"/>
      <c r="O95" s="13"/>
      <c r="P95" s="13"/>
      <c r="Q95" s="13"/>
      <c r="R95" s="13"/>
      <c r="S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6"/>
    </row>
    <row r="96" spans="1:56" ht="24" customHeight="1">
      <c r="A96" s="12"/>
      <c r="B96" s="13"/>
      <c r="K96" s="13"/>
      <c r="L96" s="13"/>
      <c r="M96" s="13"/>
      <c r="N96" s="13"/>
      <c r="O96" s="13"/>
      <c r="P96" s="13"/>
      <c r="Q96" s="13"/>
      <c r="R96" s="13"/>
      <c r="S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6"/>
    </row>
    <row r="97" spans="1:56" ht="24" customHeight="1">
      <c r="A97" s="12"/>
      <c r="B97" s="13"/>
      <c r="K97" s="13"/>
      <c r="L97" s="13"/>
      <c r="M97" s="13"/>
      <c r="N97" s="13"/>
      <c r="O97" s="13"/>
      <c r="P97" s="13"/>
      <c r="Q97" s="13"/>
      <c r="R97" s="13"/>
      <c r="S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6"/>
    </row>
    <row r="98" spans="1:56" ht="24" customHeight="1">
      <c r="A98" s="12"/>
      <c r="B98" s="13"/>
      <c r="K98" s="13"/>
      <c r="L98" s="13"/>
      <c r="M98" s="13"/>
      <c r="N98" s="13"/>
      <c r="O98" s="13"/>
      <c r="P98" s="13"/>
      <c r="Q98" s="13"/>
      <c r="R98" s="13"/>
      <c r="S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6"/>
    </row>
    <row r="99" spans="1:56" ht="24" customHeight="1">
      <c r="A99" s="12"/>
      <c r="B99" s="13"/>
      <c r="K99" s="13"/>
      <c r="L99" s="13"/>
      <c r="M99" s="13"/>
      <c r="N99" s="13"/>
      <c r="O99" s="13"/>
      <c r="P99" s="13"/>
      <c r="Q99" s="13"/>
      <c r="R99" s="13"/>
      <c r="S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6"/>
    </row>
    <row r="100" spans="1:56" ht="24" customHeight="1">
      <c r="A100" s="12"/>
      <c r="B100" s="13"/>
      <c r="K100" s="13"/>
      <c r="L100" s="13"/>
      <c r="M100" s="13"/>
      <c r="N100" s="13"/>
      <c r="O100" s="13"/>
      <c r="P100" s="13"/>
      <c r="Q100" s="13"/>
      <c r="R100" s="13"/>
      <c r="S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6"/>
    </row>
    <row r="101" spans="1:56" ht="24" customHeight="1">
      <c r="A101" s="12"/>
      <c r="B101" s="13"/>
      <c r="K101" s="13"/>
      <c r="L101" s="13"/>
      <c r="M101" s="13"/>
      <c r="N101" s="13"/>
      <c r="O101" s="13"/>
      <c r="P101" s="13"/>
      <c r="Q101" s="13"/>
      <c r="R101" s="13"/>
      <c r="S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6"/>
    </row>
    <row r="102" spans="1:56" ht="24" customHeight="1">
      <c r="A102" s="12"/>
      <c r="B102" s="13"/>
      <c r="K102" s="13"/>
      <c r="L102" s="13"/>
      <c r="M102" s="13"/>
      <c r="N102" s="13"/>
      <c r="O102" s="13"/>
      <c r="P102" s="13"/>
      <c r="Q102" s="13"/>
      <c r="R102" s="13"/>
      <c r="S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6"/>
    </row>
    <row r="103" spans="1:56" ht="24" customHeight="1">
      <c r="A103" s="12"/>
      <c r="B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6"/>
    </row>
    <row r="104" spans="1:56" ht="24" customHeight="1">
      <c r="A104" s="12"/>
      <c r="B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6"/>
    </row>
    <row r="105" spans="1:56" ht="24" customHeight="1">
      <c r="A105" s="12"/>
      <c r="B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6"/>
    </row>
    <row r="106" spans="1:56" ht="24" customHeight="1">
      <c r="A106" s="12"/>
      <c r="B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6"/>
    </row>
    <row r="107" spans="1:56" ht="24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6"/>
    </row>
    <row r="108" spans="1:56" ht="24" customHeight="1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3"/>
    </row>
  </sheetData>
  <mergeCells count="38">
    <mergeCell ref="F82:K82"/>
    <mergeCell ref="L82:R82"/>
    <mergeCell ref="S82:X82"/>
    <mergeCell ref="F83:K83"/>
    <mergeCell ref="L83:R83"/>
    <mergeCell ref="S83:X83"/>
    <mergeCell ref="F80:K80"/>
    <mergeCell ref="L80:R80"/>
    <mergeCell ref="S80:X80"/>
    <mergeCell ref="F81:K81"/>
    <mergeCell ref="L81:R81"/>
    <mergeCell ref="S81:X81"/>
    <mergeCell ref="F78:K78"/>
    <mergeCell ref="L78:R78"/>
    <mergeCell ref="S78:X78"/>
    <mergeCell ref="F79:K79"/>
    <mergeCell ref="L79:R79"/>
    <mergeCell ref="S79:X79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44" t="s">
        <v>8</v>
      </c>
      <c r="B1" s="45"/>
      <c r="C1" s="45"/>
      <c r="D1" s="45"/>
      <c r="E1" s="45"/>
      <c r="F1" s="45"/>
      <c r="G1" s="45"/>
      <c r="H1" s="46"/>
      <c r="I1" s="47" t="str">
        <f>表紙!I1</f>
        <v>社内学習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9"/>
    </row>
    <row r="2" spans="1:56" ht="24" customHeight="1">
      <c r="A2" s="50" t="s">
        <v>1</v>
      </c>
      <c r="B2" s="45"/>
      <c r="C2" s="45"/>
      <c r="D2" s="45"/>
      <c r="E2" s="45"/>
      <c r="F2" s="45"/>
      <c r="G2" s="46"/>
      <c r="H2" s="61" t="str">
        <f>表紙!H2</f>
        <v>-</v>
      </c>
      <c r="I2" s="62"/>
      <c r="J2" s="62"/>
      <c r="K2" s="62"/>
      <c r="L2" s="62"/>
      <c r="M2" s="62"/>
      <c r="N2" s="62"/>
      <c r="O2" s="63"/>
      <c r="P2" s="50" t="s">
        <v>4</v>
      </c>
      <c r="Q2" s="45"/>
      <c r="R2" s="45"/>
      <c r="S2" s="45"/>
      <c r="T2" s="45"/>
      <c r="U2" s="45"/>
      <c r="V2" s="46"/>
      <c r="W2" s="61" t="str">
        <f>表紙!W2</f>
        <v>-</v>
      </c>
      <c r="X2" s="62"/>
      <c r="Y2" s="62"/>
      <c r="Z2" s="62"/>
      <c r="AA2" s="62"/>
      <c r="AB2" s="62"/>
      <c r="AC2" s="62"/>
      <c r="AD2" s="63"/>
      <c r="AE2" s="44" t="s">
        <v>2</v>
      </c>
      <c r="AF2" s="45"/>
      <c r="AG2" s="45"/>
      <c r="AH2" s="45"/>
      <c r="AI2" s="45"/>
      <c r="AJ2" s="46"/>
      <c r="AK2" s="55" t="str">
        <f>表紙!AK2</f>
        <v>-</v>
      </c>
      <c r="AL2" s="56"/>
      <c r="AM2" s="56"/>
      <c r="AN2" s="56"/>
      <c r="AO2" s="56"/>
      <c r="AP2" s="56"/>
      <c r="AQ2" s="57"/>
      <c r="AR2" s="44" t="s">
        <v>10</v>
      </c>
      <c r="AS2" s="45"/>
      <c r="AT2" s="45"/>
      <c r="AU2" s="45"/>
      <c r="AV2" s="45"/>
      <c r="AW2" s="46"/>
      <c r="AX2" s="55">
        <f>表紙!AX2</f>
        <v>44215</v>
      </c>
      <c r="AY2" s="56"/>
      <c r="AZ2" s="56"/>
      <c r="BA2" s="56"/>
      <c r="BB2" s="56"/>
      <c r="BC2" s="56"/>
      <c r="BD2" s="57"/>
    </row>
    <row r="3" spans="1:56" ht="24" customHeight="1">
      <c r="A3" s="51" t="s">
        <v>3</v>
      </c>
      <c r="B3" s="52"/>
      <c r="C3" s="52"/>
      <c r="D3" s="52"/>
      <c r="E3" s="52"/>
      <c r="F3" s="52"/>
      <c r="G3" s="52"/>
      <c r="H3" s="64" t="str">
        <f>表紙!H3</f>
        <v>-</v>
      </c>
      <c r="I3" s="65"/>
      <c r="J3" s="65"/>
      <c r="K3" s="65"/>
      <c r="L3" s="65"/>
      <c r="M3" s="65"/>
      <c r="N3" s="65"/>
      <c r="O3" s="66"/>
      <c r="P3" s="51" t="s">
        <v>5</v>
      </c>
      <c r="Q3" s="52"/>
      <c r="R3" s="52"/>
      <c r="S3" s="52"/>
      <c r="T3" s="52"/>
      <c r="U3" s="52"/>
      <c r="V3" s="54"/>
      <c r="W3" s="64" t="str">
        <f>表紙!W3</f>
        <v>-</v>
      </c>
      <c r="X3" s="65"/>
      <c r="Y3" s="65"/>
      <c r="Z3" s="65"/>
      <c r="AA3" s="65"/>
      <c r="AB3" s="65"/>
      <c r="AC3" s="65"/>
      <c r="AD3" s="66"/>
      <c r="AE3" s="51" t="s">
        <v>9</v>
      </c>
      <c r="AF3" s="52"/>
      <c r="AG3" s="52"/>
      <c r="AH3" s="52"/>
      <c r="AI3" s="52"/>
      <c r="AJ3" s="54"/>
      <c r="AK3" s="58" t="str">
        <f>表紙!AK3</f>
        <v>-</v>
      </c>
      <c r="AL3" s="59"/>
      <c r="AM3" s="59"/>
      <c r="AN3" s="59"/>
      <c r="AO3" s="59"/>
      <c r="AP3" s="59"/>
      <c r="AQ3" s="60"/>
      <c r="AR3" s="51" t="s">
        <v>11</v>
      </c>
      <c r="AS3" s="52"/>
      <c r="AT3" s="52"/>
      <c r="AU3" s="52"/>
      <c r="AV3" s="52"/>
      <c r="AW3" s="54"/>
      <c r="AX3" s="58" t="str">
        <f>表紙!AX3</f>
        <v>趙　大俊</v>
      </c>
      <c r="AY3" s="59"/>
      <c r="AZ3" s="59"/>
      <c r="BA3" s="59"/>
      <c r="BB3" s="59"/>
      <c r="BC3" s="59"/>
      <c r="BD3" s="60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8"/>
      <c r="X5" s="68"/>
      <c r="Y5" s="68"/>
      <c r="Z5" s="68"/>
      <c r="AA5" s="68"/>
      <c r="AB5" s="68"/>
      <c r="AC5" s="68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9" t="s">
        <v>17</v>
      </c>
      <c r="B6" s="69"/>
      <c r="C6" s="69"/>
      <c r="D6" s="69"/>
      <c r="E6" s="69"/>
      <c r="F6" s="6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2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5">
        <v>1</v>
      </c>
      <c r="O14" s="13"/>
      <c r="P14" s="28" t="s">
        <v>18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25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2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I39" s="26">
        <v>1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N41" s="26">
        <v>1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P42" s="27" t="s">
        <v>18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R48" s="13"/>
      <c r="S48" s="13"/>
      <c r="T48" s="13"/>
      <c r="U48" s="13"/>
      <c r="V48" s="25" t="s">
        <v>176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N49" s="26">
        <v>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R50" s="13"/>
      <c r="S50" s="13"/>
      <c r="T50" s="13"/>
      <c r="U50" s="13"/>
      <c r="V50" s="25">
        <v>1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P51" s="27" t="s">
        <v>175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3"/>
    </row>
  </sheetData>
  <mergeCells count="2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3.5"/>
  <cols>
    <col min="1" max="2" width="11.625" style="29" bestFit="1" customWidth="1"/>
    <col min="3" max="3" width="20.5" style="29" bestFit="1" customWidth="1"/>
    <col min="4" max="4" width="27.25" style="29" bestFit="1" customWidth="1"/>
    <col min="5" max="5" width="27.25" style="29" customWidth="1"/>
    <col min="6" max="16384" width="9" style="29"/>
  </cols>
  <sheetData>
    <row r="1" spans="1:5">
      <c r="A1" s="32" t="s">
        <v>38</v>
      </c>
      <c r="B1" s="32" t="s">
        <v>39</v>
      </c>
      <c r="C1" s="32" t="s">
        <v>192</v>
      </c>
      <c r="D1" s="32" t="s">
        <v>193</v>
      </c>
      <c r="E1" s="32" t="s">
        <v>196</v>
      </c>
    </row>
    <row r="2" spans="1:5">
      <c r="A2" s="31" t="s">
        <v>40</v>
      </c>
      <c r="B2" s="31" t="s">
        <v>41</v>
      </c>
      <c r="C2" s="31" t="s">
        <v>35</v>
      </c>
      <c r="D2" s="31" t="s">
        <v>24</v>
      </c>
      <c r="E2" s="31" t="s">
        <v>24</v>
      </c>
    </row>
    <row r="3" spans="1:5">
      <c r="A3" s="31" t="s">
        <v>40</v>
      </c>
      <c r="B3" s="31" t="s">
        <v>41</v>
      </c>
      <c r="C3" s="31" t="s">
        <v>36</v>
      </c>
      <c r="D3" s="31" t="s">
        <v>37</v>
      </c>
      <c r="E3" s="31" t="s">
        <v>37</v>
      </c>
    </row>
    <row r="4" spans="1:5">
      <c r="A4" s="31" t="s">
        <v>40</v>
      </c>
      <c r="B4" s="31" t="s">
        <v>42</v>
      </c>
      <c r="C4" s="31" t="s">
        <v>43</v>
      </c>
      <c r="D4" s="31" t="s">
        <v>44</v>
      </c>
      <c r="E4" s="31" t="s">
        <v>44</v>
      </c>
    </row>
    <row r="5" spans="1:5">
      <c r="A5" s="31" t="s">
        <v>40</v>
      </c>
      <c r="B5" s="31" t="s">
        <v>42</v>
      </c>
      <c r="C5" s="31" t="s">
        <v>112</v>
      </c>
      <c r="D5" s="31" t="s">
        <v>45</v>
      </c>
      <c r="E5" s="31" t="s">
        <v>45</v>
      </c>
    </row>
    <row r="6" spans="1:5">
      <c r="A6" s="31" t="s">
        <v>40</v>
      </c>
      <c r="B6" s="31" t="s">
        <v>42</v>
      </c>
      <c r="C6" s="31" t="s">
        <v>47</v>
      </c>
      <c r="D6" s="31" t="s">
        <v>48</v>
      </c>
      <c r="E6" s="31" t="s">
        <v>48</v>
      </c>
    </row>
    <row r="7" spans="1:5">
      <c r="A7" s="31" t="s">
        <v>40</v>
      </c>
      <c r="B7" s="31" t="s">
        <v>42</v>
      </c>
      <c r="C7" s="31" t="s">
        <v>49</v>
      </c>
      <c r="D7" s="31" t="s">
        <v>50</v>
      </c>
      <c r="E7" s="31" t="s">
        <v>50</v>
      </c>
    </row>
    <row r="8" spans="1:5">
      <c r="A8" s="31" t="s">
        <v>51</v>
      </c>
      <c r="B8" s="31" t="s">
        <v>52</v>
      </c>
      <c r="C8" s="31" t="s">
        <v>54</v>
      </c>
      <c r="D8" s="31" t="s">
        <v>53</v>
      </c>
      <c r="E8" s="31" t="s">
        <v>53</v>
      </c>
    </row>
    <row r="9" spans="1:5">
      <c r="A9" s="31" t="s">
        <v>51</v>
      </c>
      <c r="B9" s="31" t="s">
        <v>52</v>
      </c>
      <c r="C9" s="31" t="s">
        <v>56</v>
      </c>
      <c r="D9" s="31" t="s">
        <v>55</v>
      </c>
      <c r="E9" s="31" t="s">
        <v>55</v>
      </c>
    </row>
    <row r="10" spans="1:5">
      <c r="A10" s="31" t="s">
        <v>51</v>
      </c>
      <c r="B10" s="31" t="s">
        <v>52</v>
      </c>
      <c r="C10" s="31" t="s">
        <v>57</v>
      </c>
      <c r="D10" s="31" t="s">
        <v>58</v>
      </c>
      <c r="E10" s="31" t="s">
        <v>58</v>
      </c>
    </row>
    <row r="11" spans="1:5">
      <c r="A11" s="31" t="s">
        <v>191</v>
      </c>
      <c r="B11" s="31" t="s">
        <v>52</v>
      </c>
      <c r="C11" s="31" t="s">
        <v>194</v>
      </c>
      <c r="D11" s="31" t="s">
        <v>195</v>
      </c>
      <c r="E11" s="31" t="s">
        <v>197</v>
      </c>
    </row>
    <row r="12" spans="1:5">
      <c r="A12" s="31"/>
      <c r="B12" s="31"/>
      <c r="C12" s="31"/>
      <c r="D12" s="31"/>
      <c r="E12" s="31"/>
    </row>
    <row r="13" spans="1:5">
      <c r="A13" s="31"/>
      <c r="B13" s="31"/>
      <c r="C13" s="31"/>
      <c r="D13" s="31"/>
      <c r="E13" s="31"/>
    </row>
    <row r="14" spans="1:5">
      <c r="A14" s="31"/>
      <c r="B14" s="31"/>
      <c r="C14" s="31"/>
      <c r="D14" s="31"/>
      <c r="E14" s="31"/>
    </row>
  </sheetData>
  <autoFilter ref="A1:D14"/>
  <phoneticPr fontId="8" type="noConversion"/>
  <pageMargins left="0.7" right="0.7" top="0.75" bottom="0.75" header="0.3" footer="0.3"/>
  <pageSetup paperSize="9" scale="8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view="pageBreakPreview" zoomScaleNormal="100" zoomScaleSheetLayoutView="100" workbookViewId="0"/>
  </sheetViews>
  <sheetFormatPr defaultRowHeight="13.5"/>
  <cols>
    <col min="1" max="1" width="19.375" style="29" bestFit="1" customWidth="1"/>
    <col min="2" max="2" width="16.125" style="29" bestFit="1" customWidth="1"/>
    <col min="3" max="3" width="8.5" style="29" bestFit="1" customWidth="1"/>
    <col min="4" max="4" width="3.5" style="29" bestFit="1" customWidth="1"/>
    <col min="5" max="5" width="40.625" style="29" customWidth="1"/>
    <col min="6" max="6" width="40.625" style="37" customWidth="1"/>
    <col min="7" max="16384" width="9" style="29"/>
  </cols>
  <sheetData>
    <row r="1" spans="1:6">
      <c r="A1" s="32" t="s">
        <v>29</v>
      </c>
      <c r="B1" s="32" t="s">
        <v>59</v>
      </c>
      <c r="C1" s="32" t="s">
        <v>60</v>
      </c>
      <c r="D1" s="32" t="s">
        <v>61</v>
      </c>
      <c r="E1" s="32" t="s">
        <v>73</v>
      </c>
      <c r="F1" s="35" t="s">
        <v>97</v>
      </c>
    </row>
    <row r="2" spans="1:6">
      <c r="A2" s="31" t="s">
        <v>31</v>
      </c>
      <c r="B2" s="31" t="s">
        <v>25</v>
      </c>
      <c r="C2" s="30" t="s">
        <v>62</v>
      </c>
      <c r="D2" s="30">
        <v>10</v>
      </c>
      <c r="E2" s="31"/>
      <c r="F2" s="36"/>
    </row>
    <row r="3" spans="1:6">
      <c r="A3" s="31" t="s">
        <v>32</v>
      </c>
      <c r="B3" s="31" t="s">
        <v>26</v>
      </c>
      <c r="C3" s="30" t="s">
        <v>62</v>
      </c>
      <c r="D3" s="30">
        <v>20</v>
      </c>
      <c r="E3" s="31"/>
      <c r="F3" s="36"/>
    </row>
    <row r="4" spans="1:6">
      <c r="A4" s="31" t="s">
        <v>103</v>
      </c>
      <c r="B4" s="31" t="s">
        <v>104</v>
      </c>
      <c r="C4" s="30" t="s">
        <v>62</v>
      </c>
      <c r="D4" s="30">
        <v>1</v>
      </c>
      <c r="E4" s="33" t="s">
        <v>74</v>
      </c>
      <c r="F4" s="34" t="s">
        <v>106</v>
      </c>
    </row>
    <row r="5" spans="1:6">
      <c r="A5" s="31" t="s">
        <v>34</v>
      </c>
      <c r="B5" s="31" t="s">
        <v>27</v>
      </c>
      <c r="C5" s="30" t="s">
        <v>63</v>
      </c>
      <c r="D5" s="30" t="s">
        <v>52</v>
      </c>
      <c r="E5" s="33" t="s">
        <v>75</v>
      </c>
      <c r="F5" s="34" t="s">
        <v>98</v>
      </c>
    </row>
    <row r="6" spans="1:6">
      <c r="A6" s="31" t="s">
        <v>46</v>
      </c>
      <c r="B6" s="31" t="s">
        <v>64</v>
      </c>
      <c r="C6" s="30" t="s">
        <v>65</v>
      </c>
      <c r="D6" s="30">
        <v>4</v>
      </c>
      <c r="E6" s="33" t="s">
        <v>76</v>
      </c>
      <c r="F6" s="34"/>
    </row>
    <row r="7" spans="1:6">
      <c r="A7" s="31" t="s">
        <v>66</v>
      </c>
      <c r="B7" s="31" t="s">
        <v>66</v>
      </c>
      <c r="C7" s="30" t="s">
        <v>65</v>
      </c>
      <c r="D7" s="30">
        <v>10</v>
      </c>
      <c r="E7" s="33" t="s">
        <v>77</v>
      </c>
      <c r="F7" s="34"/>
    </row>
    <row r="8" spans="1:6">
      <c r="A8" s="31" t="s">
        <v>68</v>
      </c>
      <c r="B8" s="31" t="s">
        <v>67</v>
      </c>
      <c r="C8" s="30" t="s">
        <v>62</v>
      </c>
      <c r="D8" s="30">
        <v>8</v>
      </c>
      <c r="E8" s="33" t="s">
        <v>78</v>
      </c>
      <c r="F8" s="34" t="s">
        <v>99</v>
      </c>
    </row>
    <row r="9" spans="1:6">
      <c r="A9" s="31" t="s">
        <v>88</v>
      </c>
      <c r="B9" s="31" t="s">
        <v>85</v>
      </c>
      <c r="C9" s="30" t="s">
        <v>62</v>
      </c>
      <c r="D9" s="30">
        <v>3</v>
      </c>
      <c r="E9" s="33" t="s">
        <v>79</v>
      </c>
      <c r="F9" s="34"/>
    </row>
    <row r="10" spans="1:6" ht="27">
      <c r="A10" s="31" t="s">
        <v>70</v>
      </c>
      <c r="B10" s="31" t="s">
        <v>69</v>
      </c>
      <c r="C10" s="30" t="s">
        <v>62</v>
      </c>
      <c r="D10" s="30">
        <f>D11+8+8</f>
        <v>30</v>
      </c>
      <c r="E10" s="34" t="s">
        <v>86</v>
      </c>
      <c r="F10" s="34" t="s">
        <v>207</v>
      </c>
    </row>
    <row r="11" spans="1:6" ht="27">
      <c r="A11" s="31" t="s">
        <v>217</v>
      </c>
      <c r="B11" s="31" t="s">
        <v>72</v>
      </c>
      <c r="C11" s="30" t="s">
        <v>62</v>
      </c>
      <c r="D11" s="30">
        <v>14</v>
      </c>
      <c r="E11" s="33" t="s">
        <v>80</v>
      </c>
      <c r="F11" s="34" t="s">
        <v>208</v>
      </c>
    </row>
    <row r="12" spans="1:6">
      <c r="A12" s="31" t="s">
        <v>209</v>
      </c>
      <c r="B12" s="31" t="s">
        <v>82</v>
      </c>
      <c r="C12" s="30" t="s">
        <v>65</v>
      </c>
      <c r="D12" s="30">
        <v>4</v>
      </c>
      <c r="E12" s="33" t="s">
        <v>83</v>
      </c>
      <c r="F12" s="34" t="s">
        <v>100</v>
      </c>
    </row>
    <row r="13" spans="1:6" ht="40.5">
      <c r="A13" s="31" t="s">
        <v>213</v>
      </c>
      <c r="B13" s="31" t="s">
        <v>84</v>
      </c>
      <c r="C13" s="30" t="s">
        <v>62</v>
      </c>
      <c r="D13" s="30">
        <v>2</v>
      </c>
      <c r="E13" s="33" t="s">
        <v>92</v>
      </c>
      <c r="F13" s="34" t="s">
        <v>101</v>
      </c>
    </row>
    <row r="14" spans="1:6">
      <c r="A14" s="31" t="s">
        <v>210</v>
      </c>
      <c r="B14" s="31" t="s">
        <v>90</v>
      </c>
      <c r="C14" s="30" t="s">
        <v>62</v>
      </c>
      <c r="D14" s="30">
        <v>16</v>
      </c>
      <c r="E14" s="33" t="s">
        <v>91</v>
      </c>
      <c r="F14" s="34" t="s">
        <v>102</v>
      </c>
    </row>
    <row r="15" spans="1:6">
      <c r="A15" s="31" t="s">
        <v>214</v>
      </c>
      <c r="B15" s="31" t="s">
        <v>113</v>
      </c>
      <c r="C15" s="30" t="s">
        <v>62</v>
      </c>
      <c r="D15" s="30">
        <v>20</v>
      </c>
      <c r="E15" s="31" t="s">
        <v>113</v>
      </c>
      <c r="F15" s="36"/>
    </row>
    <row r="16" spans="1:6">
      <c r="A16" s="31" t="s">
        <v>216</v>
      </c>
      <c r="B16" s="31" t="s">
        <v>215</v>
      </c>
      <c r="C16" s="30" t="s">
        <v>62</v>
      </c>
      <c r="D16" s="30">
        <v>30</v>
      </c>
      <c r="E16" s="31" t="s">
        <v>95</v>
      </c>
      <c r="F16" s="36"/>
    </row>
    <row r="17" spans="1:6">
      <c r="A17" s="31" t="s">
        <v>114</v>
      </c>
      <c r="B17" s="31" t="s">
        <v>96</v>
      </c>
      <c r="C17" s="30" t="s">
        <v>62</v>
      </c>
      <c r="D17" s="30">
        <v>20</v>
      </c>
      <c r="E17" s="31" t="s">
        <v>96</v>
      </c>
      <c r="F17" s="36"/>
    </row>
    <row r="18" spans="1:6">
      <c r="A18" s="31"/>
      <c r="B18" s="31"/>
      <c r="C18" s="30"/>
      <c r="D18" s="30"/>
      <c r="E18" s="31"/>
      <c r="F18" s="36"/>
    </row>
    <row r="19" spans="1:6">
      <c r="A19" s="31"/>
      <c r="B19" s="31"/>
      <c r="C19" s="30"/>
      <c r="D19" s="30"/>
      <c r="E19" s="31"/>
      <c r="F19" s="36"/>
    </row>
    <row r="20" spans="1:6">
      <c r="A20" s="31"/>
      <c r="B20" s="31"/>
      <c r="C20" s="30"/>
      <c r="D20" s="30"/>
      <c r="E20" s="31"/>
      <c r="F20" s="36"/>
    </row>
    <row r="21" spans="1:6">
      <c r="A21" s="31"/>
      <c r="B21" s="31"/>
      <c r="C21" s="30"/>
      <c r="D21" s="30"/>
      <c r="E21" s="31"/>
      <c r="F21" s="36"/>
    </row>
    <row r="22" spans="1:6">
      <c r="A22" s="31"/>
      <c r="B22" s="31"/>
      <c r="C22" s="31"/>
      <c r="D22" s="30"/>
      <c r="E22" s="33"/>
      <c r="F22" s="34"/>
    </row>
  </sheetData>
  <autoFilter ref="A1:F22"/>
  <phoneticPr fontId="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view="pageBreakPreview" zoomScaleNormal="100" zoomScaleSheetLayoutView="100" workbookViewId="0"/>
  </sheetViews>
  <sheetFormatPr defaultRowHeight="13.5"/>
  <cols>
    <col min="1" max="1" width="20.5" style="29" bestFit="1" customWidth="1"/>
    <col min="2" max="2" width="18.375" style="29" bestFit="1" customWidth="1"/>
    <col min="3" max="3" width="19.375" style="29" bestFit="1" customWidth="1"/>
    <col min="4" max="4" width="16.125" style="29" bestFit="1" customWidth="1"/>
    <col min="5" max="5" width="3.5" style="38" bestFit="1" customWidth="1"/>
    <col min="6" max="6" width="8.5" style="38" bestFit="1" customWidth="1"/>
    <col min="7" max="7" width="5.5" style="38" bestFit="1" customWidth="1"/>
    <col min="8" max="9" width="40.625" style="37" customWidth="1"/>
    <col min="10" max="16384" width="9" style="29"/>
  </cols>
  <sheetData>
    <row r="1" spans="1:9">
      <c r="A1" s="32" t="s">
        <v>22</v>
      </c>
      <c r="B1" s="32" t="s">
        <v>28</v>
      </c>
      <c r="C1" s="32" t="s">
        <v>29</v>
      </c>
      <c r="D1" s="32" t="s">
        <v>30</v>
      </c>
      <c r="E1" s="32" t="s">
        <v>107</v>
      </c>
      <c r="F1" s="39" t="s">
        <v>19</v>
      </c>
      <c r="G1" s="39" t="s">
        <v>20</v>
      </c>
      <c r="H1" s="40" t="s">
        <v>23</v>
      </c>
      <c r="I1" s="40" t="s">
        <v>21</v>
      </c>
    </row>
    <row r="2" spans="1:9">
      <c r="A2" s="41" t="s">
        <v>35</v>
      </c>
      <c r="B2" s="41" t="str">
        <f>IFERROR(VLOOKUP($A2,テーブル一覧!$C$2:$D$10,2,FALSE),"")</f>
        <v>ユーザ情報</v>
      </c>
      <c r="C2" s="41" t="s">
        <v>13</v>
      </c>
      <c r="D2" s="41" t="str">
        <f>IF(IFERROR(VLOOKUP($C2,カラム一覧!$A$2:$F$17,2,FALSE),"")&lt;&gt;0,VLOOKUP($C2,カラム一覧!$A$2:$F$17,2,FALSE),"")</f>
        <v>ユーザID</v>
      </c>
      <c r="E2" s="42" t="s">
        <v>108</v>
      </c>
      <c r="F2" s="42" t="str">
        <f>IF(IFERROR(VLOOKUP($C2,カラム一覧!$A$2:$F$17,3,FALSE),"")&lt;&gt;0,VLOOKUP($C2,カラム一覧!$A$2:$F$17,3,FALSE),"")</f>
        <v>VARCHAR</v>
      </c>
      <c r="G2" s="42">
        <f>IF(IFERROR(VLOOKUP($C2,カラム一覧!$A$2:$F$17,4,FALSE),"")&lt;&gt;0,VLOOKUP($C2,カラム一覧!$A$2:$F$17,4,FALSE),"")</f>
        <v>10</v>
      </c>
      <c r="H2" s="43" t="str">
        <f>IF(IFERROR(VLOOKUP($C2,カラム一覧!$A$2:$F$17,5,FALSE),"")&lt;&gt;0,VLOOKUP($C2,カラム一覧!$A$2:$F$17,5,FALSE),"")</f>
        <v/>
      </c>
      <c r="I2" s="43" t="str">
        <f>IF(IFERROR(VLOOKUP($C2,カラム一覧!$A$2:$F$17,6,FALSE),"")&lt;&gt;0,VLOOKUP($C2,カラム一覧!$A$2:$F$17,6,FALSE),"")</f>
        <v/>
      </c>
    </row>
    <row r="3" spans="1:9">
      <c r="A3" s="41" t="s">
        <v>35</v>
      </c>
      <c r="B3" s="41" t="str">
        <f>IFERROR(VLOOKUP($A3,テーブル一覧!$C$2:$D$10,2,FALSE),"")</f>
        <v>ユーザ情報</v>
      </c>
      <c r="C3" s="41" t="s">
        <v>33</v>
      </c>
      <c r="D3" s="41" t="str">
        <f>IF(IFERROR(VLOOKUP($C3,カラム一覧!$A$2:$F$17,2,FALSE),"")&lt;&gt;0,VLOOKUP($C3,カラム一覧!$A$2:$F$17,2,FALSE),"")</f>
        <v>ユーザ名</v>
      </c>
      <c r="E3" s="42"/>
      <c r="F3" s="42" t="str">
        <f>IF(IFERROR(VLOOKUP($C3,カラム一覧!$A$2:$F$17,3,FALSE),"")&lt;&gt;0,VLOOKUP($C3,カラム一覧!$A$2:$F$17,3,FALSE),"")</f>
        <v>VARCHAR</v>
      </c>
      <c r="G3" s="42">
        <f>IF(IFERROR(VLOOKUP($C3,カラム一覧!$A$2:$F$17,4,FALSE),"")&lt;&gt;0,VLOOKUP($C3,カラム一覧!$A$2:$F$17,4,FALSE),"")</f>
        <v>20</v>
      </c>
      <c r="H3" s="43" t="str">
        <f>IF(IFERROR(VLOOKUP($C3,カラム一覧!$A$2:$F$17,5,FALSE),"")&lt;&gt;0,VLOOKUP($C3,カラム一覧!$A$2:$F$17,5,FALSE),"")</f>
        <v/>
      </c>
      <c r="I3" s="43" t="str">
        <f>IF(IFERROR(VLOOKUP($C3,カラム一覧!$A$2:$F$17,6,FALSE),"")&lt;&gt;0,VLOOKUP($C3,カラム一覧!$A$2:$F$17,6,FALSE),"")</f>
        <v/>
      </c>
    </row>
    <row r="4" spans="1:9">
      <c r="A4" s="41" t="s">
        <v>35</v>
      </c>
      <c r="B4" s="41" t="str">
        <f>IFERROR(VLOOKUP($A4,テーブル一覧!$C$2:$D$10,2,FALSE),"")</f>
        <v>ユーザ情報</v>
      </c>
      <c r="C4" s="41" t="s">
        <v>105</v>
      </c>
      <c r="D4" s="41" t="str">
        <f>IF(IFERROR(VLOOKUP($C4,カラム一覧!$A$2:$F$17,2,FALSE),"")&lt;&gt;0,VLOOKUP($C4,カラム一覧!$A$2:$F$17,2,FALSE),"")</f>
        <v>削除FG</v>
      </c>
      <c r="E4" s="42"/>
      <c r="F4" s="42" t="str">
        <f>IF(IFERROR(VLOOKUP($C4,カラム一覧!$A$2:$F$17,3,FALSE),"")&lt;&gt;0,VLOOKUP($C4,カラム一覧!$A$2:$F$17,3,FALSE),"")</f>
        <v>VARCHAR</v>
      </c>
      <c r="G4" s="42">
        <f>IF(IFERROR(VLOOKUP($C4,カラム一覧!$A$2:$F$17,4,FALSE),"")&lt;&gt;0,VLOOKUP($C4,カラム一覧!$A$2:$F$17,4,FALSE),"")</f>
        <v>1</v>
      </c>
      <c r="H4" s="43" t="str">
        <f>IF(IFERROR(VLOOKUP($C4,カラム一覧!$A$2:$F$17,5,FALSE),"")&lt;&gt;0,VLOOKUP($C4,カラム一覧!$A$2:$F$17,5,FALSE),"")</f>
        <v>会員区分</v>
      </c>
      <c r="I4" s="43" t="str">
        <f>IF(IFERROR(VLOOKUP($C4,カラム一覧!$A$2:$F$17,6,FALSE),"")&lt;&gt;0,VLOOKUP($C4,カラム一覧!$A$2:$F$17,6,FALSE),"")</f>
        <v>0：通常社員、1：停止社員、9：退会社員</v>
      </c>
    </row>
    <row r="5" spans="1:9">
      <c r="A5" s="41" t="s">
        <v>35</v>
      </c>
      <c r="B5" s="41" t="str">
        <f>IFERROR(VLOOKUP($A5,テーブル一覧!$C$2:$D$10,2,FALSE),"")</f>
        <v>ユーザ情報</v>
      </c>
      <c r="C5" s="41" t="s">
        <v>14</v>
      </c>
      <c r="D5" s="41" t="str">
        <f>IF(IFERROR(VLOOKUP($C5,カラム一覧!$A$2:$F$17,2,FALSE),"")&lt;&gt;0,VLOOKUP($C5,カラム一覧!$A$2:$F$17,2,FALSE),"")</f>
        <v>更新日時</v>
      </c>
      <c r="E5" s="42"/>
      <c r="F5" s="42" t="str">
        <f>IF(IFERROR(VLOOKUP($C5,カラム一覧!$A$2:$F$17,3,FALSE),"")&lt;&gt;0,VLOOKUP($C5,カラム一覧!$A$2:$F$17,3,FALSE),"")</f>
        <v>DATE</v>
      </c>
      <c r="G5" s="42" t="str">
        <f>IF(IFERROR(VLOOKUP($C5,カラム一覧!$A$2:$F$17,4,FALSE),"")&lt;&gt;0,VLOOKUP($C5,カラム一覧!$A$2:$F$17,4,FALSE),"")</f>
        <v>-</v>
      </c>
      <c r="H5" s="43" t="str">
        <f>IF(IFERROR(VLOOKUP($C5,カラム一覧!$A$2:$F$17,5,FALSE),"")&lt;&gt;0,VLOOKUP($C5,カラム一覧!$A$2:$F$17,5,FALSE),"")</f>
        <v>共通カラム</v>
      </c>
      <c r="I5" s="43" t="str">
        <f>IF(IFERROR(VLOOKUP($C5,カラム一覧!$A$2:$F$17,6,FALSE),"")&lt;&gt;0,VLOOKUP($C5,カラム一覧!$A$2:$F$17,6,FALSE),"")</f>
        <v>ミリ秒なし</v>
      </c>
    </row>
    <row r="6" spans="1:9">
      <c r="A6" s="41" t="s">
        <v>36</v>
      </c>
      <c r="B6" s="41" t="str">
        <f>IFERROR(VLOOKUP($A6,テーブル一覧!$C$2:$D$10,2,FALSE),"")</f>
        <v>ユーザ情報履歴</v>
      </c>
      <c r="C6" s="41" t="s">
        <v>13</v>
      </c>
      <c r="D6" s="41" t="str">
        <f>IF(IFERROR(VLOOKUP($C6,カラム一覧!$A$2:$F$17,2,FALSE),"")&lt;&gt;0,VLOOKUP($C6,カラム一覧!$A$2:$F$17,2,FALSE),"")</f>
        <v>ユーザID</v>
      </c>
      <c r="E6" s="42" t="s">
        <v>108</v>
      </c>
      <c r="F6" s="42" t="str">
        <f>IF(IFERROR(VLOOKUP($C6,カラム一覧!$A$2:$F$17,3,FALSE),"")&lt;&gt;0,VLOOKUP($C6,カラム一覧!$A$2:$F$17,3,FALSE),"")</f>
        <v>VARCHAR</v>
      </c>
      <c r="G6" s="42">
        <f>IF(IFERROR(VLOOKUP($C6,カラム一覧!$A$2:$F$17,4,FALSE),"")&lt;&gt;0,VLOOKUP($C6,カラム一覧!$A$2:$F$17,4,FALSE),"")</f>
        <v>10</v>
      </c>
      <c r="H6" s="43" t="str">
        <f>IF(IFERROR(VLOOKUP($C6,カラム一覧!$A$2:$F$17,5,FALSE),"")&lt;&gt;0,VLOOKUP($C6,カラム一覧!$A$2:$F$17,5,FALSE),"")</f>
        <v/>
      </c>
      <c r="I6" s="43" t="str">
        <f>IF(IFERROR(VLOOKUP($C6,カラム一覧!$A$2:$F$17,6,FALSE),"")&lt;&gt;0,VLOOKUP($C6,カラム一覧!$A$2:$F$17,6,FALSE),"")</f>
        <v/>
      </c>
    </row>
    <row r="7" spans="1:9">
      <c r="A7" s="41" t="s">
        <v>36</v>
      </c>
      <c r="B7" s="41" t="str">
        <f>IFERROR(VLOOKUP($A7,テーブル一覧!$C$2:$D$10,2,FALSE),"")</f>
        <v>ユーザ情報履歴</v>
      </c>
      <c r="C7" s="41" t="s">
        <v>109</v>
      </c>
      <c r="D7" s="41" t="str">
        <f>IF(IFERROR(VLOOKUP($C7,カラム一覧!$A$2:$F$17,2,FALSE),"")&lt;&gt;0,VLOOKUP($C7,カラム一覧!$A$2:$F$17,2,FALSE),"")</f>
        <v>SEQ</v>
      </c>
      <c r="E7" s="42" t="s">
        <v>108</v>
      </c>
      <c r="F7" s="42" t="str">
        <f>IF(IFERROR(VLOOKUP($C7,カラム一覧!$A$2:$F$17,3,FALSE),"")&lt;&gt;0,VLOOKUP($C7,カラム一覧!$A$2:$F$17,3,FALSE),"")</f>
        <v>NUMBER</v>
      </c>
      <c r="G7" s="42">
        <f>IF(IFERROR(VLOOKUP($C7,カラム一覧!$A$2:$F$17,4,FALSE),"")&lt;&gt;0,VLOOKUP($C7,カラム一覧!$A$2:$F$17,4,FALSE),"")</f>
        <v>10</v>
      </c>
      <c r="H7" s="43" t="str">
        <f>IF(IFERROR(VLOOKUP($C7,カラム一覧!$A$2:$F$17,5,FALSE),"")&lt;&gt;0,VLOOKUP($C7,カラム一覧!$A$2:$F$17,5,FALSE),"")</f>
        <v>シーケンス</v>
      </c>
      <c r="I7" s="43" t="str">
        <f>IF(IFERROR(VLOOKUP($C7,カラム一覧!$A$2:$F$17,6,FALSE),"")&lt;&gt;0,VLOOKUP($C7,カラム一覧!$A$2:$F$17,6,FALSE),"")</f>
        <v/>
      </c>
    </row>
    <row r="8" spans="1:9">
      <c r="A8" s="41" t="s">
        <v>36</v>
      </c>
      <c r="B8" s="41" t="str">
        <f>IFERROR(VLOOKUP($A8,テーブル一覧!$C$2:$D$10,2,FALSE),"")</f>
        <v>ユーザ情報履歴</v>
      </c>
      <c r="C8" s="41" t="s">
        <v>33</v>
      </c>
      <c r="D8" s="41" t="str">
        <f>IF(IFERROR(VLOOKUP($C8,カラム一覧!$A$2:$F$17,2,FALSE),"")&lt;&gt;0,VLOOKUP($C8,カラム一覧!$A$2:$F$17,2,FALSE),"")</f>
        <v>ユーザ名</v>
      </c>
      <c r="E8" s="42"/>
      <c r="F8" s="42" t="str">
        <f>IF(IFERROR(VLOOKUP($C8,カラム一覧!$A$2:$F$17,3,FALSE),"")&lt;&gt;0,VLOOKUP($C8,カラム一覧!$A$2:$F$17,3,FALSE),"")</f>
        <v>VARCHAR</v>
      </c>
      <c r="G8" s="42">
        <f>IF(IFERROR(VLOOKUP($C8,カラム一覧!$A$2:$F$17,4,FALSE),"")&lt;&gt;0,VLOOKUP($C8,カラム一覧!$A$2:$F$17,4,FALSE),"")</f>
        <v>20</v>
      </c>
      <c r="H8" s="43" t="str">
        <f>IF(IFERROR(VLOOKUP($C8,カラム一覧!$A$2:$F$17,5,FALSE),"")&lt;&gt;0,VLOOKUP($C8,カラム一覧!$A$2:$F$17,5,FALSE),"")</f>
        <v/>
      </c>
      <c r="I8" s="43" t="str">
        <f>IF(IFERROR(VLOOKUP($C8,カラム一覧!$A$2:$F$17,6,FALSE),"")&lt;&gt;0,VLOOKUP($C8,カラム一覧!$A$2:$F$17,6,FALSE),"")</f>
        <v/>
      </c>
    </row>
    <row r="9" spans="1:9">
      <c r="A9" s="41" t="s">
        <v>36</v>
      </c>
      <c r="B9" s="41" t="str">
        <f>IFERROR(VLOOKUP($A9,テーブル一覧!$C$2:$D$10,2,FALSE),"")</f>
        <v>ユーザ情報履歴</v>
      </c>
      <c r="C9" s="41" t="s">
        <v>103</v>
      </c>
      <c r="D9" s="41" t="str">
        <f>IF(IFERROR(VLOOKUP($C9,カラム一覧!$A$2:$F$17,2,FALSE),"")&lt;&gt;0,VLOOKUP($C9,カラム一覧!$A$2:$F$17,2,FALSE),"")</f>
        <v>削除FG</v>
      </c>
      <c r="E9" s="42"/>
      <c r="F9" s="42" t="str">
        <f>IF(IFERROR(VLOOKUP($C9,カラム一覧!$A$2:$F$17,3,FALSE),"")&lt;&gt;0,VLOOKUP($C9,カラム一覧!$A$2:$F$17,3,FALSE),"")</f>
        <v>VARCHAR</v>
      </c>
      <c r="G9" s="42">
        <f>IF(IFERROR(VLOOKUP($C9,カラム一覧!$A$2:$F$17,4,FALSE),"")&lt;&gt;0,VLOOKUP($C9,カラム一覧!$A$2:$F$17,4,FALSE),"")</f>
        <v>1</v>
      </c>
      <c r="H9" s="43" t="str">
        <f>IF(IFERROR(VLOOKUP($C9,カラム一覧!$A$2:$F$17,5,FALSE),"")&lt;&gt;0,VLOOKUP($C9,カラム一覧!$A$2:$F$17,5,FALSE),"")</f>
        <v>会員区分</v>
      </c>
      <c r="I9" s="43" t="str">
        <f>IF(IFERROR(VLOOKUP($C9,カラム一覧!$A$2:$F$17,6,FALSE),"")&lt;&gt;0,VLOOKUP($C9,カラム一覧!$A$2:$F$17,6,FALSE),"")</f>
        <v>0：通常社員、1：停止社員、9：退会社員</v>
      </c>
    </row>
    <row r="10" spans="1:9">
      <c r="A10" s="41" t="s">
        <v>36</v>
      </c>
      <c r="B10" s="41" t="str">
        <f>IFERROR(VLOOKUP($A10,テーブル一覧!$C$2:$D$10,2,FALSE),"")</f>
        <v>ユーザ情報履歴</v>
      </c>
      <c r="C10" s="41" t="s">
        <v>14</v>
      </c>
      <c r="D10" s="41" t="str">
        <f>IF(IFERROR(VLOOKUP($C10,カラム一覧!$A$2:$F$17,2,FALSE),"")&lt;&gt;0,VLOOKUP($C10,カラム一覧!$A$2:$F$17,2,FALSE),"")</f>
        <v>更新日時</v>
      </c>
      <c r="E10" s="42"/>
      <c r="F10" s="42" t="str">
        <f>IF(IFERROR(VLOOKUP($C10,カラム一覧!$A$2:$F$17,3,FALSE),"")&lt;&gt;0,VLOOKUP($C10,カラム一覧!$A$2:$F$17,3,FALSE),"")</f>
        <v>DATE</v>
      </c>
      <c r="G10" s="42" t="str">
        <f>IF(IFERROR(VLOOKUP($C10,カラム一覧!$A$2:$F$17,4,FALSE),"")&lt;&gt;0,VLOOKUP($C10,カラム一覧!$A$2:$F$17,4,FALSE),"")</f>
        <v>-</v>
      </c>
      <c r="H10" s="43" t="str">
        <f>IF(IFERROR(VLOOKUP($C10,カラム一覧!$A$2:$F$17,5,FALSE),"")&lt;&gt;0,VLOOKUP($C10,カラム一覧!$A$2:$F$17,5,FALSE),"")</f>
        <v>共通カラム</v>
      </c>
      <c r="I10" s="43" t="str">
        <f>IF(IFERROR(VLOOKUP($C10,カラム一覧!$A$2:$F$17,6,FALSE),"")&lt;&gt;0,VLOOKUP($C10,カラム一覧!$A$2:$F$17,6,FALSE),"")</f>
        <v>ミリ秒なし</v>
      </c>
    </row>
    <row r="11" spans="1:9">
      <c r="A11" s="41" t="s">
        <v>110</v>
      </c>
      <c r="B11" s="41" t="str">
        <f>IFERROR(VLOOKUP($A11,テーブル一覧!$C$2:$D$10,2,FALSE),"")</f>
        <v>ポイント情報</v>
      </c>
      <c r="C11" s="41" t="s">
        <v>13</v>
      </c>
      <c r="D11" s="41" t="str">
        <f>IF(IFERROR(VLOOKUP($C11,カラム一覧!$A$2:$F$17,2,FALSE),"")&lt;&gt;0,VLOOKUP($C11,カラム一覧!$A$2:$F$17,2,FALSE),"")</f>
        <v>ユーザID</v>
      </c>
      <c r="E11" s="42" t="s">
        <v>108</v>
      </c>
      <c r="F11" s="42" t="str">
        <f>IF(IFERROR(VLOOKUP($C11,カラム一覧!$A$2:$F$17,3,FALSE),"")&lt;&gt;0,VLOOKUP($C11,カラム一覧!$A$2:$F$17,3,FALSE),"")</f>
        <v>VARCHAR</v>
      </c>
      <c r="G11" s="42">
        <f>IF(IFERROR(VLOOKUP($C11,カラム一覧!$A$2:$F$17,4,FALSE),"")&lt;&gt;0,VLOOKUP($C11,カラム一覧!$A$2:$F$17,4,FALSE),"")</f>
        <v>10</v>
      </c>
      <c r="H11" s="43" t="str">
        <f>IF(IFERROR(VLOOKUP($C11,カラム一覧!$A$2:$F$17,5,FALSE),"")&lt;&gt;0,VLOOKUP($C11,カラム一覧!$A$2:$F$17,5,FALSE),"")</f>
        <v/>
      </c>
      <c r="I11" s="43" t="str">
        <f>IF(IFERROR(VLOOKUP($C11,カラム一覧!$A$2:$F$17,6,FALSE),"")&lt;&gt;0,VLOOKUP($C11,カラム一覧!$A$2:$F$17,6,FALSE),"")</f>
        <v/>
      </c>
    </row>
    <row r="12" spans="1:9">
      <c r="A12" s="41" t="s">
        <v>110</v>
      </c>
      <c r="B12" s="41" t="str">
        <f>IFERROR(VLOOKUP($A12,テーブル一覧!$C$2:$D$10,2,FALSE),"")</f>
        <v>ポイント情報</v>
      </c>
      <c r="C12" s="41" t="s">
        <v>111</v>
      </c>
      <c r="D12" s="41" t="str">
        <f>IF(IFERROR(VLOOKUP($C12,カラム一覧!$A$2:$F$17,2,FALSE),"")&lt;&gt;0,VLOOKUP($C12,カラム一覧!$A$2:$F$17,2,FALSE),"")</f>
        <v>ポイント</v>
      </c>
      <c r="E12" s="42"/>
      <c r="F12" s="42" t="str">
        <f>IF(IFERROR(VLOOKUP($C12,カラム一覧!$A$2:$F$17,3,FALSE),"")&lt;&gt;0,VLOOKUP($C12,カラム一覧!$A$2:$F$17,3,FALSE),"")</f>
        <v>NUMBER</v>
      </c>
      <c r="G12" s="42">
        <f>IF(IFERROR(VLOOKUP($C12,カラム一覧!$A$2:$F$17,4,FALSE),"")&lt;&gt;0,VLOOKUP($C12,カラム一覧!$A$2:$F$17,4,FALSE),"")</f>
        <v>4</v>
      </c>
      <c r="H12" s="43" t="str">
        <f>IF(IFERROR(VLOOKUP($C12,カラム一覧!$A$2:$F$17,5,FALSE),"")&lt;&gt;0,VLOOKUP($C12,カラム一覧!$A$2:$F$17,5,FALSE),"")</f>
        <v>ポイント(最大9999で加算しない)</v>
      </c>
      <c r="I12" s="43" t="str">
        <f>IF(IFERROR(VLOOKUP($C12,カラム一覧!$A$2:$F$17,6,FALSE),"")&lt;&gt;0,VLOOKUP($C12,カラム一覧!$A$2:$F$17,6,FALSE),"")</f>
        <v/>
      </c>
    </row>
    <row r="13" spans="1:9">
      <c r="A13" s="41" t="s">
        <v>110</v>
      </c>
      <c r="B13" s="41" t="str">
        <f>IFERROR(VLOOKUP($A13,テーブル一覧!$C$2:$D$10,2,FALSE),"")</f>
        <v>ポイント情報</v>
      </c>
      <c r="C13" s="41" t="s">
        <v>14</v>
      </c>
      <c r="D13" s="41" t="str">
        <f>IF(IFERROR(VLOOKUP($C13,カラム一覧!$A$2:$F$17,2,FALSE),"")&lt;&gt;0,VLOOKUP($C13,カラム一覧!$A$2:$F$17,2,FALSE),"")</f>
        <v>更新日時</v>
      </c>
      <c r="E13" s="42"/>
      <c r="F13" s="42" t="str">
        <f>IF(IFERROR(VLOOKUP($C13,カラム一覧!$A$2:$F$17,3,FALSE),"")&lt;&gt;0,VLOOKUP($C13,カラム一覧!$A$2:$F$17,3,FALSE),"")</f>
        <v>DATE</v>
      </c>
      <c r="G13" s="42" t="str">
        <f>IF(IFERROR(VLOOKUP($C13,カラム一覧!$A$2:$F$17,4,FALSE),"")&lt;&gt;0,VLOOKUP($C13,カラム一覧!$A$2:$F$17,4,FALSE),"")</f>
        <v>-</v>
      </c>
      <c r="H13" s="43" t="str">
        <f>IF(IFERROR(VLOOKUP($C13,カラム一覧!$A$2:$F$17,5,FALSE),"")&lt;&gt;0,VLOOKUP($C13,カラム一覧!$A$2:$F$17,5,FALSE),"")</f>
        <v>共通カラム</v>
      </c>
      <c r="I13" s="43" t="str">
        <f>IF(IFERROR(VLOOKUP($C13,カラム一覧!$A$2:$F$17,6,FALSE),"")&lt;&gt;0,VLOOKUP($C13,カラム一覧!$A$2:$F$17,6,FALSE),"")</f>
        <v>ミリ秒なし</v>
      </c>
    </row>
    <row r="14" spans="1:9">
      <c r="A14" s="41" t="s">
        <v>112</v>
      </c>
      <c r="B14" s="41" t="str">
        <f>IFERROR(VLOOKUP($A14,テーブル一覧!$C$2:$D$10,2,FALSE),"")</f>
        <v>ポイント変動</v>
      </c>
      <c r="C14" s="41" t="s">
        <v>13</v>
      </c>
      <c r="D14" s="41" t="str">
        <f>IF(IFERROR(VLOOKUP($C14,カラム一覧!$A$2:$F$17,2,FALSE),"")&lt;&gt;0,VLOOKUP($C14,カラム一覧!$A$2:$F$17,2,FALSE),"")</f>
        <v>ユーザID</v>
      </c>
      <c r="E14" s="42" t="s">
        <v>108</v>
      </c>
      <c r="F14" s="42" t="str">
        <f>IF(IFERROR(VLOOKUP($C14,カラム一覧!$A$2:$F$17,3,FALSE),"")&lt;&gt;0,VLOOKUP($C14,カラム一覧!$A$2:$F$17,3,FALSE),"")</f>
        <v>VARCHAR</v>
      </c>
      <c r="G14" s="42">
        <f>IF(IFERROR(VLOOKUP($C14,カラム一覧!$A$2:$F$17,4,FALSE),"")&lt;&gt;0,VLOOKUP($C14,カラム一覧!$A$2:$F$17,4,FALSE),"")</f>
        <v>10</v>
      </c>
      <c r="H14" s="43" t="str">
        <f>IF(IFERROR(VLOOKUP($C14,カラム一覧!$A$2:$F$17,5,FALSE),"")&lt;&gt;0,VLOOKUP($C14,カラム一覧!$A$2:$F$17,5,FALSE),"")</f>
        <v/>
      </c>
      <c r="I14" s="43" t="str">
        <f>IF(IFERROR(VLOOKUP($C14,カラム一覧!$A$2:$F$17,6,FALSE),"")&lt;&gt;0,VLOOKUP($C14,カラム一覧!$A$2:$F$17,6,FALSE),"")</f>
        <v/>
      </c>
    </row>
    <row r="15" spans="1:9" ht="27">
      <c r="A15" s="41" t="s">
        <v>112</v>
      </c>
      <c r="B15" s="41" t="str">
        <f>IFERROR(VLOOKUP($A15,テーブル一覧!$C$2:$D$10,2,FALSE),"")</f>
        <v>ポイント変動</v>
      </c>
      <c r="C15" s="41" t="s">
        <v>70</v>
      </c>
      <c r="D15" s="41" t="str">
        <f>IF(IFERROR(VLOOKUP($C15,カラム一覧!$A$2:$F$17,2,FALSE),"")&lt;&gt;0,VLOOKUP($C15,カラム一覧!$A$2:$F$17,2,FALSE),"")</f>
        <v>取引NO</v>
      </c>
      <c r="E15" s="42" t="s">
        <v>108</v>
      </c>
      <c r="F15" s="42" t="str">
        <f>IF(IFERROR(VLOOKUP($C15,カラム一覧!$A$2:$F$17,3,FALSE),"")&lt;&gt;0,VLOOKUP($C15,カラム一覧!$A$2:$F$17,3,FALSE),"")</f>
        <v>VARCHAR</v>
      </c>
      <c r="G15" s="42">
        <f>IF(IFERROR(VLOOKUP($C15,カラム一覧!$A$2:$F$17,4,FALSE),"")&lt;&gt;0,VLOOKUP($C15,カラム一覧!$A$2:$F$17,4,FALSE),"")</f>
        <v>30</v>
      </c>
      <c r="H15" s="43" t="str">
        <f>IF(IFERROR(VLOOKUP($C15,カラム一覧!$A$2:$F$17,5,FALSE),"")&lt;&gt;0,VLOOKUP($C15,カラム一覧!$A$2:$F$17,5,FALSE),"")</f>
        <v>購買、返品、チャージなど毎に発生する取引固有の識別値</v>
      </c>
      <c r="I15" s="43" t="str">
        <f>IF(IFERROR(VLOOKUP($C15,カラム一覧!$A$2:$F$17,6,FALSE),"")&lt;&gt;0,VLOOKUP($C15,カラム一覧!$A$2:$F$17,6,FALSE),"")</f>
        <v>加盟店CD+日付(YYYYMMDD)8桁+連番8桁(加盟店別にことなる)</v>
      </c>
    </row>
    <row r="16" spans="1:9" ht="27">
      <c r="A16" s="41" t="s">
        <v>112</v>
      </c>
      <c r="B16" s="41" t="str">
        <f>IFERROR(VLOOKUP($A16,テーブル一覧!$C$2:$D$10,2,FALSE),"")</f>
        <v>ポイント変動</v>
      </c>
      <c r="C16" s="41" t="s">
        <v>71</v>
      </c>
      <c r="D16" s="41" t="str">
        <f>IF(IFERROR(VLOOKUP($C16,カラム一覧!$A$2:$F$17,2,FALSE),"")&lt;&gt;0,VLOOKUP($C16,カラム一覧!$A$2:$F$17,2,FALSE),"")</f>
        <v>加盟店CD</v>
      </c>
      <c r="E16" s="42" t="s">
        <v>108</v>
      </c>
      <c r="F16" s="42" t="str">
        <f>IF(IFERROR(VLOOKUP($C16,カラム一覧!$A$2:$F$17,3,FALSE),"")&lt;&gt;0,VLOOKUP($C16,カラム一覧!$A$2:$F$17,3,FALSE),"")</f>
        <v>VARCHAR</v>
      </c>
      <c r="G16" s="42">
        <f>IF(IFERROR(VLOOKUP($C16,カラム一覧!$A$2:$F$17,4,FALSE),"")&lt;&gt;0,VLOOKUP($C16,カラム一覧!$A$2:$F$17,4,FALSE),"")</f>
        <v>14</v>
      </c>
      <c r="H16" s="43" t="str">
        <f>IF(IFERROR(VLOOKUP($C16,カラム一覧!$A$2:$F$17,5,FALSE),"")&lt;&gt;0,VLOOKUP($C16,カラム一覧!$A$2:$F$17,5,FALSE),"")</f>
        <v>店舗固有の識別値</v>
      </c>
      <c r="I16" s="43" t="str">
        <f>IF(IFERROR(VLOOKUP($C16,カラム一覧!$A$2:$F$17,6,FALSE),"")&lt;&gt;0,VLOOKUP($C16,カラム一覧!$A$2:$F$17,6,FALSE),"")</f>
        <v>国識別文字3桁+地域種別文字5桁+連番6桁(連番は国別にことなる)</v>
      </c>
    </row>
    <row r="17" spans="1:9">
      <c r="A17" s="41" t="s">
        <v>112</v>
      </c>
      <c r="B17" s="41" t="str">
        <f>IFERROR(VLOOKUP($A17,テーブル一覧!$C$2:$D$10,2,FALSE),"")</f>
        <v>ポイント変動</v>
      </c>
      <c r="C17" s="41" t="s">
        <v>81</v>
      </c>
      <c r="D17" s="41" t="str">
        <f>IF(IFERROR(VLOOKUP($C17,カラム一覧!$A$2:$F$17,2,FALSE),"")&lt;&gt;0,VLOOKUP($C17,カラム一覧!$A$2:$F$17,2,FALSE),"")</f>
        <v>変動ポイント</v>
      </c>
      <c r="E17" s="42"/>
      <c r="F17" s="42" t="str">
        <f>IF(IFERROR(VLOOKUP($C17,カラム一覧!$A$2:$F$17,3,FALSE),"")&lt;&gt;0,VLOOKUP($C17,カラム一覧!$A$2:$F$17,3,FALSE),"")</f>
        <v>NUMBER</v>
      </c>
      <c r="G17" s="42">
        <f>IF(IFERROR(VLOOKUP($C17,カラム一覧!$A$2:$F$17,4,FALSE),"")&lt;&gt;0,VLOOKUP($C17,カラム一覧!$A$2:$F$17,4,FALSE),"")</f>
        <v>4</v>
      </c>
      <c r="H17" s="43" t="str">
        <f>IF(IFERROR(VLOOKUP($C17,カラム一覧!$A$2:$F$17,5,FALSE),"")&lt;&gt;0,VLOOKUP($C17,カラム一覧!$A$2:$F$17,5,FALSE),"")</f>
        <v>変更されたポイント数</v>
      </c>
      <c r="I17" s="43" t="str">
        <f>IF(IFERROR(VLOOKUP($C17,カラム一覧!$A$2:$F$17,6,FALSE),"")&lt;&gt;0,VLOOKUP($C17,カラム一覧!$A$2:$F$17,6,FALSE),"")</f>
        <v>負数なし</v>
      </c>
    </row>
    <row r="18" spans="1:9" ht="40.5">
      <c r="A18" s="41" t="s">
        <v>112</v>
      </c>
      <c r="B18" s="41" t="str">
        <f>IFERROR(VLOOKUP($A18,テーブル一覧!$C$2:$D$10,2,FALSE),"")</f>
        <v>ポイント変動</v>
      </c>
      <c r="C18" s="41" t="s">
        <v>87</v>
      </c>
      <c r="D18" s="41" t="str">
        <f>IF(IFERROR(VLOOKUP($C18,カラム一覧!$A$2:$F$17,2,FALSE),"")&lt;&gt;0,VLOOKUP($C18,カラム一覧!$A$2:$F$17,2,FALSE),"")</f>
        <v>取引種別CD</v>
      </c>
      <c r="E18" s="42"/>
      <c r="F18" s="42" t="str">
        <f>IF(IFERROR(VLOOKUP($C18,カラム一覧!$A$2:$F$17,3,FALSE),"")&lt;&gt;0,VLOOKUP($C18,カラム一覧!$A$2:$F$17,3,FALSE),"")</f>
        <v>VARCHAR</v>
      </c>
      <c r="G18" s="42">
        <f>IF(IFERROR(VLOOKUP($C18,カラム一覧!$A$2:$F$17,4,FALSE),"")&lt;&gt;0,VLOOKUP($C18,カラム一覧!$A$2:$F$17,4,FALSE),"")</f>
        <v>2</v>
      </c>
      <c r="H18" s="43" t="str">
        <f>IF(IFERROR(VLOOKUP($C18,カラム一覧!$A$2:$F$17,5,FALSE),"")&lt;&gt;0,VLOOKUP($C18,カラム一覧!$A$2:$F$17,5,FALSE),"")</f>
        <v>取引種別</v>
      </c>
      <c r="I18" s="43" t="str">
        <f>IF(IFERROR(VLOOKUP($C18,カラム一覧!$A$2:$F$17,6,FALSE),"")&lt;&gt;0,VLOOKUP($C18,カラム一覧!$A$2:$F$17,6,FALSE),"")</f>
        <v>00：ポイント照会、10：購買、20：返品、30：ポイントチャージ、40：ポイントチャージ取消</v>
      </c>
    </row>
    <row r="19" spans="1:9">
      <c r="A19" s="41" t="s">
        <v>112</v>
      </c>
      <c r="B19" s="41" t="str">
        <f>IFERROR(VLOOKUP($A19,テーブル一覧!$C$2:$D$10,2,FALSE),"")</f>
        <v>ポイント変動</v>
      </c>
      <c r="C19" s="41" t="s">
        <v>14</v>
      </c>
      <c r="D19" s="41" t="str">
        <f>IF(IFERROR(VLOOKUP($C19,カラム一覧!$A$2:$F$17,2,FALSE),"")&lt;&gt;0,VLOOKUP($C19,カラム一覧!$A$2:$F$17,2,FALSE),"")</f>
        <v>更新日時</v>
      </c>
      <c r="E19" s="42"/>
      <c r="F19" s="42" t="str">
        <f>IF(IFERROR(VLOOKUP($C19,カラム一覧!$A$2:$F$17,3,FALSE),"")&lt;&gt;0,VLOOKUP($C19,カラム一覧!$A$2:$F$17,3,FALSE),"")</f>
        <v>DATE</v>
      </c>
      <c r="G19" s="42" t="str">
        <f>IF(IFERROR(VLOOKUP($C19,カラム一覧!$A$2:$F$17,4,FALSE),"")&lt;&gt;0,VLOOKUP($C19,カラム一覧!$A$2:$F$17,4,FALSE),"")</f>
        <v>-</v>
      </c>
      <c r="H19" s="43" t="str">
        <f>IF(IFERROR(VLOOKUP($C19,カラム一覧!$A$2:$F$17,5,FALSE),"")&lt;&gt;0,VLOOKUP($C19,カラム一覧!$A$2:$F$17,5,FALSE),"")</f>
        <v>共通カラム</v>
      </c>
      <c r="I19" s="43" t="str">
        <f>IF(IFERROR(VLOOKUP($C19,カラム一覧!$A$2:$F$17,6,FALSE),"")&lt;&gt;0,VLOOKUP($C19,カラム一覧!$A$2:$F$17,6,FALSE),"")</f>
        <v>ミリ秒なし</v>
      </c>
    </row>
    <row r="20" spans="1:9">
      <c r="A20" s="41" t="s">
        <v>47</v>
      </c>
      <c r="B20" s="41" t="str">
        <f>IFERROR(VLOOKUP($A20,テーブル一覧!$C$2:$D$10,2,FALSE),"")</f>
        <v>クーポン情報</v>
      </c>
      <c r="C20" s="41" t="s">
        <v>89</v>
      </c>
      <c r="D20" s="41" t="str">
        <f>IF(IFERROR(VLOOKUP($C20,カラム一覧!$A$2:$F$17,2,FALSE),"")&lt;&gt;0,VLOOKUP($C20,カラム一覧!$A$2:$F$17,2,FALSE),"")</f>
        <v>クーポンID</v>
      </c>
      <c r="E20" s="42" t="s">
        <v>108</v>
      </c>
      <c r="F20" s="42" t="str">
        <f>IF(IFERROR(VLOOKUP($C20,カラム一覧!$A$2:$F$17,3,FALSE),"")&lt;&gt;0,VLOOKUP($C20,カラム一覧!$A$2:$F$17,3,FALSE),"")</f>
        <v>VARCHAR</v>
      </c>
      <c r="G20" s="42">
        <f>IF(IFERROR(VLOOKUP($C20,カラム一覧!$A$2:$F$17,4,FALSE),"")&lt;&gt;0,VLOOKUP($C20,カラム一覧!$A$2:$F$17,4,FALSE),"")</f>
        <v>16</v>
      </c>
      <c r="H20" s="43" t="str">
        <f>IF(IFERROR(VLOOKUP($C20,カラム一覧!$A$2:$F$17,5,FALSE),"")&lt;&gt;0,VLOOKUP($C20,カラム一覧!$A$2:$F$17,5,FALSE),"")</f>
        <v>クーポン毎の固有の識別値</v>
      </c>
      <c r="I20" s="43" t="str">
        <f>IF(IFERROR(VLOOKUP($C20,カラム一覧!$A$2:$F$17,6,FALSE),"")&lt;&gt;0,VLOOKUP($C20,カラム一覧!$A$2:$F$17,6,FALSE),"")</f>
        <v>乱数(a-Z、0-9)16桁</v>
      </c>
    </row>
    <row r="21" spans="1:9">
      <c r="A21" s="41" t="s">
        <v>47</v>
      </c>
      <c r="B21" s="41" t="str">
        <f>IFERROR(VLOOKUP($A21,テーブル一覧!$C$2:$D$10,2,FALSE),"")</f>
        <v>クーポン情報</v>
      </c>
      <c r="C21" s="41" t="s">
        <v>68</v>
      </c>
      <c r="D21" s="41" t="str">
        <f>IF(IFERROR(VLOOKUP($C21,カラム一覧!$A$2:$F$17,2,FALSE),"")&lt;&gt;0,VLOOKUP($C21,カラム一覧!$A$2:$F$17,2,FALSE),"")</f>
        <v>適用日</v>
      </c>
      <c r="E21" s="42"/>
      <c r="F21" s="42" t="str">
        <f>IF(IFERROR(VLOOKUP($C21,カラム一覧!$A$2:$F$17,3,FALSE),"")&lt;&gt;0,VLOOKUP($C21,カラム一覧!$A$2:$F$17,3,FALSE),"")</f>
        <v>VARCHAR</v>
      </c>
      <c r="G21" s="42">
        <f>IF(IFERROR(VLOOKUP($C21,カラム一覧!$A$2:$F$17,4,FALSE),"")&lt;&gt;0,VLOOKUP($C21,カラム一覧!$A$2:$F$17,4,FALSE),"")</f>
        <v>8</v>
      </c>
      <c r="H21" s="43" t="str">
        <f>IF(IFERROR(VLOOKUP($C21,カラム一覧!$A$2:$F$17,5,FALSE),"")&lt;&gt;0,VLOOKUP($C21,カラム一覧!$A$2:$F$17,5,FALSE),"")</f>
        <v>クーポンなどの適用される日付</v>
      </c>
      <c r="I21" s="43" t="str">
        <f>IF(IFERROR(VLOOKUP($C21,カラム一覧!$A$2:$F$17,6,FALSE),"")&lt;&gt;0,VLOOKUP($C21,カラム一覧!$A$2:$F$17,6,FALSE),"")</f>
        <v>YYYYMMDD形式の文字列</v>
      </c>
    </row>
    <row r="22" spans="1:9">
      <c r="A22" s="41" t="s">
        <v>47</v>
      </c>
      <c r="B22" s="41" t="str">
        <f>IFERROR(VLOOKUP($A22,テーブル一覧!$C$2:$D$10,2,FALSE),"")</f>
        <v>クーポン情報</v>
      </c>
      <c r="C22" s="41" t="s">
        <v>88</v>
      </c>
      <c r="D22" s="41" t="str">
        <f>IF(IFERROR(VLOOKUP($C22,カラム一覧!$A$2:$F$17,2,FALSE),"")&lt;&gt;0,VLOOKUP($C22,カラム一覧!$A$2:$F$17,2,FALSE),"")</f>
        <v>クーポン種別CD</v>
      </c>
      <c r="E22" s="42"/>
      <c r="F22" s="42" t="str">
        <f>IF(IFERROR(VLOOKUP($C22,カラム一覧!$A$2:$F$17,3,FALSE),"")&lt;&gt;0,VLOOKUP($C22,カラム一覧!$A$2:$F$17,3,FALSE),"")</f>
        <v>VARCHAR</v>
      </c>
      <c r="G22" s="42">
        <f>IF(IFERROR(VLOOKUP($C22,カラム一覧!$A$2:$F$17,4,FALSE),"")&lt;&gt;0,VLOOKUP($C22,カラム一覧!$A$2:$F$17,4,FALSE),"")</f>
        <v>3</v>
      </c>
      <c r="H22" s="43" t="str">
        <f>IF(IFERROR(VLOOKUP($C22,カラム一覧!$A$2:$F$17,5,FALSE),"")&lt;&gt;0,VLOOKUP($C22,カラム一覧!$A$2:$F$17,5,FALSE),"")</f>
        <v>クーポン種別</v>
      </c>
      <c r="I22" s="43" t="str">
        <f>IF(IFERROR(VLOOKUP($C22,カラム一覧!$A$2:$F$17,6,FALSE),"")&lt;&gt;0,VLOOKUP($C22,カラム一覧!$A$2:$F$17,6,FALSE),"")</f>
        <v/>
      </c>
    </row>
    <row r="23" spans="1:9">
      <c r="A23" s="41" t="s">
        <v>47</v>
      </c>
      <c r="B23" s="41" t="str">
        <f>IFERROR(VLOOKUP($A23,テーブル一覧!$C$2:$D$10,2,FALSE),"")</f>
        <v>クーポン情報</v>
      </c>
      <c r="C23" s="41" t="s">
        <v>111</v>
      </c>
      <c r="D23" s="41" t="str">
        <f>IF(IFERROR(VLOOKUP($C23,カラム一覧!$A$2:$F$17,2,FALSE),"")&lt;&gt;0,VLOOKUP($C23,カラム一覧!$A$2:$F$17,2,FALSE),"")</f>
        <v>ポイント</v>
      </c>
      <c r="E23" s="42"/>
      <c r="F23" s="42" t="str">
        <f>IF(IFERROR(VLOOKUP($C23,カラム一覧!$A$2:$F$17,3,FALSE),"")&lt;&gt;0,VLOOKUP($C23,カラム一覧!$A$2:$F$17,3,FALSE),"")</f>
        <v>NUMBER</v>
      </c>
      <c r="G23" s="42">
        <f>IF(IFERROR(VLOOKUP($C23,カラム一覧!$A$2:$F$17,4,FALSE),"")&lt;&gt;0,VLOOKUP($C23,カラム一覧!$A$2:$F$17,4,FALSE),"")</f>
        <v>4</v>
      </c>
      <c r="H23" s="43" t="str">
        <f>IF(IFERROR(VLOOKUP($C23,カラム一覧!$A$2:$F$17,5,FALSE),"")&lt;&gt;0,VLOOKUP($C23,カラム一覧!$A$2:$F$17,5,FALSE),"")</f>
        <v>ポイント(最大9999で加算しない)</v>
      </c>
      <c r="I23" s="43" t="str">
        <f>IF(IFERROR(VLOOKUP($C23,カラム一覧!$A$2:$F$17,6,FALSE),"")&lt;&gt;0,VLOOKUP($C23,カラム一覧!$A$2:$F$17,6,FALSE),"")</f>
        <v/>
      </c>
    </row>
    <row r="24" spans="1:9">
      <c r="A24" s="41" t="s">
        <v>47</v>
      </c>
      <c r="B24" s="41" t="str">
        <f>IFERROR(VLOOKUP($A24,テーブル一覧!$C$2:$D$10,2,FALSE),"")</f>
        <v>クーポン情報</v>
      </c>
      <c r="C24" s="41" t="s">
        <v>14</v>
      </c>
      <c r="D24" s="41" t="str">
        <f>IF(IFERROR(VLOOKUP($C24,カラム一覧!$A$2:$F$17,2,FALSE),"")&lt;&gt;0,VLOOKUP($C24,カラム一覧!$A$2:$F$17,2,FALSE),"")</f>
        <v>更新日時</v>
      </c>
      <c r="E24" s="42"/>
      <c r="F24" s="42" t="str">
        <f>IF(IFERROR(VLOOKUP($C24,カラム一覧!$A$2:$F$17,3,FALSE),"")&lt;&gt;0,VLOOKUP($C24,カラム一覧!$A$2:$F$17,3,FALSE),"")</f>
        <v>DATE</v>
      </c>
      <c r="G24" s="42" t="str">
        <f>IF(IFERROR(VLOOKUP($C24,カラム一覧!$A$2:$F$17,4,FALSE),"")&lt;&gt;0,VLOOKUP($C24,カラム一覧!$A$2:$F$17,4,FALSE),"")</f>
        <v>-</v>
      </c>
      <c r="H24" s="43" t="str">
        <f>IF(IFERROR(VLOOKUP($C24,カラム一覧!$A$2:$F$17,5,FALSE),"")&lt;&gt;0,VLOOKUP($C24,カラム一覧!$A$2:$F$17,5,FALSE),"")</f>
        <v>共通カラム</v>
      </c>
      <c r="I24" s="43" t="str">
        <f>IF(IFERROR(VLOOKUP($C24,カラム一覧!$A$2:$F$17,6,FALSE),"")&lt;&gt;0,VLOOKUP($C24,カラム一覧!$A$2:$F$17,6,FALSE),"")</f>
        <v>ミリ秒なし</v>
      </c>
    </row>
    <row r="25" spans="1:9">
      <c r="A25" s="41" t="s">
        <v>49</v>
      </c>
      <c r="B25" s="41" t="str">
        <f>IFERROR(VLOOKUP($A25,テーブル一覧!$C$2:$D$10,2,FALSE),"")</f>
        <v>クーポン使用情報</v>
      </c>
      <c r="C25" s="41" t="s">
        <v>89</v>
      </c>
      <c r="D25" s="41" t="str">
        <f>IF(IFERROR(VLOOKUP($C25,カラム一覧!$A$2:$F$17,2,FALSE),"")&lt;&gt;0,VLOOKUP($C25,カラム一覧!$A$2:$F$17,2,FALSE),"")</f>
        <v>クーポンID</v>
      </c>
      <c r="E25" s="42" t="s">
        <v>108</v>
      </c>
      <c r="F25" s="42" t="str">
        <f>IF(IFERROR(VLOOKUP($C25,カラム一覧!$A$2:$F$17,3,FALSE),"")&lt;&gt;0,VLOOKUP($C25,カラム一覧!$A$2:$F$17,3,FALSE),"")</f>
        <v>VARCHAR</v>
      </c>
      <c r="G25" s="42">
        <f>IF(IFERROR(VLOOKUP($C25,カラム一覧!$A$2:$F$17,4,FALSE),"")&lt;&gt;0,VLOOKUP($C25,カラム一覧!$A$2:$F$17,4,FALSE),"")</f>
        <v>16</v>
      </c>
      <c r="H25" s="43" t="str">
        <f>IF(IFERROR(VLOOKUP($C25,カラム一覧!$A$2:$F$17,5,FALSE),"")&lt;&gt;0,VLOOKUP($C25,カラム一覧!$A$2:$F$17,5,FALSE),"")</f>
        <v>クーポン毎の固有の識別値</v>
      </c>
      <c r="I25" s="43" t="str">
        <f>IF(IFERROR(VLOOKUP($C25,カラム一覧!$A$2:$F$17,6,FALSE),"")&lt;&gt;0,VLOOKUP($C25,カラム一覧!$A$2:$F$17,6,FALSE),"")</f>
        <v>乱数(a-Z、0-9)16桁</v>
      </c>
    </row>
    <row r="26" spans="1:9" ht="27">
      <c r="A26" s="41" t="s">
        <v>49</v>
      </c>
      <c r="B26" s="41" t="str">
        <f>IFERROR(VLOOKUP($A26,テーブル一覧!$C$2:$D$10,2,FALSE),"")</f>
        <v>クーポン使用情報</v>
      </c>
      <c r="C26" s="41" t="s">
        <v>70</v>
      </c>
      <c r="D26" s="41" t="str">
        <f>IF(IFERROR(VLOOKUP($C26,カラム一覧!$A$2:$F$17,2,FALSE),"")&lt;&gt;0,VLOOKUP($C26,カラム一覧!$A$2:$F$17,2,FALSE),"")</f>
        <v>取引NO</v>
      </c>
      <c r="E26" s="42" t="s">
        <v>108</v>
      </c>
      <c r="F26" s="42" t="str">
        <f>IF(IFERROR(VLOOKUP($C26,カラム一覧!$A$2:$F$17,3,FALSE),"")&lt;&gt;0,VLOOKUP($C26,カラム一覧!$A$2:$F$17,3,FALSE),"")</f>
        <v>VARCHAR</v>
      </c>
      <c r="G26" s="42">
        <f>IF(IFERROR(VLOOKUP($C26,カラム一覧!$A$2:$F$17,4,FALSE),"")&lt;&gt;0,VLOOKUP($C26,カラム一覧!$A$2:$F$17,4,FALSE),"")</f>
        <v>30</v>
      </c>
      <c r="H26" s="43" t="str">
        <f>IF(IFERROR(VLOOKUP($C26,カラム一覧!$A$2:$F$17,5,FALSE),"")&lt;&gt;0,VLOOKUP($C26,カラム一覧!$A$2:$F$17,5,FALSE),"")</f>
        <v>購買、返品、チャージなど毎に発生する取引固有の識別値</v>
      </c>
      <c r="I26" s="43" t="str">
        <f>IF(IFERROR(VLOOKUP($C26,カラム一覧!$A$2:$F$17,6,FALSE),"")&lt;&gt;0,VLOOKUP($C26,カラム一覧!$A$2:$F$17,6,FALSE),"")</f>
        <v>加盟店CD+日付(YYYYMMDD)8桁+連番8桁(加盟店別にことなる)</v>
      </c>
    </row>
    <row r="27" spans="1:9">
      <c r="A27" s="41" t="s">
        <v>49</v>
      </c>
      <c r="B27" s="41" t="str">
        <f>IFERROR(VLOOKUP($A27,テーブル一覧!$C$2:$D$10,2,FALSE),"")</f>
        <v>クーポン使用情報</v>
      </c>
      <c r="C27" s="41" t="s">
        <v>14</v>
      </c>
      <c r="D27" s="41" t="str">
        <f>IF(IFERROR(VLOOKUP($C27,カラム一覧!$A$2:$F$17,2,FALSE),"")&lt;&gt;0,VLOOKUP($C27,カラム一覧!$A$2:$F$17,2,FALSE),"")</f>
        <v>更新日時</v>
      </c>
      <c r="E27" s="42"/>
      <c r="F27" s="42" t="str">
        <f>IF(IFERROR(VLOOKUP($C27,カラム一覧!$A$2:$F$17,3,FALSE),"")&lt;&gt;0,VLOOKUP($C27,カラム一覧!$A$2:$F$17,3,FALSE),"")</f>
        <v>DATE</v>
      </c>
      <c r="G27" s="42" t="str">
        <f>IF(IFERROR(VLOOKUP($C27,カラム一覧!$A$2:$F$17,4,FALSE),"")&lt;&gt;0,VLOOKUP($C27,カラム一覧!$A$2:$F$17,4,FALSE),"")</f>
        <v>-</v>
      </c>
      <c r="H27" s="43" t="str">
        <f>IF(IFERROR(VLOOKUP($C27,カラム一覧!$A$2:$F$17,5,FALSE),"")&lt;&gt;0,VLOOKUP($C27,カラム一覧!$A$2:$F$17,5,FALSE),"")</f>
        <v>共通カラム</v>
      </c>
      <c r="I27" s="43" t="str">
        <f>IF(IFERROR(VLOOKUP($C27,カラム一覧!$A$2:$F$17,6,FALSE),"")&lt;&gt;0,VLOOKUP($C27,カラム一覧!$A$2:$F$17,6,FALSE),"")</f>
        <v>ミリ秒なし</v>
      </c>
    </row>
    <row r="28" spans="1:9" ht="40.5">
      <c r="A28" s="41" t="s">
        <v>54</v>
      </c>
      <c r="B28" s="41" t="str">
        <f>IFERROR(VLOOKUP($A28,テーブル一覧!$C$2:$D$10,2,FALSE),"")</f>
        <v>取引種別マスタ</v>
      </c>
      <c r="C28" s="41" t="s">
        <v>87</v>
      </c>
      <c r="D28" s="41" t="str">
        <f>IF(IFERROR(VLOOKUP($C28,カラム一覧!$A$2:$F$17,2,FALSE),"")&lt;&gt;0,VLOOKUP($C28,カラム一覧!$A$2:$F$17,2,FALSE),"")</f>
        <v>取引種別CD</v>
      </c>
      <c r="E28" s="42" t="s">
        <v>108</v>
      </c>
      <c r="F28" s="42" t="str">
        <f>IF(IFERROR(VLOOKUP($C28,カラム一覧!$A$2:$F$17,3,FALSE),"")&lt;&gt;0,VLOOKUP($C28,カラム一覧!$A$2:$F$17,3,FALSE),"")</f>
        <v>VARCHAR</v>
      </c>
      <c r="G28" s="42">
        <f>IF(IFERROR(VLOOKUP($C28,カラム一覧!$A$2:$F$17,4,FALSE),"")&lt;&gt;0,VLOOKUP($C28,カラム一覧!$A$2:$F$17,4,FALSE),"")</f>
        <v>2</v>
      </c>
      <c r="H28" s="43" t="str">
        <f>IF(IFERROR(VLOOKUP($C28,カラム一覧!$A$2:$F$17,5,FALSE),"")&lt;&gt;0,VLOOKUP($C28,カラム一覧!$A$2:$F$17,5,FALSE),"")</f>
        <v>取引種別</v>
      </c>
      <c r="I28" s="43" t="str">
        <f>IF(IFERROR(VLOOKUP($C28,カラム一覧!$A$2:$F$17,6,FALSE),"")&lt;&gt;0,VLOOKUP($C28,カラム一覧!$A$2:$F$17,6,FALSE),"")</f>
        <v>00：ポイント照会、10：購買、20：返品、30：ポイントチャージ、40：ポイントチャージ取消</v>
      </c>
    </row>
    <row r="29" spans="1:9">
      <c r="A29" s="41" t="s">
        <v>54</v>
      </c>
      <c r="B29" s="41" t="str">
        <f>IFERROR(VLOOKUP($A29,テーブル一覧!$C$2:$D$10,2,FALSE),"")</f>
        <v>取引種別マスタ</v>
      </c>
      <c r="C29" s="41" t="s">
        <v>93</v>
      </c>
      <c r="D29" s="41" t="str">
        <f>IF(IFERROR(VLOOKUP($C29,カラム一覧!$A$2:$F$17,2,FALSE),"")&lt;&gt;0,VLOOKUP($C29,カラム一覧!$A$2:$F$17,2,FALSE),"")</f>
        <v>取引種別名称</v>
      </c>
      <c r="E29" s="42"/>
      <c r="F29" s="42" t="str">
        <f>IF(IFERROR(VLOOKUP($C29,カラム一覧!$A$2:$F$17,3,FALSE),"")&lt;&gt;0,VLOOKUP($C29,カラム一覧!$A$2:$F$17,3,FALSE),"")</f>
        <v>VARCHAR</v>
      </c>
      <c r="G29" s="42">
        <f>IF(IFERROR(VLOOKUP($C29,カラム一覧!$A$2:$F$17,4,FALSE),"")&lt;&gt;0,VLOOKUP($C29,カラム一覧!$A$2:$F$17,4,FALSE),"")</f>
        <v>20</v>
      </c>
      <c r="H29" s="43" t="str">
        <f>IF(IFERROR(VLOOKUP($C29,カラム一覧!$A$2:$F$17,5,FALSE),"")&lt;&gt;0,VLOOKUP($C29,カラム一覧!$A$2:$F$17,5,FALSE),"")</f>
        <v>取引種別名称</v>
      </c>
      <c r="I29" s="43" t="str">
        <f>IF(IFERROR(VLOOKUP($C29,カラム一覧!$A$2:$F$17,6,FALSE),"")&lt;&gt;0,VLOOKUP($C29,カラム一覧!$A$2:$F$17,6,FALSE),"")</f>
        <v/>
      </c>
    </row>
    <row r="30" spans="1:9">
      <c r="A30" s="41" t="s">
        <v>54</v>
      </c>
      <c r="B30" s="41" t="str">
        <f>IFERROR(VLOOKUP($A30,テーブル一覧!$C$2:$D$10,2,FALSE),"")</f>
        <v>取引種別マスタ</v>
      </c>
      <c r="C30" s="41" t="s">
        <v>14</v>
      </c>
      <c r="D30" s="41" t="str">
        <f>IF(IFERROR(VLOOKUP($C30,カラム一覧!$A$2:$F$17,2,FALSE),"")&lt;&gt;0,VLOOKUP($C30,カラム一覧!$A$2:$F$17,2,FALSE),"")</f>
        <v>更新日時</v>
      </c>
      <c r="E30" s="41"/>
      <c r="F30" s="42" t="str">
        <f>IF(IFERROR(VLOOKUP($C30,カラム一覧!$A$2:$F$17,3,FALSE),"")&lt;&gt;0,VLOOKUP($C30,カラム一覧!$A$2:$F$17,3,FALSE),"")</f>
        <v>DATE</v>
      </c>
      <c r="G30" s="42" t="str">
        <f>IF(IFERROR(VLOOKUP($C30,カラム一覧!$A$2:$F$17,4,FALSE),"")&lt;&gt;0,VLOOKUP($C30,カラム一覧!$A$2:$F$17,4,FALSE),"")</f>
        <v>-</v>
      </c>
      <c r="H30" s="43" t="str">
        <f>IF(IFERROR(VLOOKUP($C30,カラム一覧!$A$2:$F$17,5,FALSE),"")&lt;&gt;0,VLOOKUP($C30,カラム一覧!$A$2:$F$17,5,FALSE),"")</f>
        <v>共通カラム</v>
      </c>
      <c r="I30" s="43" t="str">
        <f>IF(IFERROR(VLOOKUP($C30,カラム一覧!$A$2:$F$17,6,FALSE),"")&lt;&gt;0,VLOOKUP($C30,カラム一覧!$A$2:$F$17,6,FALSE),"")</f>
        <v>ミリ秒なし</v>
      </c>
    </row>
    <row r="31" spans="1:9" ht="27">
      <c r="A31" s="41" t="s">
        <v>56</v>
      </c>
      <c r="B31" s="41" t="str">
        <f>IFERROR(VLOOKUP($A31,テーブル一覧!$C$2:$D$10,2,FALSE),"")</f>
        <v>加盟店マスタ</v>
      </c>
      <c r="C31" s="41" t="s">
        <v>71</v>
      </c>
      <c r="D31" s="41" t="str">
        <f>IF(IFERROR(VLOOKUP($C31,カラム一覧!$A$2:$F$17,2,FALSE),"")&lt;&gt;0,VLOOKUP($C31,カラム一覧!$A$2:$F$17,2,FALSE),"")</f>
        <v>加盟店CD</v>
      </c>
      <c r="E31" s="42" t="s">
        <v>108</v>
      </c>
      <c r="F31" s="42" t="str">
        <f>IF(IFERROR(VLOOKUP($C31,カラム一覧!$A$2:$F$17,3,FALSE),"")&lt;&gt;0,VLOOKUP($C31,カラム一覧!$A$2:$F$17,3,FALSE),"")</f>
        <v>VARCHAR</v>
      </c>
      <c r="G31" s="42">
        <f>IF(IFERROR(VLOOKUP($C31,カラム一覧!$A$2:$F$17,4,FALSE),"")&lt;&gt;0,VLOOKUP($C31,カラム一覧!$A$2:$F$17,4,FALSE),"")</f>
        <v>14</v>
      </c>
      <c r="H31" s="43" t="str">
        <f>IF(IFERROR(VLOOKUP($C31,カラム一覧!$A$2:$F$17,5,FALSE),"")&lt;&gt;0,VLOOKUP($C31,カラム一覧!$A$2:$F$17,5,FALSE),"")</f>
        <v>店舗固有の識別値</v>
      </c>
      <c r="I31" s="43" t="str">
        <f>IF(IFERROR(VLOOKUP($C31,カラム一覧!$A$2:$F$17,6,FALSE),"")&lt;&gt;0,VLOOKUP($C31,カラム一覧!$A$2:$F$17,6,FALSE),"")</f>
        <v>国識別文字3桁+地域種別文字5桁+連番6桁(連番は国別にことなる)</v>
      </c>
    </row>
    <row r="32" spans="1:9">
      <c r="A32" s="41" t="s">
        <v>56</v>
      </c>
      <c r="B32" s="41" t="str">
        <f>IFERROR(VLOOKUP($A32,テーブル一覧!$C$2:$D$10,2,FALSE),"")</f>
        <v>加盟店マスタ</v>
      </c>
      <c r="C32" s="41" t="s">
        <v>94</v>
      </c>
      <c r="D32" s="41" t="str">
        <f>IF(IFERROR(VLOOKUP($C32,カラム一覧!$A$2:$F$17,2,FALSE),"")&lt;&gt;0,VLOOKUP($C32,カラム一覧!$A$2:$F$17,2,FALSE),"")</f>
        <v>加盟店名</v>
      </c>
      <c r="E32" s="42"/>
      <c r="F32" s="42" t="str">
        <f>IF(IFERROR(VLOOKUP($C32,カラム一覧!$A$2:$F$17,3,FALSE),"")&lt;&gt;0,VLOOKUP($C32,カラム一覧!$A$2:$F$17,3,FALSE),"")</f>
        <v>VARCHAR</v>
      </c>
      <c r="G32" s="42">
        <f>IF(IFERROR(VLOOKUP($C32,カラム一覧!$A$2:$F$17,4,FALSE),"")&lt;&gt;0,VLOOKUP($C32,カラム一覧!$A$2:$F$17,4,FALSE),"")</f>
        <v>30</v>
      </c>
      <c r="H32" s="43" t="str">
        <f>IF(IFERROR(VLOOKUP($C32,カラム一覧!$A$2:$F$17,5,FALSE),"")&lt;&gt;0,VLOOKUP($C32,カラム一覧!$A$2:$F$17,5,FALSE),"")</f>
        <v>加盟店名</v>
      </c>
      <c r="I32" s="43" t="str">
        <f>IF(IFERROR(VLOOKUP($C32,カラム一覧!$A$2:$F$17,6,FALSE),"")&lt;&gt;0,VLOOKUP($C32,カラム一覧!$A$2:$F$17,6,FALSE),"")</f>
        <v/>
      </c>
    </row>
    <row r="33" spans="1:9">
      <c r="A33" s="41" t="s">
        <v>56</v>
      </c>
      <c r="B33" s="41" t="str">
        <f>IFERROR(VLOOKUP($A33,テーブル一覧!$C$2:$D$10,2,FALSE),"")</f>
        <v>加盟店マスタ</v>
      </c>
      <c r="C33" s="41" t="s">
        <v>14</v>
      </c>
      <c r="D33" s="41" t="str">
        <f>IF(IFERROR(VLOOKUP($C33,カラム一覧!$A$2:$F$17,2,FALSE),"")&lt;&gt;0,VLOOKUP($C33,カラム一覧!$A$2:$F$17,2,FALSE),"")</f>
        <v>更新日時</v>
      </c>
      <c r="E33" s="42"/>
      <c r="F33" s="42" t="str">
        <f>IF(IFERROR(VLOOKUP($C33,カラム一覧!$A$2:$F$17,3,FALSE),"")&lt;&gt;0,VLOOKUP($C33,カラム一覧!$A$2:$F$17,3,FALSE),"")</f>
        <v>DATE</v>
      </c>
      <c r="G33" s="42" t="str">
        <f>IF(IFERROR(VLOOKUP($C33,カラム一覧!$A$2:$F$17,4,FALSE),"")&lt;&gt;0,VLOOKUP($C33,カラム一覧!$A$2:$F$17,4,FALSE),"")</f>
        <v>-</v>
      </c>
      <c r="H33" s="43" t="str">
        <f>IF(IFERROR(VLOOKUP($C33,カラム一覧!$A$2:$F$17,5,FALSE),"")&lt;&gt;0,VLOOKUP($C33,カラム一覧!$A$2:$F$17,5,FALSE),"")</f>
        <v>共通カラム</v>
      </c>
      <c r="I33" s="43" t="str">
        <f>IF(IFERROR(VLOOKUP($C33,カラム一覧!$A$2:$F$17,6,FALSE),"")&lt;&gt;0,VLOOKUP($C33,カラム一覧!$A$2:$F$17,6,FALSE),"")</f>
        <v>ミリ秒なし</v>
      </c>
    </row>
    <row r="34" spans="1:9">
      <c r="A34" s="41" t="s">
        <v>57</v>
      </c>
      <c r="B34" s="41" t="str">
        <f>IFERROR(VLOOKUP($A34,テーブル一覧!$C$2:$D$10,2,FALSE),"")</f>
        <v>クーポンマスタ</v>
      </c>
      <c r="C34" s="41" t="s">
        <v>88</v>
      </c>
      <c r="D34" s="41" t="str">
        <f>IF(IFERROR(VLOOKUP($C34,カラム一覧!$A$2:$F$17,2,FALSE),"")&lt;&gt;0,VLOOKUP($C34,カラム一覧!$A$2:$F$17,2,FALSE),"")</f>
        <v>クーポン種別CD</v>
      </c>
      <c r="E34" s="42" t="s">
        <v>108</v>
      </c>
      <c r="F34" s="42" t="str">
        <f>IF(IFERROR(VLOOKUP($C34,カラム一覧!$A$2:$F$17,3,FALSE),"")&lt;&gt;0,VLOOKUP($C34,カラム一覧!$A$2:$F$17,3,FALSE),"")</f>
        <v>VARCHAR</v>
      </c>
      <c r="G34" s="42">
        <f>IF(IFERROR(VLOOKUP($C34,カラム一覧!$A$2:$F$17,4,FALSE),"")&lt;&gt;0,VLOOKUP($C34,カラム一覧!$A$2:$F$17,4,FALSE),"")</f>
        <v>3</v>
      </c>
      <c r="H34" s="43" t="str">
        <f>IF(IFERROR(VLOOKUP($C34,カラム一覧!$A$2:$F$17,5,FALSE),"")&lt;&gt;0,VLOOKUP($C34,カラム一覧!$A$2:$F$17,5,FALSE),"")</f>
        <v>クーポン種別</v>
      </c>
      <c r="I34" s="43" t="str">
        <f>IF(IFERROR(VLOOKUP($C34,カラム一覧!$A$2:$F$17,6,FALSE),"")&lt;&gt;0,VLOOKUP($C34,カラム一覧!$A$2:$F$17,6,FALSE),"")</f>
        <v/>
      </c>
    </row>
    <row r="35" spans="1:9">
      <c r="A35" s="41" t="s">
        <v>57</v>
      </c>
      <c r="B35" s="41" t="str">
        <f>IFERROR(VLOOKUP($A35,テーブル一覧!$C$2:$D$10,2,FALSE),"")</f>
        <v>クーポンマスタ</v>
      </c>
      <c r="C35" s="41" t="s">
        <v>114</v>
      </c>
      <c r="D35" s="41" t="str">
        <f>IF(IFERROR(VLOOKUP($C35,カラム一覧!$A$2:$F$17,2,FALSE),"")&lt;&gt;0,VLOOKUP($C35,カラム一覧!$A$2:$F$17,2,FALSE),"")</f>
        <v>クーポン名</v>
      </c>
      <c r="E35" s="42"/>
      <c r="F35" s="42" t="str">
        <f>IF(IFERROR(VLOOKUP($C35,カラム一覧!$A$2:$F$17,3,FALSE),"")&lt;&gt;0,VLOOKUP($C35,カラム一覧!$A$2:$F$17,3,FALSE),"")</f>
        <v>VARCHAR</v>
      </c>
      <c r="G35" s="42">
        <f>IF(IFERROR(VLOOKUP($C35,カラム一覧!$A$2:$F$17,4,FALSE),"")&lt;&gt;0,VLOOKUP($C35,カラム一覧!$A$2:$F$17,4,FALSE),"")</f>
        <v>20</v>
      </c>
      <c r="H35" s="43" t="str">
        <f>IF(IFERROR(VLOOKUP($C35,カラム一覧!$A$2:$F$17,5,FALSE),"")&lt;&gt;0,VLOOKUP($C35,カラム一覧!$A$2:$F$17,5,FALSE),"")</f>
        <v>クーポン名</v>
      </c>
      <c r="I35" s="43" t="str">
        <f>IF(IFERROR(VLOOKUP($C35,カラム一覧!$A$2:$F$17,6,FALSE),"")&lt;&gt;0,VLOOKUP($C35,カラム一覧!$A$2:$F$17,6,FALSE),"")</f>
        <v/>
      </c>
    </row>
    <row r="36" spans="1:9">
      <c r="A36" s="41" t="s">
        <v>57</v>
      </c>
      <c r="B36" s="41" t="str">
        <f>IFERROR(VLOOKUP($A36,テーブル一覧!$C$2:$D$10,2,FALSE),"")</f>
        <v>クーポンマスタ</v>
      </c>
      <c r="C36" s="41" t="s">
        <v>14</v>
      </c>
      <c r="D36" s="41" t="str">
        <f>IF(IFERROR(VLOOKUP($C36,カラム一覧!$A$2:$F$17,2,FALSE),"")&lt;&gt;0,VLOOKUP($C36,カラム一覧!$A$2:$F$17,2,FALSE),"")</f>
        <v>更新日時</v>
      </c>
      <c r="E36" s="41"/>
      <c r="F36" s="42" t="str">
        <f>IF(IFERROR(VLOOKUP($C36,カラム一覧!$A$2:$F$17,3,FALSE),"")&lt;&gt;0,VLOOKUP($C36,カラム一覧!$A$2:$F$17,3,FALSE),"")</f>
        <v>DATE</v>
      </c>
      <c r="G36" s="42" t="str">
        <f>IF(IFERROR(VLOOKUP($C36,カラム一覧!$A$2:$F$17,4,FALSE),"")&lt;&gt;0,VLOOKUP($C36,カラム一覧!$A$2:$F$17,4,FALSE),"")</f>
        <v>-</v>
      </c>
      <c r="H36" s="43" t="str">
        <f>IF(IFERROR(VLOOKUP($C36,カラム一覧!$A$2:$F$17,5,FALSE),"")&lt;&gt;0,VLOOKUP($C36,カラム一覧!$A$2:$F$17,5,FALSE),"")</f>
        <v>共通カラム</v>
      </c>
      <c r="I36" s="43" t="str">
        <f>IF(IFERROR(VLOOKUP($C36,カラム一覧!$A$2:$F$17,6,FALSE),"")&lt;&gt;0,VLOOKUP($C36,カラム一覧!$A$2:$F$17,6,FALSE),"")</f>
        <v>ミリ秒なし</v>
      </c>
    </row>
    <row r="37" spans="1:9">
      <c r="A37" s="31"/>
      <c r="B37" s="31"/>
      <c r="C37" s="31"/>
      <c r="D37" s="31"/>
      <c r="E37" s="30"/>
      <c r="F37" s="30"/>
      <c r="G37" s="30"/>
      <c r="H37" s="36"/>
      <c r="I37" s="36"/>
    </row>
    <row r="38" spans="1:9">
      <c r="A38" s="31"/>
      <c r="B38" s="31"/>
      <c r="C38" s="31"/>
      <c r="D38" s="31"/>
      <c r="E38" s="30"/>
      <c r="F38" s="30"/>
      <c r="G38" s="30"/>
      <c r="H38" s="36"/>
      <c r="I38" s="36"/>
    </row>
    <row r="39" spans="1:9">
      <c r="A39" s="31"/>
      <c r="B39" s="31"/>
      <c r="C39" s="31"/>
      <c r="D39" s="31"/>
      <c r="E39" s="30"/>
      <c r="F39" s="30"/>
      <c r="G39" s="30"/>
      <c r="H39" s="36"/>
      <c r="I39" s="36"/>
    </row>
    <row r="40" spans="1:9">
      <c r="A40" s="31"/>
      <c r="B40" s="31"/>
      <c r="C40" s="31"/>
      <c r="D40" s="31"/>
      <c r="E40" s="30"/>
      <c r="F40" s="30"/>
      <c r="G40" s="30"/>
      <c r="H40" s="36"/>
      <c r="I40" s="36"/>
    </row>
  </sheetData>
  <autoFilter ref="A1:I40"/>
  <phoneticPr fontId="8" type="noConversion"/>
  <pageMargins left="0.7" right="0.7" top="0.75" bottom="0.75" header="0.3" footer="0.3"/>
  <pageSetup paperSize="9" scale="57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view="pageBreakPreview" zoomScaleNormal="100" zoomScaleSheetLayoutView="100" workbookViewId="0">
      <selection activeCell="D7" sqref="D7"/>
    </sheetView>
  </sheetViews>
  <sheetFormatPr defaultRowHeight="16.5"/>
  <cols>
    <col min="1" max="1" width="67.375" customWidth="1"/>
  </cols>
  <sheetData>
    <row r="1" spans="1:1" ht="32.25" customHeight="1">
      <c r="A1" s="73" t="s">
        <v>232</v>
      </c>
    </row>
    <row r="2" spans="1:1" ht="32.25" customHeight="1">
      <c r="A2" s="74"/>
    </row>
    <row r="3" spans="1:1" ht="32.25" customHeight="1">
      <c r="A3" s="74"/>
    </row>
    <row r="4" spans="1:1" ht="32.25" customHeight="1">
      <c r="A4" s="74"/>
    </row>
    <row r="5" spans="1:1" ht="32.25" customHeight="1">
      <c r="A5" s="74"/>
    </row>
    <row r="6" spans="1:1" ht="32.25" customHeight="1">
      <c r="A6" s="74"/>
    </row>
    <row r="7" spans="1:1" ht="32.25" customHeight="1">
      <c r="A7" s="74"/>
    </row>
    <row r="8" spans="1:1" ht="32.25" customHeight="1">
      <c r="A8" s="74"/>
    </row>
    <row r="9" spans="1:1" ht="32.25" customHeight="1">
      <c r="A9" s="74"/>
    </row>
    <row r="10" spans="1:1" ht="32.25" customHeight="1">
      <c r="A10" s="74"/>
    </row>
    <row r="11" spans="1:1" ht="32.25" customHeight="1">
      <c r="A11" s="74"/>
    </row>
    <row r="12" spans="1:1" ht="32.25" customHeight="1">
      <c r="A12" s="74"/>
    </row>
    <row r="13" spans="1:1" ht="32.25" customHeight="1">
      <c r="A13" s="74"/>
    </row>
    <row r="14" spans="1:1" ht="32.25" customHeight="1">
      <c r="A14" s="74"/>
    </row>
    <row r="15" spans="1:1" ht="32.25" customHeight="1">
      <c r="A15" s="74"/>
    </row>
    <row r="16" spans="1:1" ht="32.25" customHeight="1">
      <c r="A16" s="74"/>
    </row>
  </sheetData>
  <mergeCells count="1">
    <mergeCell ref="A1:A1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7</vt:i4>
      </vt:variant>
    </vt:vector>
  </HeadingPairs>
  <TitlesOfParts>
    <vt:vector size="15" baseType="lpstr">
      <vt:lpstr>表紙</vt:lpstr>
      <vt:lpstr>学習内容</vt:lpstr>
      <vt:lpstr>課題</vt:lpstr>
      <vt:lpstr>ER図</vt:lpstr>
      <vt:lpstr>テーブル一覧</vt:lpstr>
      <vt:lpstr>カラム一覧</vt:lpstr>
      <vt:lpstr>項目定義</vt:lpstr>
      <vt:lpstr>8答え</vt:lpstr>
      <vt:lpstr>ER図!Print_Area</vt:lpstr>
      <vt:lpstr>カラム一覧!Print_Area</vt:lpstr>
      <vt:lpstr>テーブル一覧!Print_Area</vt:lpstr>
      <vt:lpstr>課題!Print_Area</vt:lpstr>
      <vt:lpstr>表紙!Print_Area</vt:lpstr>
      <vt:lpstr>学習内容!Print_Area</vt:lpstr>
      <vt:lpstr>項目定義!Print_Area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박정안</dc:creator>
  <cp:lastModifiedBy>NCB</cp:lastModifiedBy>
  <cp:lastPrinted>2021-01-20T06:59:59Z</cp:lastPrinted>
  <dcterms:created xsi:type="dcterms:W3CDTF">2020-08-12T23:27:28Z</dcterms:created>
  <dcterms:modified xsi:type="dcterms:W3CDTF">2021-01-21T06:09:55Z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eb4d5a25-66e9-4196-8651-54d0977e2bb3</vt:lpwstr>
  </property>
</Properties>
</file>