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3_cornell/chodera_lab/papers/perses_protein_mutations/figures/protonation state/"/>
    </mc:Choice>
  </mc:AlternateContent>
  <xr:revisionPtr revIDLastSave="0" documentId="13_ncr:1_{99F1BBFB-D62C-DA44-9F51-D3F340629E95}" xr6:coauthVersionLast="47" xr6:coauthVersionMax="47" xr10:uidLastSave="{00000000-0000-0000-0000-000000000000}"/>
  <bookViews>
    <workbookView xWindow="760" yWindow="500" windowWidth="28040" windowHeight="15760" xr2:uid="{FF55188A-B0B8-4A4A-B379-B0B681D5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28" i="1"/>
  <c r="C28" i="1"/>
  <c r="D24" i="1"/>
  <c r="C24" i="1"/>
  <c r="D21" i="1"/>
  <c r="C21" i="1"/>
  <c r="C2" i="1"/>
  <c r="C9" i="1" s="1"/>
  <c r="D12" i="1"/>
  <c r="D8" i="1"/>
  <c r="D9" i="1" s="1"/>
  <c r="D5" i="1"/>
  <c r="C12" i="1"/>
  <c r="C8" i="1"/>
  <c r="C5" i="1"/>
  <c r="C25" i="1" l="1"/>
  <c r="C29" i="1"/>
  <c r="D13" i="1"/>
  <c r="C13" i="1"/>
  <c r="D25" i="1"/>
  <c r="D29" i="1"/>
</calcChain>
</file>

<file path=xl/sharedStrings.xml><?xml version="1.0" encoding="utf-8"?>
<sst xmlns="http://schemas.openxmlformats.org/spreadsheetml/2006/main" count="52" uniqueCount="22">
  <si>
    <t>ΔG (kT)</t>
  </si>
  <si>
    <t>ASP-&gt;ALA</t>
  </si>
  <si>
    <t>ACE-X-NME</t>
  </si>
  <si>
    <t>Phase</t>
  </si>
  <si>
    <t>Mutation</t>
  </si>
  <si>
    <t>ASH-&gt;ALA</t>
  </si>
  <si>
    <t>ASH-&gt;ASP</t>
  </si>
  <si>
    <t>Apo</t>
  </si>
  <si>
    <t>Complex</t>
  </si>
  <si>
    <t>Error (kT)</t>
  </si>
  <si>
    <t>Experiment</t>
  </si>
  <si>
    <t>ASH-&gt;ASP corrected</t>
  </si>
  <si>
    <t>N/A</t>
  </si>
  <si>
    <t>Corresponding label in Supplementary Figure 12</t>
  </si>
  <si>
    <t>LYS-&gt;LYN</t>
  </si>
  <si>
    <t>LYS-&gt;LYN corrected</t>
  </si>
  <si>
    <t>LYN-&gt;ALA</t>
  </si>
  <si>
    <t>LYS-&gt;ALA</t>
  </si>
  <si>
    <r>
      <t>ΔG</t>
    </r>
    <r>
      <rPr>
        <vertAlign val="subscript"/>
        <sz val="12"/>
        <color theme="1"/>
        <rFont val="Helvetica Neue"/>
        <family val="2"/>
      </rPr>
      <t>2</t>
    </r>
  </si>
  <si>
    <r>
      <t>ΔG</t>
    </r>
    <r>
      <rPr>
        <vertAlign val="subscript"/>
        <sz val="12"/>
        <color theme="1"/>
        <rFont val="Helvetica Neue"/>
        <family val="2"/>
      </rPr>
      <t>1</t>
    </r>
  </si>
  <si>
    <r>
      <t>ΔG</t>
    </r>
    <r>
      <rPr>
        <vertAlign val="subscript"/>
        <sz val="12"/>
        <color theme="1"/>
        <rFont val="Helvetica Neue"/>
        <family val="2"/>
      </rPr>
      <t>4</t>
    </r>
  </si>
  <si>
    <r>
      <t>ΔG</t>
    </r>
    <r>
      <rPr>
        <vertAlign val="subscript"/>
        <sz val="12"/>
        <color theme="1"/>
        <rFont val="Helvetica Neue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</si>
</sst>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vertAlign val="subscript"/>
      <sz val="12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/>
    <xf numFmtId="2" fontId="2" fillId="2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2" fontId="2" fillId="5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C833-B04D-B54C-B0F2-891C8E3125DF}">
  <dimension ref="A1:E29"/>
  <sheetViews>
    <sheetView tabSelected="1" zoomScale="88" zoomScaleNormal="250" workbookViewId="0">
      <selection activeCell="C1" sqref="C1"/>
    </sheetView>
  </sheetViews>
  <sheetFormatPr baseColWidth="10" defaultRowHeight="16" x14ac:dyDescent="0.2"/>
  <cols>
    <col min="1" max="1" width="11.6640625" customWidth="1"/>
    <col min="2" max="2" width="28.6640625" customWidth="1"/>
    <col min="5" max="5" width="22" customWidth="1"/>
  </cols>
  <sheetData>
    <row r="1" spans="1:5" ht="51" x14ac:dyDescent="0.2">
      <c r="A1" s="1" t="s">
        <v>3</v>
      </c>
      <c r="B1" s="1" t="s">
        <v>4</v>
      </c>
      <c r="C1" s="1" t="s">
        <v>0</v>
      </c>
      <c r="D1" s="1" t="s">
        <v>9</v>
      </c>
      <c r="E1" s="2" t="s">
        <v>13</v>
      </c>
    </row>
    <row r="2" spans="1:5" x14ac:dyDescent="0.2">
      <c r="A2" s="3" t="s">
        <v>10</v>
      </c>
      <c r="B2" s="12" t="s">
        <v>6</v>
      </c>
      <c r="C2" s="13">
        <f>LN(10)*(3.9-8)</f>
        <v>-9.4405988812755872</v>
      </c>
      <c r="D2" s="13" t="s">
        <v>12</v>
      </c>
      <c r="E2" s="12"/>
    </row>
    <row r="3" spans="1:5" x14ac:dyDescent="0.2">
      <c r="A3" s="16" t="s">
        <v>2</v>
      </c>
      <c r="B3" s="3" t="s">
        <v>1</v>
      </c>
      <c r="C3" s="5">
        <v>5.0228800207314004</v>
      </c>
      <c r="D3" s="5">
        <v>1.1957384882019999</v>
      </c>
      <c r="E3" s="3"/>
    </row>
    <row r="4" spans="1:5" x14ac:dyDescent="0.2">
      <c r="A4" s="16"/>
      <c r="B4" s="3" t="s">
        <v>5</v>
      </c>
      <c r="C4" s="5">
        <v>90.828034527047194</v>
      </c>
      <c r="D4" s="4">
        <v>0.233513977840936</v>
      </c>
      <c r="E4" s="3"/>
    </row>
    <row r="5" spans="1:5" x14ac:dyDescent="0.2">
      <c r="A5" s="16"/>
      <c r="B5" s="6" t="s">
        <v>6</v>
      </c>
      <c r="C5" s="11">
        <f xml:space="preserve"> C4 - C3</f>
        <v>85.805154506315787</v>
      </c>
      <c r="D5" s="11">
        <f>SQRT(D4^2+D3^2)</f>
        <v>1.2183264381990162</v>
      </c>
      <c r="E5" s="6"/>
    </row>
    <row r="6" spans="1:5" ht="18" x14ac:dyDescent="0.25">
      <c r="A6" s="16" t="s">
        <v>7</v>
      </c>
      <c r="B6" s="3" t="s">
        <v>1</v>
      </c>
      <c r="C6" s="4">
        <v>-0.84206669072253904</v>
      </c>
      <c r="D6" s="4">
        <v>0.82275071179890702</v>
      </c>
      <c r="E6" s="3" t="s">
        <v>18</v>
      </c>
    </row>
    <row r="7" spans="1:5" ht="18" x14ac:dyDescent="0.25">
      <c r="A7" s="16"/>
      <c r="B7" s="3" t="s">
        <v>5</v>
      </c>
      <c r="C7" s="4">
        <v>91.028816456036594</v>
      </c>
      <c r="D7" s="4">
        <v>0.15626566891771301</v>
      </c>
      <c r="E7" s="3" t="s">
        <v>19</v>
      </c>
    </row>
    <row r="8" spans="1:5" x14ac:dyDescent="0.2">
      <c r="A8" s="16"/>
      <c r="B8" s="6" t="s">
        <v>6</v>
      </c>
      <c r="C8" s="11">
        <f>C7 - C6</f>
        <v>91.870883146759127</v>
      </c>
      <c r="D8" s="11">
        <f>SQRT(D7^2+D6^2)</f>
        <v>0.83745906947617954</v>
      </c>
      <c r="E8" s="6"/>
    </row>
    <row r="9" spans="1:5" x14ac:dyDescent="0.2">
      <c r="A9" s="16"/>
      <c r="B9" s="14" t="s">
        <v>11</v>
      </c>
      <c r="C9" s="15">
        <f>C8 - C5 + C2</f>
        <v>-3.374870240832248</v>
      </c>
      <c r="D9" s="15">
        <f>SQRT(D8^2 + D5^2)</f>
        <v>1.4783967678071437</v>
      </c>
      <c r="E9" s="14"/>
    </row>
    <row r="10" spans="1:5" ht="18" x14ac:dyDescent="0.25">
      <c r="A10" s="16" t="s">
        <v>8</v>
      </c>
      <c r="B10" s="3" t="s">
        <v>1</v>
      </c>
      <c r="C10" s="4">
        <v>1.94045901750367</v>
      </c>
      <c r="D10" s="4">
        <v>0.59037766353099697</v>
      </c>
      <c r="E10" s="3" t="s">
        <v>20</v>
      </c>
    </row>
    <row r="11" spans="1:5" ht="18" x14ac:dyDescent="0.25">
      <c r="A11" s="16"/>
      <c r="B11" s="3" t="s">
        <v>5</v>
      </c>
      <c r="C11" s="4">
        <v>92.746829414037293</v>
      </c>
      <c r="D11" s="5">
        <v>0.18229193526926199</v>
      </c>
      <c r="E11" s="3" t="s">
        <v>21</v>
      </c>
    </row>
    <row r="12" spans="1:5" x14ac:dyDescent="0.2">
      <c r="A12" s="16"/>
      <c r="B12" s="6" t="s">
        <v>6</v>
      </c>
      <c r="C12" s="11">
        <f>C11 - C10</f>
        <v>90.806370396533623</v>
      </c>
      <c r="D12" s="11">
        <f>SQRT(D11^2+D10^2)</f>
        <v>0.61788035675244757</v>
      </c>
      <c r="E12" s="6"/>
    </row>
    <row r="13" spans="1:5" x14ac:dyDescent="0.2">
      <c r="A13" s="16"/>
      <c r="B13" s="14" t="s">
        <v>11</v>
      </c>
      <c r="C13" s="15">
        <f>C12 - C5 + C2</f>
        <v>-4.4393829910577516</v>
      </c>
      <c r="D13" s="15">
        <f>SQRT(D12^2 + D5^2)</f>
        <v>1.3660510405088213</v>
      </c>
      <c r="E13" s="14"/>
    </row>
    <row r="14" spans="1:5" x14ac:dyDescent="0.2">
      <c r="A14" s="7"/>
      <c r="B14" s="8"/>
      <c r="C14" s="9"/>
      <c r="D14" s="9"/>
      <c r="E14" s="8"/>
    </row>
    <row r="15" spans="1:5" x14ac:dyDescent="0.2">
      <c r="A15" s="7"/>
      <c r="B15" s="8"/>
      <c r="C15" s="9"/>
      <c r="D15" s="9"/>
      <c r="E15" s="8"/>
    </row>
    <row r="16" spans="1:5" x14ac:dyDescent="0.2">
      <c r="A16" s="10"/>
      <c r="B16" s="10"/>
      <c r="C16" s="10"/>
      <c r="D16" s="10"/>
      <c r="E16" s="10"/>
    </row>
    <row r="17" spans="1:5" ht="51" x14ac:dyDescent="0.2">
      <c r="A17" s="1" t="s">
        <v>3</v>
      </c>
      <c r="B17" s="1" t="s">
        <v>4</v>
      </c>
      <c r="C17" s="1" t="s">
        <v>0</v>
      </c>
      <c r="D17" s="1" t="s">
        <v>9</v>
      </c>
      <c r="E17" s="2" t="s">
        <v>13</v>
      </c>
    </row>
    <row r="18" spans="1:5" x14ac:dyDescent="0.2">
      <c r="A18" s="3" t="s">
        <v>10</v>
      </c>
      <c r="B18" s="12" t="s">
        <v>14</v>
      </c>
      <c r="C18" s="13">
        <f>LN(10)*(10.54-8)</f>
        <v>5.8485661362048749</v>
      </c>
      <c r="D18" s="13" t="s">
        <v>12</v>
      </c>
      <c r="E18" s="12"/>
    </row>
    <row r="19" spans="1:5" x14ac:dyDescent="0.2">
      <c r="A19" s="16" t="s">
        <v>2</v>
      </c>
      <c r="B19" s="3" t="s">
        <v>16</v>
      </c>
      <c r="C19" s="5">
        <v>27.744175823942602</v>
      </c>
      <c r="D19" s="5">
        <v>0.41906528974395502</v>
      </c>
      <c r="E19" s="3"/>
    </row>
    <row r="20" spans="1:5" x14ac:dyDescent="0.2">
      <c r="A20" s="16"/>
      <c r="B20" s="3" t="s">
        <v>17</v>
      </c>
      <c r="C20" s="5">
        <v>-119.467072123333</v>
      </c>
      <c r="D20" s="4">
        <v>1.3144042906501201</v>
      </c>
      <c r="E20" s="3"/>
    </row>
    <row r="21" spans="1:5" x14ac:dyDescent="0.2">
      <c r="A21" s="16"/>
      <c r="B21" s="6" t="s">
        <v>14</v>
      </c>
      <c r="C21" s="11">
        <f xml:space="preserve"> C20 - C19</f>
        <v>-147.21124794727561</v>
      </c>
      <c r="D21" s="11">
        <f>SQRT(D20^2+D19^2)</f>
        <v>1.3795920978128391</v>
      </c>
      <c r="E21" s="6"/>
    </row>
    <row r="22" spans="1:5" ht="18" x14ac:dyDescent="0.25">
      <c r="A22" s="16" t="s">
        <v>7</v>
      </c>
      <c r="B22" s="3" t="s">
        <v>16</v>
      </c>
      <c r="C22" s="4">
        <v>27.750798170654399</v>
      </c>
      <c r="D22" s="4">
        <v>0.29243412242458</v>
      </c>
      <c r="E22" s="3" t="s">
        <v>18</v>
      </c>
    </row>
    <row r="23" spans="1:5" ht="18" x14ac:dyDescent="0.25">
      <c r="A23" s="16"/>
      <c r="B23" s="3" t="s">
        <v>17</v>
      </c>
      <c r="C23" s="4">
        <v>-112.522175821117</v>
      </c>
      <c r="D23" s="4">
        <v>0.95862151996401401</v>
      </c>
      <c r="E23" s="3" t="s">
        <v>19</v>
      </c>
    </row>
    <row r="24" spans="1:5" x14ac:dyDescent="0.2">
      <c r="A24" s="16"/>
      <c r="B24" s="6" t="s">
        <v>14</v>
      </c>
      <c r="C24" s="11">
        <f>C23 - C22</f>
        <v>-140.27297399177141</v>
      </c>
      <c r="D24" s="11">
        <f>SQRT(D23^2+D22^2)</f>
        <v>1.002233971932877</v>
      </c>
      <c r="E24" s="6"/>
    </row>
    <row r="25" spans="1:5" x14ac:dyDescent="0.2">
      <c r="A25" s="16"/>
      <c r="B25" s="14" t="s">
        <v>15</v>
      </c>
      <c r="C25" s="15">
        <f>C24 - C21 + C18</f>
        <v>12.786840091709076</v>
      </c>
      <c r="D25" s="15">
        <f>SQRT(D24^2 + D21^2)</f>
        <v>1.7052118023412755</v>
      </c>
      <c r="E25" s="14"/>
    </row>
    <row r="26" spans="1:5" ht="18" x14ac:dyDescent="0.25">
      <c r="A26" s="16" t="s">
        <v>8</v>
      </c>
      <c r="B26" s="3" t="s">
        <v>16</v>
      </c>
      <c r="C26" s="4">
        <v>29.905342318292401</v>
      </c>
      <c r="D26" s="4">
        <v>0.31011850218486198</v>
      </c>
      <c r="E26" s="3" t="s">
        <v>20</v>
      </c>
    </row>
    <row r="27" spans="1:5" ht="18" x14ac:dyDescent="0.25">
      <c r="A27" s="16"/>
      <c r="B27" s="3" t="s">
        <v>17</v>
      </c>
      <c r="C27" s="4">
        <v>-106.95488047353</v>
      </c>
      <c r="D27" s="5">
        <v>0.93033285823749101</v>
      </c>
      <c r="E27" s="3" t="s">
        <v>21</v>
      </c>
    </row>
    <row r="28" spans="1:5" x14ac:dyDescent="0.2">
      <c r="A28" s="16"/>
      <c r="B28" s="6" t="s">
        <v>14</v>
      </c>
      <c r="C28" s="11">
        <f>C27 - C26</f>
        <v>-136.86022279182239</v>
      </c>
      <c r="D28" s="11">
        <f>SQRT(D27^2+D26^2)</f>
        <v>0.98065932541006395</v>
      </c>
      <c r="E28" s="6"/>
    </row>
    <row r="29" spans="1:5" x14ac:dyDescent="0.2">
      <c r="A29" s="16"/>
      <c r="B29" s="14" t="s">
        <v>15</v>
      </c>
      <c r="C29" s="15">
        <f>C28 - C21 + C18</f>
        <v>16.199591291658088</v>
      </c>
      <c r="D29" s="15">
        <f>SQRT(D28^2 + D21^2)</f>
        <v>1.6926213601574782</v>
      </c>
      <c r="E29" s="14"/>
    </row>
  </sheetData>
  <mergeCells count="6">
    <mergeCell ref="A26:A29"/>
    <mergeCell ref="A10:A13"/>
    <mergeCell ref="A6:A9"/>
    <mergeCell ref="A3:A5"/>
    <mergeCell ref="A19:A21"/>
    <mergeCell ref="A22:A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2023-02-27T02:35:09Z</cp:lastPrinted>
  <dcterms:created xsi:type="dcterms:W3CDTF">2023-02-23T22:26:34Z</dcterms:created>
  <dcterms:modified xsi:type="dcterms:W3CDTF">2023-02-27T02:35:12Z</dcterms:modified>
</cp:coreProperties>
</file>