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4400"/>
  </bookViews>
  <sheets>
    <sheet name="sheet1" sheetId="1" r:id="rId1"/>
    <sheet name="Sheet3" sheetId="3" r:id="rId2"/>
  </sheets>
  <definedNames>
    <definedName name="_xlnm.Print_Area" localSheetId="0">sheet1!$A$1:$D$32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L19" i="1"/>
  <c r="L17" i="1"/>
  <c r="L16" i="1"/>
  <c r="L14" i="1"/>
  <c r="L13" i="1"/>
  <c r="L12" i="1"/>
  <c r="L10" i="1"/>
  <c r="L9" i="1"/>
  <c r="L8" i="1"/>
  <c r="L5" i="1"/>
  <c r="L3" i="1"/>
  <c r="G5" i="1"/>
  <c r="G8" i="1"/>
  <c r="G9" i="1"/>
  <c r="G10" i="1"/>
  <c r="G12" i="1"/>
  <c r="G13" i="1"/>
  <c r="G14" i="1"/>
  <c r="G16" i="1"/>
  <c r="G17" i="1"/>
  <c r="G19" i="1"/>
  <c r="G21" i="1"/>
  <c r="G3" i="1"/>
  <c r="C32" i="1"/>
  <c r="C31" i="1"/>
  <c r="I5" i="1"/>
  <c r="H5" i="1"/>
  <c r="H17" i="1"/>
  <c r="I17" i="1"/>
  <c r="H3" i="1"/>
  <c r="I3" i="1"/>
  <c r="H8" i="1"/>
  <c r="I8" i="1"/>
  <c r="H9" i="1"/>
  <c r="I9" i="1"/>
  <c r="H10" i="1"/>
  <c r="I10" i="1"/>
  <c r="H12" i="1"/>
  <c r="I12" i="1"/>
  <c r="H13" i="1"/>
  <c r="I13" i="1"/>
  <c r="H16" i="1"/>
  <c r="I16" i="1"/>
  <c r="H19" i="1"/>
  <c r="I19" i="1"/>
  <c r="H21" i="1"/>
  <c r="I21" i="1"/>
</calcChain>
</file>

<file path=xl/sharedStrings.xml><?xml version="1.0" encoding="utf-8"?>
<sst xmlns="http://schemas.openxmlformats.org/spreadsheetml/2006/main" count="96" uniqueCount="72">
  <si>
    <t>Molecule ID</t>
  </si>
  <si>
    <t>Sample</t>
  </si>
  <si>
    <t>SM01</t>
  </si>
  <si>
    <t>M01</t>
  </si>
  <si>
    <t>SM02</t>
  </si>
  <si>
    <t>M02</t>
  </si>
  <si>
    <t>SM03</t>
  </si>
  <si>
    <t>M03</t>
  </si>
  <si>
    <t>SM04</t>
  </si>
  <si>
    <t>M04</t>
  </si>
  <si>
    <t>SM05</t>
  </si>
  <si>
    <t>M05</t>
  </si>
  <si>
    <t>SM06</t>
  </si>
  <si>
    <t>M06</t>
  </si>
  <si>
    <t>SM07</t>
  </si>
  <si>
    <t>M07</t>
  </si>
  <si>
    <t>SM08</t>
  </si>
  <si>
    <t>M08</t>
  </si>
  <si>
    <t>SM09</t>
  </si>
  <si>
    <t>M09</t>
  </si>
  <si>
    <t>SM10</t>
  </si>
  <si>
    <t>M10</t>
  </si>
  <si>
    <t>SM11</t>
  </si>
  <si>
    <t>M11</t>
  </si>
  <si>
    <t>SM12</t>
  </si>
  <si>
    <t>M12</t>
  </si>
  <si>
    <t>SM13</t>
  </si>
  <si>
    <t>M13</t>
  </si>
  <si>
    <t>M14</t>
  </si>
  <si>
    <t>SM14</t>
  </si>
  <si>
    <t>M15</t>
  </si>
  <si>
    <t>SM15</t>
  </si>
  <si>
    <t>M16</t>
  </si>
  <si>
    <t>M17</t>
  </si>
  <si>
    <t>SM16</t>
  </si>
  <si>
    <t>M18</t>
  </si>
  <si>
    <t>SM17</t>
  </si>
  <si>
    <t>M19</t>
  </si>
  <si>
    <t>SM18</t>
  </si>
  <si>
    <t>D01</t>
  </si>
  <si>
    <t>SM19</t>
  </si>
  <si>
    <t>D02</t>
  </si>
  <si>
    <t>D03</t>
  </si>
  <si>
    <t>D04</t>
  </si>
  <si>
    <t>SM20</t>
  </si>
  <si>
    <t>D05</t>
  </si>
  <si>
    <t>SM21</t>
  </si>
  <si>
    <t>D06</t>
  </si>
  <si>
    <t>SM22</t>
  </si>
  <si>
    <t>D07</t>
  </si>
  <si>
    <t>SM23</t>
  </si>
  <si>
    <t>D08</t>
  </si>
  <si>
    <t>SM24</t>
  </si>
  <si>
    <t>D09</t>
  </si>
  <si>
    <t>SD HT logD (pH 7)</t>
  </si>
  <si>
    <t>SEM HT logD (pH 7)</t>
  </si>
  <si>
    <t>SD: standard deviation</t>
  </si>
  <si>
    <t>SEM: standard deviation of the mean</t>
  </si>
  <si>
    <t>neutral logP</t>
  </si>
  <si>
    <t>LogP of neutral specie as reported from Sirius T3. LogP of ions are also fit in the same model but those values are unreliable.</t>
  </si>
  <si>
    <t>HT soly (pH 7) 2018/03/06 (uM)</t>
  </si>
  <si>
    <t>&gt;-999</t>
  </si>
  <si>
    <t>&lt;7</t>
  </si>
  <si>
    <t>&lt;5</t>
  </si>
  <si>
    <t>&lt;4</t>
  </si>
  <si>
    <t>&lt;2</t>
  </si>
  <si>
    <t>&lt;3</t>
  </si>
  <si>
    <t>&lt;1</t>
  </si>
  <si>
    <t>HT soly (pH 7) 2018/02/12 (uM)</t>
  </si>
  <si>
    <t>mean logP</t>
  </si>
  <si>
    <t>predicted dodecane logP</t>
  </si>
  <si>
    <t>potentially measurable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</si>
</sst>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 Unicode MS"/>
      <family val="2"/>
    </font>
    <font>
      <sz val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222222"/>
      <name val="Arial"/>
    </font>
    <font>
      <sz val="11"/>
      <color theme="9" tint="-0.249977111117893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">
    <xf numFmtId="0" fontId="0" fillId="0" borderId="0"/>
    <xf numFmtId="0" fontId="4" fillId="0" borderId="0">
      <alignment vertical="top"/>
    </xf>
    <xf numFmtId="0" fontId="4" fillId="0" borderId="0">
      <alignment vertical="top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0" fillId="0" borderId="0" xfId="0" applyNumberFormat="1"/>
    <xf numFmtId="0" fontId="0" fillId="0" borderId="0" xfId="0" applyAlignment="1">
      <alignment horizontal="center" wrapText="1"/>
    </xf>
    <xf numFmtId="0" fontId="7" fillId="0" borderId="0" xfId="0" applyFont="1" applyAlignment="1">
      <alignment wrapText="1"/>
    </xf>
    <xf numFmtId="2" fontId="3" fillId="0" borderId="2" xfId="0" applyNumberFormat="1" applyFont="1" applyFill="1" applyBorder="1"/>
    <xf numFmtId="2" fontId="0" fillId="0" borderId="0" xfId="0" applyNumberFormat="1" applyAlignment="1">
      <alignment horizontal="center" wrapText="1"/>
    </xf>
    <xf numFmtId="2" fontId="0" fillId="2" borderId="0" xfId="0" applyNumberFormat="1" applyFill="1" applyAlignment="1">
      <alignment horizontal="center" wrapText="1"/>
    </xf>
    <xf numFmtId="0" fontId="8" fillId="2" borderId="0" xfId="0" applyFont="1" applyFill="1" applyAlignment="1">
      <alignment horizontal="left" indent="1"/>
    </xf>
    <xf numFmtId="2" fontId="1" fillId="0" borderId="1" xfId="0" applyNumberFormat="1" applyFont="1" applyFill="1" applyBorder="1"/>
    <xf numFmtId="0" fontId="9" fillId="0" borderId="0" xfId="0" applyFont="1"/>
  </cellXfs>
  <cellStyles count="3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10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2"/>
  <sheetViews>
    <sheetView tabSelected="1" zoomScale="110" zoomScaleNormal="110" zoomScalePageLayoutView="110" workbookViewId="0">
      <selection activeCell="F21" sqref="F21"/>
    </sheetView>
  </sheetViews>
  <sheetFormatPr baseColWidth="10" defaultColWidth="8.83203125" defaultRowHeight="14" x14ac:dyDescent="0"/>
  <cols>
    <col min="7" max="7" width="8.83203125" style="15"/>
    <col min="8" max="8" width="14.1640625" style="7" bestFit="1" customWidth="1"/>
    <col min="9" max="9" width="8.83203125" style="7"/>
    <col min="11" max="11" width="36.1640625" customWidth="1"/>
    <col min="12" max="12" width="20.33203125" customWidth="1"/>
  </cols>
  <sheetData>
    <row r="1" spans="1:14" ht="37">
      <c r="A1" s="1" t="s">
        <v>0</v>
      </c>
      <c r="B1" s="1" t="s">
        <v>1</v>
      </c>
      <c r="C1" s="1" t="s">
        <v>58</v>
      </c>
      <c r="D1" s="1" t="s">
        <v>58</v>
      </c>
      <c r="E1" s="1" t="s">
        <v>58</v>
      </c>
      <c r="F1" s="1" t="s">
        <v>58</v>
      </c>
      <c r="G1" s="5" t="s">
        <v>69</v>
      </c>
      <c r="H1" s="2" t="s">
        <v>54</v>
      </c>
      <c r="I1" s="2" t="s">
        <v>55</v>
      </c>
      <c r="K1" s="9" t="s">
        <v>59</v>
      </c>
      <c r="L1" s="9" t="s">
        <v>70</v>
      </c>
      <c r="M1" t="s">
        <v>68</v>
      </c>
      <c r="N1" t="s">
        <v>60</v>
      </c>
    </row>
    <row r="2" spans="1:14">
      <c r="A2" s="3" t="s">
        <v>2</v>
      </c>
      <c r="B2" s="4" t="s">
        <v>3</v>
      </c>
      <c r="C2" s="5"/>
      <c r="D2" s="5"/>
      <c r="E2" s="5"/>
      <c r="F2" s="6"/>
      <c r="G2" s="5"/>
      <c r="H2" s="5"/>
      <c r="I2" s="5"/>
      <c r="K2" s="8" t="s">
        <v>56</v>
      </c>
      <c r="L2" s="11"/>
      <c r="M2" t="s">
        <v>61</v>
      </c>
      <c r="N2" t="s">
        <v>61</v>
      </c>
    </row>
    <row r="3" spans="1:14">
      <c r="A3" s="3" t="s">
        <v>4</v>
      </c>
      <c r="B3" s="4" t="s">
        <v>5</v>
      </c>
      <c r="C3" s="5">
        <v>4.0999999999999996</v>
      </c>
      <c r="D3" s="5">
        <v>4.08</v>
      </c>
      <c r="E3" s="5">
        <v>4.03</v>
      </c>
      <c r="F3" s="6">
        <v>4.16</v>
      </c>
      <c r="G3" s="5">
        <f>AVERAGE(C3:F3)</f>
        <v>4.0925000000000002</v>
      </c>
      <c r="H3" s="5">
        <f>_xlfn.STDEV.S(C3:F3)</f>
        <v>5.3774219349672206E-2</v>
      </c>
      <c r="I3" s="5">
        <f t="shared" ref="I3:I21" si="0">H3/SQRT(COUNT(C3:F3))</f>
        <v>2.6887109674836103E-2</v>
      </c>
      <c r="K3" s="8" t="s">
        <v>57</v>
      </c>
      <c r="L3" s="12">
        <f>G3-2</f>
        <v>2.0925000000000002</v>
      </c>
      <c r="M3">
        <v>3</v>
      </c>
      <c r="N3">
        <v>3</v>
      </c>
    </row>
    <row r="4" spans="1:14">
      <c r="A4" s="3" t="s">
        <v>6</v>
      </c>
      <c r="B4" s="4" t="s">
        <v>7</v>
      </c>
      <c r="C4" s="5"/>
      <c r="D4" s="5"/>
      <c r="E4" s="5"/>
      <c r="F4" s="6"/>
      <c r="G4" s="5"/>
      <c r="H4" s="5"/>
      <c r="I4" s="5"/>
      <c r="K4" s="8"/>
      <c r="L4" s="11"/>
      <c r="M4" t="s">
        <v>62</v>
      </c>
      <c r="N4" t="s">
        <v>63</v>
      </c>
    </row>
    <row r="5" spans="1:14">
      <c r="A5" s="3" t="s">
        <v>8</v>
      </c>
      <c r="B5" s="4" t="s">
        <v>9</v>
      </c>
      <c r="C5" s="5">
        <v>4.04</v>
      </c>
      <c r="D5" s="5">
        <v>3.95</v>
      </c>
      <c r="E5" s="5">
        <v>3.95</v>
      </c>
      <c r="F5" s="6"/>
      <c r="G5" s="5">
        <f t="shared" ref="G5:G21" si="1">AVERAGE(C5:F5)</f>
        <v>3.9800000000000004</v>
      </c>
      <c r="H5" s="5">
        <f t="shared" ref="H5" si="2">_xlfn.STDEV.S(C5:F5)</f>
        <v>5.1961524227066236E-2</v>
      </c>
      <c r="I5" s="5">
        <f t="shared" si="0"/>
        <v>2.9999999999999954E-2</v>
      </c>
      <c r="K5" s="8"/>
      <c r="L5" s="12">
        <f>G5-2</f>
        <v>1.9800000000000004</v>
      </c>
      <c r="M5">
        <v>2</v>
      </c>
      <c r="N5">
        <v>5</v>
      </c>
    </row>
    <row r="6" spans="1:14">
      <c r="A6" s="3" t="s">
        <v>10</v>
      </c>
      <c r="B6" s="4" t="s">
        <v>11</v>
      </c>
      <c r="C6" s="5"/>
      <c r="D6" s="5"/>
      <c r="E6" s="5"/>
      <c r="F6" s="6"/>
      <c r="G6" s="5"/>
      <c r="H6" s="5"/>
      <c r="I6" s="5"/>
      <c r="L6" s="11"/>
      <c r="M6" t="s">
        <v>64</v>
      </c>
      <c r="N6" t="s">
        <v>64</v>
      </c>
    </row>
    <row r="7" spans="1:14">
      <c r="A7" s="3" t="s">
        <v>12</v>
      </c>
      <c r="B7" s="4" t="s">
        <v>13</v>
      </c>
      <c r="C7" s="5"/>
      <c r="D7" s="5"/>
      <c r="E7" s="5"/>
      <c r="F7" s="6"/>
      <c r="G7" s="5"/>
      <c r="H7" s="5"/>
      <c r="I7" s="5"/>
      <c r="L7" s="11"/>
      <c r="M7" t="s">
        <v>65</v>
      </c>
      <c r="N7">
        <v>3</v>
      </c>
    </row>
    <row r="8" spans="1:14">
      <c r="A8" s="3" t="s">
        <v>14</v>
      </c>
      <c r="B8" s="4" t="s">
        <v>15</v>
      </c>
      <c r="C8" s="5">
        <v>3.29</v>
      </c>
      <c r="D8" s="5">
        <v>3.14</v>
      </c>
      <c r="E8" s="5">
        <v>3.21</v>
      </c>
      <c r="F8" s="6"/>
      <c r="G8" s="5">
        <f t="shared" si="1"/>
        <v>3.2133333333333334</v>
      </c>
      <c r="H8" s="5">
        <f t="shared" ref="H8:H21" si="3">_xlfn.STDEV.S(C8:F8)</f>
        <v>7.5055534994651313E-2</v>
      </c>
      <c r="I8" s="5">
        <f t="shared" si="0"/>
        <v>4.3333333333333314E-2</v>
      </c>
      <c r="L8" s="11">
        <f>G8-2</f>
        <v>1.2133333333333334</v>
      </c>
      <c r="M8">
        <v>156</v>
      </c>
      <c r="N8">
        <v>154</v>
      </c>
    </row>
    <row r="9" spans="1:14">
      <c r="A9" s="3" t="s">
        <v>16</v>
      </c>
      <c r="B9" s="4" t="s">
        <v>17</v>
      </c>
      <c r="C9" s="5">
        <v>3.05</v>
      </c>
      <c r="D9" s="5">
        <v>3.08</v>
      </c>
      <c r="E9" s="5">
        <v>3.16</v>
      </c>
      <c r="F9" s="6"/>
      <c r="G9" s="5">
        <f t="shared" si="1"/>
        <v>3.0966666666666662</v>
      </c>
      <c r="H9" s="5">
        <f t="shared" si="3"/>
        <v>5.6862407030773408E-2</v>
      </c>
      <c r="I9" s="5">
        <f t="shared" si="0"/>
        <v>3.2829526005987097E-2</v>
      </c>
      <c r="L9" s="11">
        <f>G9-2</f>
        <v>1.0966666666666662</v>
      </c>
      <c r="M9">
        <v>176</v>
      </c>
      <c r="N9">
        <v>151</v>
      </c>
    </row>
    <row r="10" spans="1:14">
      <c r="A10" s="3" t="s">
        <v>18</v>
      </c>
      <c r="B10" s="4" t="s">
        <v>19</v>
      </c>
      <c r="C10" s="5">
        <v>2.9</v>
      </c>
      <c r="D10" s="5">
        <v>3.14</v>
      </c>
      <c r="E10" s="5">
        <v>3.05</v>
      </c>
      <c r="F10" s="6"/>
      <c r="G10" s="5">
        <f t="shared" si="1"/>
        <v>3.03</v>
      </c>
      <c r="H10" s="5">
        <f t="shared" si="3"/>
        <v>0.12124355652982149</v>
      </c>
      <c r="I10" s="5">
        <f t="shared" si="0"/>
        <v>7.0000000000000048E-2</v>
      </c>
      <c r="L10" s="11">
        <f>G10-2</f>
        <v>1.0299999999999998</v>
      </c>
      <c r="M10">
        <v>158</v>
      </c>
      <c r="N10">
        <v>164</v>
      </c>
    </row>
    <row r="11" spans="1:14">
      <c r="A11" s="3" t="s">
        <v>20</v>
      </c>
      <c r="B11" s="4" t="s">
        <v>21</v>
      </c>
      <c r="C11" s="5"/>
      <c r="D11" s="5"/>
      <c r="E11" s="5"/>
      <c r="F11" s="6"/>
      <c r="G11" s="5"/>
      <c r="H11" s="5"/>
      <c r="I11" s="5"/>
      <c r="L11" s="11"/>
      <c r="M11" t="s">
        <v>65</v>
      </c>
      <c r="N11" t="s">
        <v>65</v>
      </c>
    </row>
    <row r="12" spans="1:14">
      <c r="A12" s="3" t="s">
        <v>22</v>
      </c>
      <c r="B12" s="4" t="s">
        <v>23</v>
      </c>
      <c r="C12" s="5">
        <v>2.09</v>
      </c>
      <c r="D12" s="5">
        <v>2.19</v>
      </c>
      <c r="E12" s="5">
        <v>2.0099999999999998</v>
      </c>
      <c r="F12" s="6">
        <v>2.12</v>
      </c>
      <c r="G12" s="5">
        <f t="shared" si="1"/>
        <v>2.1025</v>
      </c>
      <c r="H12" s="5">
        <f t="shared" si="3"/>
        <v>7.4554230821150216E-2</v>
      </c>
      <c r="I12" s="5">
        <f t="shared" si="0"/>
        <v>3.7277115410575108E-2</v>
      </c>
      <c r="L12" s="11">
        <f>G12-2</f>
        <v>0.10250000000000004</v>
      </c>
      <c r="M12">
        <v>172</v>
      </c>
      <c r="N12">
        <v>161</v>
      </c>
    </row>
    <row r="13" spans="1:14">
      <c r="A13" s="3" t="s">
        <v>24</v>
      </c>
      <c r="B13" s="4" t="s">
        <v>25</v>
      </c>
      <c r="C13" s="5">
        <v>3.79</v>
      </c>
      <c r="D13" s="5">
        <v>3.81</v>
      </c>
      <c r="E13" s="5">
        <v>3.91</v>
      </c>
      <c r="F13" s="6">
        <v>3.8</v>
      </c>
      <c r="G13" s="5">
        <f t="shared" si="1"/>
        <v>3.8274999999999997</v>
      </c>
      <c r="H13" s="5">
        <f t="shared" si="3"/>
        <v>5.5602757725374347E-2</v>
      </c>
      <c r="I13" s="5">
        <f t="shared" si="0"/>
        <v>2.7801378862687173E-2</v>
      </c>
      <c r="K13" s="13" t="s">
        <v>71</v>
      </c>
      <c r="L13" s="12">
        <f>G13-2</f>
        <v>1.8274999999999997</v>
      </c>
      <c r="M13">
        <v>11</v>
      </c>
      <c r="N13">
        <v>11</v>
      </c>
    </row>
    <row r="14" spans="1:14">
      <c r="A14" s="3" t="s">
        <v>26</v>
      </c>
      <c r="B14" s="4" t="s">
        <v>27</v>
      </c>
      <c r="C14" s="5">
        <v>2.87</v>
      </c>
      <c r="D14" s="5">
        <v>2.89</v>
      </c>
      <c r="E14" s="5"/>
      <c r="F14" s="6"/>
      <c r="G14" s="5">
        <f t="shared" si="1"/>
        <v>2.88</v>
      </c>
      <c r="H14" s="5"/>
      <c r="I14" s="5"/>
      <c r="L14" s="11">
        <f>G14-2</f>
        <v>0.87999999999999989</v>
      </c>
      <c r="M14">
        <v>109</v>
      </c>
      <c r="N14">
        <v>81</v>
      </c>
    </row>
    <row r="15" spans="1:14">
      <c r="A15" s="4"/>
      <c r="B15" s="4" t="s">
        <v>28</v>
      </c>
      <c r="C15" s="5"/>
      <c r="D15" s="5"/>
      <c r="E15" s="5"/>
      <c r="F15" s="6"/>
      <c r="G15" s="5"/>
      <c r="H15" s="5"/>
      <c r="I15" s="5"/>
      <c r="L15" s="11"/>
      <c r="M15" t="s">
        <v>66</v>
      </c>
      <c r="N15" t="s">
        <v>61</v>
      </c>
    </row>
    <row r="16" spans="1:14">
      <c r="A16" s="3" t="s">
        <v>29</v>
      </c>
      <c r="B16" s="4" t="s">
        <v>30</v>
      </c>
      <c r="C16" s="5">
        <v>1.92</v>
      </c>
      <c r="D16" s="5">
        <v>1.92</v>
      </c>
      <c r="E16" s="5">
        <v>1.93</v>
      </c>
      <c r="F16" s="6">
        <v>2.04</v>
      </c>
      <c r="G16" s="5">
        <f t="shared" si="1"/>
        <v>1.9524999999999999</v>
      </c>
      <c r="H16" s="5">
        <f>_xlfn.STDEV.S(C16:F16)</f>
        <v>5.8523499553598181E-2</v>
      </c>
      <c r="I16" s="5">
        <f>H16/SQRT(COUNT(C16:F16))</f>
        <v>2.926174977679909E-2</v>
      </c>
      <c r="L16" s="11">
        <f>G16-2</f>
        <v>-4.7500000000000098E-2</v>
      </c>
      <c r="M16">
        <v>178</v>
      </c>
      <c r="N16">
        <v>163</v>
      </c>
    </row>
    <row r="17" spans="1:14">
      <c r="A17" s="3" t="s">
        <v>31</v>
      </c>
      <c r="B17" s="4" t="s">
        <v>32</v>
      </c>
      <c r="C17" s="10">
        <v>3.14</v>
      </c>
      <c r="D17" s="10">
        <v>3.04</v>
      </c>
      <c r="E17" s="10">
        <v>3.04</v>
      </c>
      <c r="G17" s="5">
        <f t="shared" si="1"/>
        <v>3.0733333333333328</v>
      </c>
      <c r="H17" s="5">
        <f>_xlfn.STDEV.S(C17:F17)</f>
        <v>5.773502691896263E-2</v>
      </c>
      <c r="I17" s="5">
        <f>H17/SQRT(COUNT(C17:F17))</f>
        <v>3.3333333333333368E-2</v>
      </c>
      <c r="L17" s="11">
        <f>G17-2</f>
        <v>1.0733333333333328</v>
      </c>
      <c r="M17">
        <v>165</v>
      </c>
      <c r="N17">
        <v>153</v>
      </c>
    </row>
    <row r="18" spans="1:14">
      <c r="A18" s="4"/>
      <c r="B18" s="4" t="s">
        <v>33</v>
      </c>
      <c r="C18" s="5"/>
      <c r="D18" s="5"/>
      <c r="E18" s="5"/>
      <c r="F18" s="6"/>
      <c r="G18" s="5"/>
      <c r="H18" s="5"/>
      <c r="I18" s="5"/>
      <c r="L18" s="11"/>
      <c r="M18" t="s">
        <v>61</v>
      </c>
      <c r="N18" t="s">
        <v>61</v>
      </c>
    </row>
    <row r="19" spans="1:14">
      <c r="A19" s="3" t="s">
        <v>34</v>
      </c>
      <c r="B19" s="4" t="s">
        <v>35</v>
      </c>
      <c r="C19" s="5">
        <v>3.14</v>
      </c>
      <c r="D19" s="5">
        <v>3.04</v>
      </c>
      <c r="E19" s="5">
        <v>3.04</v>
      </c>
      <c r="F19" s="6"/>
      <c r="G19" s="5">
        <f t="shared" si="1"/>
        <v>3.0733333333333328</v>
      </c>
      <c r="H19" s="5">
        <f t="shared" si="3"/>
        <v>5.773502691896263E-2</v>
      </c>
      <c r="I19" s="5">
        <f t="shared" si="0"/>
        <v>3.3333333333333368E-2</v>
      </c>
      <c r="L19" s="11">
        <f>G19-2</f>
        <v>1.0733333333333328</v>
      </c>
      <c r="M19">
        <v>20</v>
      </c>
      <c r="N19">
        <v>25</v>
      </c>
    </row>
    <row r="20" spans="1:14">
      <c r="A20" s="3" t="s">
        <v>36</v>
      </c>
      <c r="B20" s="4" t="s">
        <v>37</v>
      </c>
      <c r="C20" s="5"/>
      <c r="D20" s="5"/>
      <c r="E20" s="5"/>
      <c r="F20" s="6"/>
      <c r="G20" s="5"/>
      <c r="H20" s="5"/>
      <c r="I20" s="5"/>
      <c r="L20" s="11"/>
      <c r="M20">
        <v>112</v>
      </c>
      <c r="N20">
        <v>120</v>
      </c>
    </row>
    <row r="21" spans="1:14">
      <c r="A21" s="3" t="s">
        <v>38</v>
      </c>
      <c r="B21" s="4" t="s">
        <v>39</v>
      </c>
      <c r="C21" s="5">
        <v>2.63</v>
      </c>
      <c r="D21" s="5">
        <v>2.59</v>
      </c>
      <c r="E21" s="5">
        <v>2.63</v>
      </c>
      <c r="F21" s="6"/>
      <c r="G21" s="5">
        <f t="shared" si="1"/>
        <v>2.6166666666666667</v>
      </c>
      <c r="H21" s="5">
        <f t="shared" si="3"/>
        <v>2.3094010767585049E-2</v>
      </c>
      <c r="I21" s="5">
        <f t="shared" si="0"/>
        <v>1.3333333333333345E-2</v>
      </c>
      <c r="L21" s="11">
        <f>G21-2</f>
        <v>0.6166666666666667</v>
      </c>
      <c r="M21" t="s">
        <v>65</v>
      </c>
      <c r="N21" t="s">
        <v>61</v>
      </c>
    </row>
    <row r="22" spans="1:14">
      <c r="A22" s="3" t="s">
        <v>40</v>
      </c>
      <c r="B22" s="4" t="s">
        <v>41</v>
      </c>
      <c r="C22" s="5"/>
      <c r="D22" s="5"/>
      <c r="E22" s="5"/>
      <c r="F22" s="6"/>
      <c r="G22" s="14"/>
      <c r="H22" s="5"/>
      <c r="I22" s="5"/>
      <c r="L22" s="11"/>
      <c r="M22" t="s">
        <v>67</v>
      </c>
      <c r="N22">
        <v>2</v>
      </c>
    </row>
    <row r="23" spans="1:14">
      <c r="A23" s="4"/>
      <c r="B23" s="4" t="s">
        <v>42</v>
      </c>
      <c r="C23" s="5"/>
      <c r="D23" s="5"/>
      <c r="E23" s="5"/>
      <c r="F23" s="6"/>
      <c r="G23" s="14"/>
      <c r="H23" s="5"/>
      <c r="I23" s="5"/>
      <c r="L23" s="11"/>
      <c r="M23" t="s">
        <v>67</v>
      </c>
      <c r="N23" t="s">
        <v>67</v>
      </c>
    </row>
    <row r="24" spans="1:14">
      <c r="A24" s="4"/>
      <c r="B24" s="4" t="s">
        <v>43</v>
      </c>
      <c r="C24" s="5"/>
      <c r="D24" s="5"/>
      <c r="E24" s="5"/>
      <c r="F24" s="6"/>
      <c r="G24" s="14"/>
      <c r="H24" s="5"/>
      <c r="I24" s="5"/>
      <c r="L24" s="11"/>
      <c r="M24" t="s">
        <v>65</v>
      </c>
      <c r="N24" t="s">
        <v>65</v>
      </c>
    </row>
    <row r="25" spans="1:14">
      <c r="A25" s="3" t="s">
        <v>44</v>
      </c>
      <c r="B25" s="4" t="s">
        <v>45</v>
      </c>
      <c r="C25" s="5"/>
      <c r="D25" s="5"/>
      <c r="E25" s="5"/>
      <c r="F25" s="6"/>
      <c r="G25" s="14"/>
      <c r="H25" s="5"/>
      <c r="I25" s="5"/>
      <c r="L25" s="11"/>
      <c r="M25" t="s">
        <v>65</v>
      </c>
      <c r="N25" t="s">
        <v>67</v>
      </c>
    </row>
    <row r="26" spans="1:14">
      <c r="A26" s="3" t="s">
        <v>46</v>
      </c>
      <c r="B26" s="4" t="s">
        <v>47</v>
      </c>
      <c r="C26" s="5"/>
      <c r="D26" s="5"/>
      <c r="E26" s="5"/>
      <c r="F26" s="6"/>
      <c r="G26" s="14"/>
      <c r="H26" s="5"/>
      <c r="I26" s="5"/>
      <c r="L26" s="11"/>
      <c r="M26" t="s">
        <v>67</v>
      </c>
      <c r="N26" t="s">
        <v>67</v>
      </c>
    </row>
    <row r="27" spans="1:14">
      <c r="A27" s="3" t="s">
        <v>48</v>
      </c>
      <c r="B27" s="4" t="s">
        <v>49</v>
      </c>
      <c r="C27" s="5"/>
      <c r="D27" s="5"/>
      <c r="E27" s="5"/>
      <c r="F27" s="6"/>
      <c r="G27" s="14"/>
      <c r="H27" s="5"/>
      <c r="I27" s="5"/>
      <c r="L27" s="11"/>
      <c r="M27" t="s">
        <v>61</v>
      </c>
      <c r="N27" t="s">
        <v>62</v>
      </c>
    </row>
    <row r="28" spans="1:14">
      <c r="A28" s="3" t="s">
        <v>50</v>
      </c>
      <c r="B28" s="4" t="s">
        <v>51</v>
      </c>
      <c r="C28" s="5"/>
      <c r="D28" s="5"/>
      <c r="E28" s="5"/>
      <c r="F28" s="6"/>
      <c r="G28" s="14"/>
      <c r="H28" s="5"/>
      <c r="I28" s="5"/>
      <c r="L28" s="11"/>
      <c r="M28" t="s">
        <v>65</v>
      </c>
      <c r="N28">
        <v>3</v>
      </c>
    </row>
    <row r="29" spans="1:14">
      <c r="A29" s="3" t="s">
        <v>52</v>
      </c>
      <c r="B29" s="4" t="s">
        <v>53</v>
      </c>
      <c r="C29" s="5"/>
      <c r="D29" s="5"/>
      <c r="E29" s="5"/>
      <c r="F29" s="6"/>
      <c r="G29" s="14"/>
      <c r="H29" s="5"/>
      <c r="I29" s="5"/>
      <c r="L29" s="11"/>
      <c r="M29" t="s">
        <v>65</v>
      </c>
      <c r="N29">
        <v>3</v>
      </c>
    </row>
    <row r="30" spans="1:14">
      <c r="L30" s="11"/>
    </row>
    <row r="31" spans="1:14">
      <c r="C31" s="7">
        <f>MIN(C3:F21)</f>
        <v>1.92</v>
      </c>
    </row>
    <row r="32" spans="1:14">
      <c r="C32" s="7">
        <f>MAX(C3:F21)</f>
        <v>4.16</v>
      </c>
    </row>
  </sheetData>
  <conditionalFormatting sqref="C2">
    <cfRule type="colorScale" priority="4">
      <colorScale>
        <cfvo type="min"/>
        <cfvo type="max"/>
        <color rgb="FFFCFCFF"/>
        <color rgb="FFF8696B"/>
      </colorScale>
    </cfRule>
  </conditionalFormatting>
  <conditionalFormatting sqref="C18">
    <cfRule type="colorScale" priority="3">
      <colorScale>
        <cfvo type="min"/>
        <cfvo type="max"/>
        <color rgb="FFFCFCFF"/>
        <color rgb="FFF8696B"/>
      </colorScale>
    </cfRule>
  </conditionalFormatting>
  <conditionalFormatting sqref="C27">
    <cfRule type="colorScale" priority="2">
      <colorScale>
        <cfvo type="min"/>
        <cfvo type="max"/>
        <color rgb="FFFCFCFF"/>
        <color rgb="FFF8696B"/>
      </colorScale>
    </cfRule>
  </conditionalFormatting>
  <conditionalFormatting sqref="D2:E29">
    <cfRule type="colorScale" priority="9">
      <colorScale>
        <cfvo type="min"/>
        <cfvo type="max"/>
        <color rgb="FFFCFCFF"/>
        <color rgb="FFF8696B"/>
      </colorScale>
    </cfRule>
  </conditionalFormatting>
  <conditionalFormatting sqref="C2:C29">
    <cfRule type="colorScale" priority="12">
      <colorScale>
        <cfvo type="min"/>
        <cfvo type="max"/>
        <color rgb="FFF8696B"/>
        <color rgb="FFFCFCFF"/>
      </colorScale>
    </cfRule>
  </conditionalFormatting>
  <conditionalFormatting sqref="C22:G29 C17:E17 C2:F16 C18:F21">
    <cfRule type="colorScale" priority="15">
      <colorScale>
        <cfvo type="min"/>
        <cfvo type="max"/>
        <color rgb="FFF8696B"/>
        <color rgb="FFFCFCFF"/>
      </colorScale>
    </cfRule>
  </conditionalFormatting>
  <conditionalFormatting sqref="C3:C29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scale="84" orientation="landscape"/>
  <headerFooter>
    <oddFooter>&amp;L&amp;"Times New Roman,Regular"&amp;12&amp;K00C000Public</oddFooter>
    <evenFooter>&amp;L&amp;"Times New Roman,Regular"&amp;12&amp;K00C000Public</evenFooter>
    <firstFooter>&amp;L&amp;"Times New Roman,Regular"&amp;12&amp;K00C000Public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orientation="portrait" horizontalDpi="90" verticalDpi="90"/>
  <headerFooter>
    <oddFooter>&amp;L&amp;"Times New Roman,Regular"&amp;12&amp;K00C000Public</oddFooter>
    <evenFooter>&amp;L&amp;"Times New Roman,Regular"&amp;12&amp;K00C000Public</evenFooter>
    <firstFooter>&amp;L&amp;"Times New Roman,Regular"&amp;12&amp;K00C000Public</first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F7412D99-F139-420B-B7A8-3F42C1F0C01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Isik, Mehtap/Graduate Studies</cp:lastModifiedBy>
  <cp:lastPrinted>2018-02-28T15:41:49Z</cp:lastPrinted>
  <dcterms:created xsi:type="dcterms:W3CDTF">2018-02-27T20:00:41Z</dcterms:created>
  <dcterms:modified xsi:type="dcterms:W3CDTF">2018-03-30T15:36:19Z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e9691930-2d86-4e16-ba57-199354b82653</vt:lpwstr>
  </property>
  <property fmtid="{D5CDD505-2E9C-101B-9397-08002B2CF9AE}" pid="3" name="bjSaver">
    <vt:lpwstr>fl5fBd20MBkGbFBCO7vWx7vtAvAiIXHl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uid="id_classification_eurestricted" value="" /&gt;&lt;element uid="cefbaa69-3bfa-4b56-8d22-6839cb7b06d0" value="" /&gt;&lt;/sisl&gt;</vt:lpwstr>
  </property>
  <property fmtid="{D5CDD505-2E9C-101B-9397-08002B2CF9AE}" pid="6" name="bjDocumentSecurityLabel">
    <vt:lpwstr>Public</vt:lpwstr>
  </property>
  <property fmtid="{D5CDD505-2E9C-101B-9397-08002B2CF9AE}" pid="7" name="MerckMetadataExchange">
    <vt:lpwstr>!$MRK@Public-Footer-Left</vt:lpwstr>
  </property>
  <property fmtid="{D5CDD505-2E9C-101B-9397-08002B2CF9AE}" pid="8" name="bjLeftFooterLabel">
    <vt:lpwstr>&amp;"Times New Roman,Regular"&amp;12&amp;K00C000Public</vt:lpwstr>
  </property>
</Properties>
</file>