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G:\Data Science\EXCEL\"/>
    </mc:Choice>
  </mc:AlternateContent>
  <xr:revisionPtr revIDLastSave="0" documentId="13_ncr:1_{20BDE72E-6A6B-42EF-B990-F2570E96200B}" xr6:coauthVersionLast="47" xr6:coauthVersionMax="47" xr10:uidLastSave="{00000000-0000-0000-0000-000000000000}"/>
  <bookViews>
    <workbookView xWindow="-120" yWindow="-120" windowWidth="19440" windowHeight="11160" xr2:uid="{17649D40-3417-4EED-A62A-804A66AE56A8}"/>
  </bookViews>
  <sheets>
    <sheet name="Results" sheetId="6" r:id="rId1"/>
    <sheet name="Rounds" sheetId="2" r:id="rId2"/>
    <sheet name="Judges" sheetId="3" r:id="rId3"/>
    <sheet name="Contestants" sheetId="4" r:id="rId4"/>
    <sheet name="Judge1" sheetId="7" r:id="rId5"/>
    <sheet name="Judge2" sheetId="8" r:id="rId6"/>
    <sheet name="Judge3" sheetId="9" r:id="rId7"/>
    <sheet name="Judge4" sheetId="10" r:id="rId8"/>
    <sheet name="Judge5" sheetId="12" r:id="rId9"/>
    <sheet name="Judge6" sheetId="13" r:id="rId10"/>
  </sheets>
  <externalReferences>
    <externalReference r:id="rId11"/>
  </externalReferences>
  <definedNames>
    <definedName name="_xlcn.WorksheetConnection_PowerBI_BeautyPageant_SOLUTION.xlsxContestant" hidden="1">[1]!Contestant[#Data]</definedName>
    <definedName name="_xlcn.WorksheetConnection_PowerBI_BeautyPageant_SOLUTION.xlsxJudge" hidden="1">[1]!Judge[#Data]</definedName>
    <definedName name="_xlcn.WorksheetConnection_PowerBI_BeautyPageant_SOLUTION.xlsxRound" hidden="1">[1]!Round[#Data]</definedName>
    <definedName name="_xlcn.WorksheetConnection_PowerBI_BeautyPageant_SOLUTION.xlsxScoring" hidden="1">[1]!Scoring[#Data]</definedName>
    <definedName name="Slicer_Category">#N/A</definedName>
    <definedName name="Slicer_Day">#N/A</definedName>
    <definedName name="Slicer_JudgeName">#N/A</definedName>
    <definedName name="Slicer_Round">#N/A</definedName>
    <definedName name="Slicer_ScoreType">#N/A</definedName>
  </definedNames>
  <calcPr calcId="181029"/>
  <pivotCaches>
    <pivotCache cacheId="0" r:id="rId12"/>
  </pivotCaches>
  <extLst>
    <ext xmlns:x14="http://schemas.microsoft.com/office/spreadsheetml/2009/9/main" uri="{876F7934-8845-4945-9796-88D515C7AA90}">
      <x14:pivotCaches>
        <pivotCache cacheId="1" r:id="rId13"/>
      </x14:pivotCaches>
    </ex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ntestant-17f1adde-4e34-4d7a-ac8c-334311a3cbe9" name="Contestant" connection="WorksheetConnection_PowerBI_BeautyPageant_SOLUTION.xlsx!Contestant"/>
          <x15:modelTable id="Judge-e4dd9a04-92a1-44a8-bb4f-e31e7ddf8f8b" name="Judge" connection="WorksheetConnection_PowerBI_BeautyPageant_SOLUTION.xlsx!Judge"/>
          <x15:modelTable id="Round-500b30d2-b493-498b-87ac-92e62027bc6d" name="Round" connection="WorksheetConnection_PowerBI_BeautyPageant_SOLUTION.xlsx!Round"/>
          <x15:modelTable id="Scoring-b9e9e419-2539-4c00-b0df-e0ca9b1cf05b" name="Scoring" connection="WorksheetConnection_PowerBI_BeautyPageant_SOLUTION.xlsx!Scoring"/>
        </x15:modelTables>
        <x15:modelRelationships>
          <x15:modelRelationship fromTable="Scoring" fromColumn="Judge" toTable="Judge" toColumn="JudgeNo"/>
          <x15:modelRelationship fromTable="Scoring" fromColumn="ContestantNumber" toTable="Contestant" toColumn="Number"/>
          <x15:modelRelationship fromTable="Scoring" fromColumn="RoundScore" toTable="Round" toColumn="RoundScore"/>
        </x15:modelRelationship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 i="13" l="1"/>
  <c r="B1" i="12"/>
  <c r="B1" i="10"/>
  <c r="B1" i="8"/>
  <c r="B1" i="9"/>
  <c r="B1" i="7"/>
  <c r="C21" i="13"/>
  <c r="C20" i="13"/>
  <c r="C19" i="13"/>
  <c r="C18" i="13"/>
  <c r="C17" i="13"/>
  <c r="C16" i="13"/>
  <c r="C15" i="13"/>
  <c r="C14" i="13"/>
  <c r="C13" i="13"/>
  <c r="C12" i="13"/>
  <c r="C11" i="13"/>
  <c r="C10" i="13"/>
  <c r="C9" i="13"/>
  <c r="C8" i="13"/>
  <c r="C7" i="13"/>
  <c r="C6" i="13"/>
  <c r="C5" i="13"/>
  <c r="C4" i="13"/>
  <c r="C3" i="13"/>
  <c r="C21" i="12"/>
  <c r="C20" i="12"/>
  <c r="C19" i="12"/>
  <c r="C18" i="12"/>
  <c r="C17" i="12"/>
  <c r="C16" i="12"/>
  <c r="C15" i="12"/>
  <c r="C14" i="12"/>
  <c r="C13" i="12"/>
  <c r="C12" i="12"/>
  <c r="C11" i="12"/>
  <c r="C10" i="12"/>
  <c r="C9" i="12"/>
  <c r="C8" i="12"/>
  <c r="C7" i="12"/>
  <c r="C6" i="12"/>
  <c r="C5" i="12"/>
  <c r="C4" i="12"/>
  <c r="C3" i="12"/>
  <c r="C21" i="10"/>
  <c r="C20" i="10"/>
  <c r="C19" i="10"/>
  <c r="C18" i="10"/>
  <c r="C17" i="10"/>
  <c r="C16" i="10"/>
  <c r="C15" i="10"/>
  <c r="C14" i="10"/>
  <c r="C13" i="10"/>
  <c r="C12" i="10"/>
  <c r="C11" i="10"/>
  <c r="C10" i="10"/>
  <c r="C9" i="10"/>
  <c r="C8" i="10"/>
  <c r="C7" i="10"/>
  <c r="C6" i="10"/>
  <c r="C5" i="10"/>
  <c r="C4" i="10"/>
  <c r="C3" i="10"/>
  <c r="C21" i="9"/>
  <c r="C20" i="9"/>
  <c r="C19" i="9"/>
  <c r="C18" i="9"/>
  <c r="C17" i="9"/>
  <c r="C16" i="9"/>
  <c r="C15" i="9"/>
  <c r="C14" i="9"/>
  <c r="C13" i="9"/>
  <c r="C12" i="9"/>
  <c r="C11" i="9"/>
  <c r="C10" i="9"/>
  <c r="C9" i="9"/>
  <c r="C8" i="9"/>
  <c r="C7" i="9"/>
  <c r="C6" i="9"/>
  <c r="C5" i="9"/>
  <c r="C4" i="9"/>
  <c r="C3" i="9"/>
  <c r="C21" i="8"/>
  <c r="C20" i="8"/>
  <c r="C19" i="8"/>
  <c r="C18" i="8"/>
  <c r="C17" i="8"/>
  <c r="C16" i="8"/>
  <c r="C15" i="8"/>
  <c r="C14" i="8"/>
  <c r="C13" i="8"/>
  <c r="C12" i="8"/>
  <c r="C11" i="8"/>
  <c r="C10" i="8"/>
  <c r="C9" i="8"/>
  <c r="C8" i="8"/>
  <c r="C7" i="8"/>
  <c r="C6" i="8"/>
  <c r="C5" i="8"/>
  <c r="C4" i="8"/>
  <c r="C3" i="8"/>
  <c r="C21" i="7"/>
  <c r="C20" i="7"/>
  <c r="C19" i="7"/>
  <c r="C18" i="7"/>
  <c r="C17" i="7"/>
  <c r="C16" i="7"/>
  <c r="C15" i="7"/>
  <c r="C14" i="7"/>
  <c r="C13" i="7"/>
  <c r="C12" i="7"/>
  <c r="C11" i="7"/>
  <c r="C10" i="7"/>
  <c r="C9" i="7"/>
  <c r="C8" i="7"/>
  <c r="C7" i="7"/>
  <c r="C6" i="7"/>
  <c r="C5" i="7"/>
  <c r="C4" i="7"/>
  <c r="C3"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7000000}" keepAlive="1" name="ThisWorkbookDataModel" description="This connection is used by Excel for communication between the workbook and embedded PowerPivot data, and should not be manually edited or deleted."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8000000}" name="WorksheetConnection_PowerBI_BeautyPageant_SOLUTION.xlsx!Contestant" type="102" refreshedVersion="6" minRefreshableVersion="5">
    <extLst>
      <ext xmlns:x15="http://schemas.microsoft.com/office/spreadsheetml/2010/11/main" uri="{DE250136-89BD-433C-8126-D09CA5730AF9}">
        <x15:connection id="Contestant-17f1adde-4e34-4d7a-ac8c-334311a3cbe9">
          <x15:rangePr sourceName="_xlcn.WorksheetConnection_PowerBI_BeautyPageant_SOLUTION.xlsxContestant"/>
        </x15:connection>
      </ext>
    </extLst>
  </connection>
  <connection id="3" xr16:uid="{00000000-0015-0000-FFFF-FFFF09000000}" name="WorksheetConnection_PowerBI_BeautyPageant_SOLUTION.xlsx!Judge" type="102" refreshedVersion="6" minRefreshableVersion="5">
    <extLst>
      <ext xmlns:x15="http://schemas.microsoft.com/office/spreadsheetml/2010/11/main" uri="{DE250136-89BD-433C-8126-D09CA5730AF9}">
        <x15:connection id="Judge-e4dd9a04-92a1-44a8-bb4f-e31e7ddf8f8b">
          <x15:rangePr sourceName="_xlcn.WorksheetConnection_PowerBI_BeautyPageant_SOLUTION.xlsxJudge"/>
        </x15:connection>
      </ext>
    </extLst>
  </connection>
  <connection id="4" xr16:uid="{00000000-0015-0000-FFFF-FFFF0A000000}" name="WorksheetConnection_PowerBI_BeautyPageant_SOLUTION.xlsx!Round" type="102" refreshedVersion="6" minRefreshableVersion="5">
    <extLst>
      <ext xmlns:x15="http://schemas.microsoft.com/office/spreadsheetml/2010/11/main" uri="{DE250136-89BD-433C-8126-D09CA5730AF9}">
        <x15:connection id="Round-500b30d2-b493-498b-87ac-92e62027bc6d">
          <x15:rangePr sourceName="_xlcn.WorksheetConnection_PowerBI_BeautyPageant_SOLUTION.xlsxRound"/>
        </x15:connection>
      </ext>
    </extLst>
  </connection>
  <connection id="5" xr16:uid="{00000000-0015-0000-FFFF-FFFF0B000000}" name="WorksheetConnection_PowerBI_BeautyPageant_SOLUTION.xlsx!Scoring" type="102" refreshedVersion="6" minRefreshableVersion="5">
    <extLst>
      <ext xmlns:x15="http://schemas.microsoft.com/office/spreadsheetml/2010/11/main" uri="{DE250136-89BD-433C-8126-D09CA5730AF9}">
        <x15:connection id="Scoring-b9e9e419-2539-4c00-b0df-e0ca9b1cf05b">
          <x15:rangePr sourceName="_xlcn.WorksheetConnection_PowerBI_BeautyPageant_SOLUTION.xlsxScoring"/>
        </x15:connection>
      </ext>
    </extLst>
  </connection>
</connections>
</file>

<file path=xl/sharedStrings.xml><?xml version="1.0" encoding="utf-8"?>
<sst xmlns="http://schemas.openxmlformats.org/spreadsheetml/2006/main" count="228" uniqueCount="65">
  <si>
    <t>Round</t>
  </si>
  <si>
    <t>RoundScore</t>
  </si>
  <si>
    <t>Day</t>
  </si>
  <si>
    <t>ScoreType</t>
  </si>
  <si>
    <t>Weightage</t>
  </si>
  <si>
    <t>Ethnic</t>
  </si>
  <si>
    <t>Ethnic Presentation</t>
  </si>
  <si>
    <t>Day 1</t>
  </si>
  <si>
    <t>Presentation</t>
  </si>
  <si>
    <t>Ethnic Performance</t>
  </si>
  <si>
    <t>Performance</t>
  </si>
  <si>
    <t>Talent</t>
  </si>
  <si>
    <t>Telant Presentation</t>
  </si>
  <si>
    <t>Talent Performance</t>
  </si>
  <si>
    <t>Western</t>
  </si>
  <si>
    <t>Western Presentation</t>
  </si>
  <si>
    <t>Day 2</t>
  </si>
  <si>
    <t>Western Performance</t>
  </si>
  <si>
    <t>Q&amp;A</t>
  </si>
  <si>
    <t>QandA Performance</t>
  </si>
  <si>
    <t>JudgeNo</t>
  </si>
  <si>
    <t>JudgeName</t>
  </si>
  <si>
    <t>Glynda  </t>
  </si>
  <si>
    <t>Ethel</t>
  </si>
  <si>
    <t>Jonie  </t>
  </si>
  <si>
    <t>Peter  </t>
  </si>
  <si>
    <t>Dale</t>
  </si>
  <si>
    <t>Norene</t>
  </si>
  <si>
    <t>Miss</t>
  </si>
  <si>
    <t>Yasmin</t>
  </si>
  <si>
    <t>I</t>
  </si>
  <si>
    <t>Lila</t>
  </si>
  <si>
    <t>H</t>
  </si>
  <si>
    <t>Anaya</t>
  </si>
  <si>
    <t>G</t>
  </si>
  <si>
    <t>Tara</t>
  </si>
  <si>
    <t>F</t>
  </si>
  <si>
    <t>Natasha</t>
  </si>
  <si>
    <t>E</t>
  </si>
  <si>
    <t>Nina</t>
  </si>
  <si>
    <t>D</t>
  </si>
  <si>
    <t>Marisa</t>
  </si>
  <si>
    <t>C</t>
  </si>
  <si>
    <t>Karina</t>
  </si>
  <si>
    <t>B</t>
  </si>
  <si>
    <t>Amaya</t>
  </si>
  <si>
    <t>A</t>
  </si>
  <si>
    <t>Mrs</t>
  </si>
  <si>
    <t>Asha</t>
  </si>
  <si>
    <t>Sarina</t>
  </si>
  <si>
    <t>Ida</t>
  </si>
  <si>
    <t>Jasmin</t>
  </si>
  <si>
    <t>Diya</t>
  </si>
  <si>
    <t>Maya</t>
  </si>
  <si>
    <t>Ira</t>
  </si>
  <si>
    <t>Mona</t>
  </si>
  <si>
    <t>Trisha</t>
  </si>
  <si>
    <t>Saniya</t>
  </si>
  <si>
    <t>Category</t>
  </si>
  <si>
    <t>Name</t>
  </si>
  <si>
    <t>Number</t>
  </si>
  <si>
    <t>ScoreTotal</t>
  </si>
  <si>
    <t>ScoreWeighted</t>
  </si>
  <si>
    <t>Rank</t>
  </si>
  <si>
    <t>Judge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</si>
</sst>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0.0"/>
  </numFmts>
  <fonts count="7" x14ac:knownFonts="1">
    <font>
      <sz val="11"/>
      <color theme="1"/>
      <name val="Calibri"/>
      <family val="2"/>
      <scheme val="minor"/>
    </font>
    <font>
      <b/>
      <sz val="13"/>
      <color theme="3"/>
      <name val="Calibri"/>
      <family val="2"/>
      <scheme val="minor"/>
    </font>
    <font>
      <b/>
      <sz val="11"/>
      <color theme="1"/>
      <name val="Calibri"/>
      <family val="2"/>
      <scheme val="minor"/>
    </font>
    <font>
      <sz val="11"/>
      <color rgb="FF000000"/>
      <name val="Calibri"/>
      <family val="2"/>
      <scheme val="minor"/>
    </font>
    <font>
      <sz val="11"/>
      <color theme="1"/>
      <name val="Calibri"/>
      <scheme val="minor"/>
    </font>
    <font>
      <sz val="11"/>
      <color theme="1" tint="0.499984740745262"/>
      <name val="Calibri"/>
      <family val="2"/>
      <scheme val="minor"/>
    </font>
    <font>
      <b/>
      <sz val="11"/>
      <color theme="1" tint="0.499984740745262"/>
      <name val="Calibri"/>
      <family val="2"/>
      <scheme val="minor"/>
    </font>
  </fonts>
  <fills count="6">
    <fill>
      <patternFill patternType="none"/>
    </fill>
    <fill>
      <patternFill patternType="gray125"/>
    </fill>
    <fill>
      <patternFill patternType="solid">
        <fgColor theme="0" tint="-0.14999847407452621"/>
        <bgColor theme="0" tint="-0.14999847407452621"/>
      </patternFill>
    </fill>
    <fill>
      <patternFill patternType="solid">
        <fgColor rgb="FFFFC000"/>
        <bgColor indexed="64"/>
      </patternFill>
    </fill>
    <fill>
      <patternFill patternType="solid">
        <fgColor theme="0" tint="-0.14999847407452621"/>
        <bgColor indexed="64"/>
      </patternFill>
    </fill>
    <fill>
      <patternFill patternType="solid">
        <fgColor theme="9" tint="-0.249977111117893"/>
        <bgColor indexed="64"/>
      </patternFill>
    </fill>
  </fills>
  <borders count="3">
    <border>
      <left/>
      <right/>
      <top/>
      <bottom/>
      <diagonal/>
    </border>
    <border>
      <left/>
      <right/>
      <top/>
      <bottom style="thick">
        <color theme="4" tint="0.499984740745262"/>
      </bottom>
      <diagonal/>
    </border>
    <border>
      <left/>
      <right/>
      <top style="thin">
        <color theme="1"/>
      </top>
      <bottom style="thin">
        <color theme="1"/>
      </bottom>
      <diagonal/>
    </border>
  </borders>
  <cellStyleXfs count="2">
    <xf numFmtId="0" fontId="0" fillId="0" borderId="0"/>
    <xf numFmtId="0" fontId="1" fillId="0" borderId="1" applyNumberFormat="0" applyFill="0" applyAlignment="0" applyProtection="0"/>
  </cellStyleXfs>
  <cellXfs count="21">
    <xf numFmtId="0" fontId="0" fillId="0" borderId="0" xfId="0"/>
    <xf numFmtId="164" fontId="0" fillId="0" borderId="0" xfId="0" applyNumberFormat="1"/>
    <xf numFmtId="0" fontId="0" fillId="0" borderId="0" xfId="0" applyAlignment="1">
      <alignment horizontal="center"/>
    </xf>
    <xf numFmtId="3" fontId="0" fillId="0" borderId="0" xfId="0" applyNumberFormat="1"/>
    <xf numFmtId="165" fontId="0" fillId="0" borderId="0" xfId="0" applyNumberFormat="1"/>
    <xf numFmtId="166" fontId="0" fillId="0" borderId="0" xfId="0" applyNumberFormat="1"/>
    <xf numFmtId="1" fontId="0" fillId="3" borderId="0" xfId="0" applyNumberFormat="1" applyFill="1"/>
    <xf numFmtId="1" fontId="0" fillId="4" borderId="0" xfId="0" applyNumberFormat="1" applyFill="1"/>
    <xf numFmtId="1" fontId="0" fillId="5" borderId="0" xfId="0" applyNumberFormat="1" applyFill="1"/>
    <xf numFmtId="1" fontId="0" fillId="0" borderId="0" xfId="0" applyNumberFormat="1"/>
    <xf numFmtId="166" fontId="3" fillId="0" borderId="0" xfId="0" applyNumberFormat="1" applyFont="1"/>
    <xf numFmtId="0" fontId="1" fillId="0" borderId="1" xfId="1"/>
    <xf numFmtId="0" fontId="2" fillId="0" borderId="0" xfId="0" applyFont="1" applyAlignment="1">
      <alignment horizontal="center"/>
    </xf>
    <xf numFmtId="0" fontId="0" fillId="0" borderId="0" xfId="0" applyAlignment="1">
      <alignment horizontal="center" vertical="center"/>
    </xf>
    <xf numFmtId="0" fontId="4" fillId="2" borderId="0" xfId="0" applyFont="1" applyFill="1" applyAlignment="1">
      <alignment horizontal="center"/>
    </xf>
    <xf numFmtId="0" fontId="5" fillId="0" borderId="0" xfId="0" applyFont="1"/>
    <xf numFmtId="0" fontId="2" fillId="0" borderId="2" xfId="0" applyFont="1" applyBorder="1" applyAlignment="1">
      <alignment horizontal="center"/>
    </xf>
    <xf numFmtId="0" fontId="6" fillId="0" borderId="0" xfId="0" applyFont="1" applyAlignment="1">
      <alignment horizontal="center"/>
    </xf>
    <xf numFmtId="0" fontId="1" fillId="0" borderId="1" xfId="1" applyAlignment="1">
      <alignment horizontal="center"/>
    </xf>
    <xf numFmtId="0" fontId="0" fillId="0" borderId="0" xfId="0" applyAlignment="1">
      <alignment horizontal="left" vertical="center"/>
    </xf>
    <xf numFmtId="0" fontId="6" fillId="0" borderId="0" xfId="0" applyFont="1" applyAlignment="1">
      <alignment horizontal="left" vertical="center"/>
    </xf>
  </cellXfs>
  <cellStyles count="2">
    <cellStyle name="Heading 2" xfId="1" builtinId="17"/>
    <cellStyle name="Normal" xfId="0" builtinId="0"/>
  </cellStyles>
  <dxfs count="21">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0.0%"/>
    </dxf>
    <dxf>
      <font>
        <color rgb="FF000000"/>
      </font>
    </dxf>
    <dxf>
      <fill>
        <patternFill patternType="solid">
          <bgColor rgb="FFFFC000"/>
        </patternFill>
      </fill>
    </dxf>
    <dxf>
      <fill>
        <patternFill patternType="solid">
          <bgColor theme="0" tint="-0.14999847407452621"/>
        </patternFill>
      </fill>
    </dxf>
    <dxf>
      <fill>
        <patternFill patternType="solid">
          <bgColor theme="9" tint="-0.249977111117893"/>
        </patternFill>
      </fill>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1" defaultTableStyle="TableStyleMedium2" defaultPivotStyle="PivotStyleLight16">
    <tableStyle name="TableStyleQueryPreview" pivot="0" count="3" xr9:uid="{F9628B4B-024D-4DCF-B5C8-3ABF742A2A45}">
      <tableStyleElement type="wholeTable" dxfId="20"/>
      <tableStyleElement type="headerRow" dxfId="19"/>
      <tableStyleElement type="first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absolute">
    <xdr:from>
      <xdr:col>1</xdr:col>
      <xdr:colOff>82550</xdr:colOff>
      <xdr:row>6</xdr:row>
      <xdr:rowOff>0</xdr:rowOff>
    </xdr:from>
    <xdr:to>
      <xdr:col>3</xdr:col>
      <xdr:colOff>381000</xdr:colOff>
      <xdr:row>9</xdr:row>
      <xdr:rowOff>63500</xdr:rowOff>
    </xdr:to>
    <mc:AlternateContent xmlns:mc="http://schemas.openxmlformats.org/markup-compatibility/2006" xmlns:a14="http://schemas.microsoft.com/office/drawing/2010/main">
      <mc:Choice Requires="a14">
        <xdr:graphicFrame macro="">
          <xdr:nvGraphicFramePr>
            <xdr:cNvPr id="2" name="Category 1">
              <a:extLst>
                <a:ext uri="{FF2B5EF4-FFF2-40B4-BE49-F238E27FC236}">
                  <a16:creationId xmlns:a16="http://schemas.microsoft.com/office/drawing/2014/main" id="{EFA24144-0DF7-42D5-B83E-14D5675F6DD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406400" y="1143000"/>
              <a:ext cx="1765300" cy="63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568325</xdr:colOff>
      <xdr:row>19</xdr:row>
      <xdr:rowOff>117475</xdr:rowOff>
    </xdr:from>
    <xdr:to>
      <xdr:col>9</xdr:col>
      <xdr:colOff>869950</xdr:colOff>
      <xdr:row>23</xdr:row>
      <xdr:rowOff>28575</xdr:rowOff>
    </xdr:to>
    <mc:AlternateContent xmlns:mc="http://schemas.openxmlformats.org/markup-compatibility/2006" xmlns:a14="http://schemas.microsoft.com/office/drawing/2010/main">
      <mc:Choice Requires="a14">
        <xdr:graphicFrame macro="">
          <xdr:nvGraphicFramePr>
            <xdr:cNvPr id="3" name="JudgeName 1">
              <a:extLst>
                <a:ext uri="{FF2B5EF4-FFF2-40B4-BE49-F238E27FC236}">
                  <a16:creationId xmlns:a16="http://schemas.microsoft.com/office/drawing/2014/main" id="{6E450F58-963C-4B69-8F45-FB864AEFAE94}"/>
                </a:ext>
              </a:extLst>
            </xdr:cNvPr>
            <xdr:cNvGraphicFramePr/>
          </xdr:nvGraphicFramePr>
          <xdr:xfrm>
            <a:off x="0" y="0"/>
            <a:ext cx="0" cy="0"/>
          </xdr:xfrm>
          <a:graphic>
            <a:graphicData uri="http://schemas.microsoft.com/office/drawing/2010/slicer">
              <sle:slicer xmlns:sle="http://schemas.microsoft.com/office/drawing/2010/slicer" name="JudgeName 1"/>
            </a:graphicData>
          </a:graphic>
        </xdr:graphicFrame>
      </mc:Choice>
      <mc:Fallback xmlns="">
        <xdr:sp macro="" textlink="">
          <xdr:nvSpPr>
            <xdr:cNvPr id="0" name=""/>
            <xdr:cNvSpPr>
              <a:spLocks noTextEdit="1"/>
            </xdr:cNvSpPr>
          </xdr:nvSpPr>
          <xdr:spPr>
            <a:xfrm>
              <a:off x="2359025" y="3736975"/>
              <a:ext cx="4292600" cy="67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82550</xdr:colOff>
      <xdr:row>10</xdr:row>
      <xdr:rowOff>0</xdr:rowOff>
    </xdr:from>
    <xdr:to>
      <xdr:col>3</xdr:col>
      <xdr:colOff>381000</xdr:colOff>
      <xdr:row>13</xdr:row>
      <xdr:rowOff>63500</xdr:rowOff>
    </xdr:to>
    <mc:AlternateContent xmlns:mc="http://schemas.openxmlformats.org/markup-compatibility/2006" xmlns:a14="http://schemas.microsoft.com/office/drawing/2010/main">
      <mc:Choice Requires="a14">
        <xdr:graphicFrame macro="">
          <xdr:nvGraphicFramePr>
            <xdr:cNvPr id="4" name="Day">
              <a:extLst>
                <a:ext uri="{FF2B5EF4-FFF2-40B4-BE49-F238E27FC236}">
                  <a16:creationId xmlns:a16="http://schemas.microsoft.com/office/drawing/2014/main" id="{253E89F2-36E3-4F4C-9C93-999EF56CCE29}"/>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406400" y="1905000"/>
              <a:ext cx="1765300" cy="63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82550</xdr:colOff>
      <xdr:row>14</xdr:row>
      <xdr:rowOff>0</xdr:rowOff>
    </xdr:from>
    <xdr:to>
      <xdr:col>3</xdr:col>
      <xdr:colOff>381000</xdr:colOff>
      <xdr:row>18</xdr:row>
      <xdr:rowOff>101600</xdr:rowOff>
    </xdr:to>
    <mc:AlternateContent xmlns:mc="http://schemas.openxmlformats.org/markup-compatibility/2006" xmlns:a14="http://schemas.microsoft.com/office/drawing/2010/main">
      <mc:Choice Requires="a14">
        <xdr:graphicFrame macro="">
          <xdr:nvGraphicFramePr>
            <xdr:cNvPr id="5" name="Round">
              <a:extLst>
                <a:ext uri="{FF2B5EF4-FFF2-40B4-BE49-F238E27FC236}">
                  <a16:creationId xmlns:a16="http://schemas.microsoft.com/office/drawing/2014/main" id="{6C5BC192-11A2-4FF8-B01A-CCAFEF8B666C}"/>
                </a:ext>
              </a:extLst>
            </xdr:cNvPr>
            <xdr:cNvGraphicFramePr/>
          </xdr:nvGraphicFramePr>
          <xdr:xfrm>
            <a:off x="0" y="0"/>
            <a:ext cx="0" cy="0"/>
          </xdr:xfrm>
          <a:graphic>
            <a:graphicData uri="http://schemas.microsoft.com/office/drawing/2010/slicer">
              <sle:slicer xmlns:sle="http://schemas.microsoft.com/office/drawing/2010/slicer" name="Round"/>
            </a:graphicData>
          </a:graphic>
        </xdr:graphicFrame>
      </mc:Choice>
      <mc:Fallback xmlns="">
        <xdr:sp macro="" textlink="">
          <xdr:nvSpPr>
            <xdr:cNvPr id="0" name=""/>
            <xdr:cNvSpPr>
              <a:spLocks noTextEdit="1"/>
            </xdr:cNvSpPr>
          </xdr:nvSpPr>
          <xdr:spPr>
            <a:xfrm>
              <a:off x="406400" y="2667000"/>
              <a:ext cx="17653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82550</xdr:colOff>
      <xdr:row>19</xdr:row>
      <xdr:rowOff>38100</xdr:rowOff>
    </xdr:from>
    <xdr:to>
      <xdr:col>3</xdr:col>
      <xdr:colOff>381000</xdr:colOff>
      <xdr:row>23</xdr:row>
      <xdr:rowOff>139700</xdr:rowOff>
    </xdr:to>
    <mc:AlternateContent xmlns:mc="http://schemas.openxmlformats.org/markup-compatibility/2006" xmlns:a14="http://schemas.microsoft.com/office/drawing/2010/main">
      <mc:Choice Requires="a14">
        <xdr:graphicFrame macro="">
          <xdr:nvGraphicFramePr>
            <xdr:cNvPr id="6" name="ScoreType">
              <a:extLst>
                <a:ext uri="{FF2B5EF4-FFF2-40B4-BE49-F238E27FC236}">
                  <a16:creationId xmlns:a16="http://schemas.microsoft.com/office/drawing/2014/main" id="{8B0779DD-820A-4718-A9F1-C0765C54C283}"/>
                </a:ext>
              </a:extLst>
            </xdr:cNvPr>
            <xdr:cNvGraphicFramePr/>
          </xdr:nvGraphicFramePr>
          <xdr:xfrm>
            <a:off x="0" y="0"/>
            <a:ext cx="0" cy="0"/>
          </xdr:xfrm>
          <a:graphic>
            <a:graphicData uri="http://schemas.microsoft.com/office/drawing/2010/slicer">
              <sle:slicer xmlns:sle="http://schemas.microsoft.com/office/drawing/2010/slicer" name="ScoreType"/>
            </a:graphicData>
          </a:graphic>
        </xdr:graphicFrame>
      </mc:Choice>
      <mc:Fallback xmlns="">
        <xdr:sp macro="" textlink="">
          <xdr:nvSpPr>
            <xdr:cNvPr id="0" name=""/>
            <xdr:cNvSpPr>
              <a:spLocks noTextEdit="1"/>
            </xdr:cNvSpPr>
          </xdr:nvSpPr>
          <xdr:spPr>
            <a:xfrm>
              <a:off x="406400" y="3657600"/>
              <a:ext cx="17653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85725</xdr:colOff>
      <xdr:row>6</xdr:row>
      <xdr:rowOff>63863</xdr:rowOff>
    </xdr:from>
    <xdr:to>
      <xdr:col>9</xdr:col>
      <xdr:colOff>304675</xdr:colOff>
      <xdr:row>7</xdr:row>
      <xdr:rowOff>190319</xdr:rowOff>
    </xdr:to>
    <xdr:pic>
      <xdr:nvPicPr>
        <xdr:cNvPr id="7" name="Picture 6">
          <a:extLst>
            <a:ext uri="{FF2B5EF4-FFF2-40B4-BE49-F238E27FC236}">
              <a16:creationId xmlns:a16="http://schemas.microsoft.com/office/drawing/2014/main" id="{CA29DFA4-B42F-4392-B2A8-77C386547601}"/>
            </a:ext>
          </a:extLst>
        </xdr:cNvPr>
        <xdr:cNvPicPr>
          <a:picLocks noChangeAspect="1"/>
        </xdr:cNvPicPr>
      </xdr:nvPicPr>
      <xdr:blipFill>
        <a:blip xmlns:r="http://schemas.openxmlformats.org/officeDocument/2006/relationships" r:embed="rId1"/>
        <a:stretch>
          <a:fillRect/>
        </a:stretch>
      </xdr:blipFill>
      <xdr:spPr>
        <a:xfrm>
          <a:off x="5867400" y="1206863"/>
          <a:ext cx="218950" cy="316956"/>
        </a:xfrm>
        <a:prstGeom prst="rect">
          <a:avLst/>
        </a:prstGeom>
      </xdr:spPr>
    </xdr:pic>
    <xdr:clientData/>
  </xdr:twoCellAnchor>
  <xdr:twoCellAnchor editAs="oneCell">
    <xdr:from>
      <xdr:col>9</xdr:col>
      <xdr:colOff>304801</xdr:colOff>
      <xdr:row>7</xdr:row>
      <xdr:rowOff>38100</xdr:rowOff>
    </xdr:from>
    <xdr:to>
      <xdr:col>9</xdr:col>
      <xdr:colOff>522706</xdr:colOff>
      <xdr:row>8</xdr:row>
      <xdr:rowOff>168171</xdr:rowOff>
    </xdr:to>
    <xdr:pic>
      <xdr:nvPicPr>
        <xdr:cNvPr id="8" name="Picture 7">
          <a:extLst>
            <a:ext uri="{FF2B5EF4-FFF2-40B4-BE49-F238E27FC236}">
              <a16:creationId xmlns:a16="http://schemas.microsoft.com/office/drawing/2014/main" id="{9955792D-30A2-441A-8CB6-41B277DA2ED6}"/>
            </a:ext>
          </a:extLst>
        </xdr:cNvPr>
        <xdr:cNvPicPr>
          <a:picLocks noChangeAspect="1"/>
        </xdr:cNvPicPr>
      </xdr:nvPicPr>
      <xdr:blipFill>
        <a:blip xmlns:r="http://schemas.openxmlformats.org/officeDocument/2006/relationships" r:embed="rId2"/>
        <a:stretch>
          <a:fillRect/>
        </a:stretch>
      </xdr:blipFill>
      <xdr:spPr>
        <a:xfrm>
          <a:off x="6086476" y="1371600"/>
          <a:ext cx="217905" cy="320571"/>
        </a:xfrm>
        <a:prstGeom prst="rect">
          <a:avLst/>
        </a:prstGeom>
      </xdr:spPr>
    </xdr:pic>
    <xdr:clientData/>
  </xdr:twoCellAnchor>
  <xdr:twoCellAnchor editAs="oneCell">
    <xdr:from>
      <xdr:col>9</xdr:col>
      <xdr:colOff>533401</xdr:colOff>
      <xdr:row>8</xdr:row>
      <xdr:rowOff>9525</xdr:rowOff>
    </xdr:from>
    <xdr:to>
      <xdr:col>9</xdr:col>
      <xdr:colOff>755496</xdr:colOff>
      <xdr:row>9</xdr:row>
      <xdr:rowOff>139596</xdr:rowOff>
    </xdr:to>
    <xdr:pic>
      <xdr:nvPicPr>
        <xdr:cNvPr id="9" name="Picture 8">
          <a:extLst>
            <a:ext uri="{FF2B5EF4-FFF2-40B4-BE49-F238E27FC236}">
              <a16:creationId xmlns:a16="http://schemas.microsoft.com/office/drawing/2014/main" id="{C3ECA525-8A2F-4026-B52D-0B0F5441063A}"/>
            </a:ext>
          </a:extLst>
        </xdr:cNvPr>
        <xdr:cNvPicPr>
          <a:picLocks noChangeAspect="1"/>
        </xdr:cNvPicPr>
      </xdr:nvPicPr>
      <xdr:blipFill>
        <a:blip xmlns:r="http://schemas.openxmlformats.org/officeDocument/2006/relationships" r:embed="rId3"/>
        <a:stretch>
          <a:fillRect/>
        </a:stretch>
      </xdr:blipFill>
      <xdr:spPr>
        <a:xfrm>
          <a:off x="6315076" y="1533525"/>
          <a:ext cx="222095" cy="320571"/>
        </a:xfrm>
        <a:prstGeom prst="rect">
          <a:avLst/>
        </a:prstGeom>
      </xdr:spPr>
    </xdr:pic>
    <xdr:clientData/>
  </xdr:twoCellAnchor>
  <xdr:twoCellAnchor editAs="oneCell">
    <xdr:from>
      <xdr:col>9</xdr:col>
      <xdr:colOff>142874</xdr:colOff>
      <xdr:row>10</xdr:row>
      <xdr:rowOff>173757</xdr:rowOff>
    </xdr:from>
    <xdr:to>
      <xdr:col>11</xdr:col>
      <xdr:colOff>304799</xdr:colOff>
      <xdr:row>17</xdr:row>
      <xdr:rowOff>19050</xdr:rowOff>
    </xdr:to>
    <xdr:pic>
      <xdr:nvPicPr>
        <xdr:cNvPr id="10" name="Picture 9" descr="https://pixabay.com/static/uploads/photo/2012/04/25/00/00/podium-41242_640.png">
          <a:extLst>
            <a:ext uri="{FF2B5EF4-FFF2-40B4-BE49-F238E27FC236}">
              <a16:creationId xmlns:a16="http://schemas.microsoft.com/office/drawing/2014/main" id="{2C7EC34D-53D3-42B4-B1DC-21659210426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924549" y="2078757"/>
          <a:ext cx="2066925" cy="11787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owerBI_BeautyPageant_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bug1"/>
      <sheetName val="About"/>
      <sheetName val="Results"/>
      <sheetName val="Contestants"/>
      <sheetName val="Rounds"/>
      <sheetName val="Judges"/>
      <sheetName val="Judge1"/>
      <sheetName val="Sheet1"/>
      <sheetName val="Judge2"/>
      <sheetName val="Judge3"/>
      <sheetName val="Judge4"/>
      <sheetName val="Judge5"/>
      <sheetName val="Judge6"/>
      <sheetName val="PQ1"/>
      <sheetName val="PowerBI_BeautyPageant_SOLU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2989.702252893519" createdVersion="4" refreshedVersion="5" minRefreshableVersion="3" recordCount="0" supportSubquery="1" supportAdvancedDrill="1" xr:uid="{D3F27056-567D-4ED6-8D17-F693A8A178E9}">
  <cacheSource type="external" connectionId="1"/>
  <cacheFields count="10">
    <cacheField name="[Contestant].[Number].[Number]" caption="Number" numFmtId="0" level="1">
      <sharedItems count="9">
        <s v="A"/>
        <s v="B"/>
        <s v="C"/>
        <s v="D"/>
        <s v="E"/>
        <s v="F"/>
        <s v="G"/>
        <s v="H"/>
        <s v="I"/>
      </sharedItems>
    </cacheField>
    <cacheField name="[Contestant].[Name].[Name]" caption="Name" numFmtId="0" hierarchy="1" level="1">
      <sharedItems count="9">
        <s v="Amaya"/>
        <s v="Karina"/>
        <s v="Marisa"/>
        <s v="Nina"/>
        <s v="Natasha"/>
        <s v="Tara"/>
        <s v="Anaya"/>
        <s v="Lila"/>
        <s v="Yasmin"/>
      </sharedItems>
    </cacheField>
    <cacheField name="[Measures].[ScoreTotal]" caption="ScoreTotal" numFmtId="0" hierarchy="14" level="32767"/>
    <cacheField name="[Measures].[ScoreWeighted]" caption="ScoreWeighted" numFmtId="0" hierarchy="15" level="32767"/>
    <cacheField name="[Measures].[Rank]" caption="Rank" numFmtId="0" hierarchy="16" level="32767"/>
    <cacheField name="[Contestant].[Category].[Category]" caption="Category" numFmtId="0" hierarchy="2" level="1">
      <sharedItems containsSemiMixedTypes="0" containsNonDate="0" containsString="0"/>
    </cacheField>
    <cacheField name="[Judge].[JudgeName].[JudgeName]" caption="JudgeName" numFmtId="0" hierarchy="4" level="1">
      <sharedItems containsSemiMixedTypes="0" containsNonDate="0" containsString="0"/>
    </cacheField>
    <cacheField name="[Round].[Day].[Day]" caption="Day" numFmtId="0" hierarchy="7" level="1">
      <sharedItems containsSemiMixedTypes="0" containsNonDate="0" containsString="0"/>
    </cacheField>
    <cacheField name="[Round].[Round].[Round]" caption="Round" numFmtId="0" hierarchy="5" level="1">
      <sharedItems containsSemiMixedTypes="0" containsNonDate="0" containsString="0"/>
    </cacheField>
    <cacheField name="[Round].[ScoreType].[ScoreType]" caption="ScoreType" numFmtId="0" hierarchy="8" level="1">
      <sharedItems containsSemiMixedTypes="0" containsNonDate="0" containsString="0"/>
    </cacheField>
  </cacheFields>
  <cacheHierarchies count="23">
    <cacheHierarchy uniqueName="[Contestant].[Number]" caption="Number" attribute="1" defaultMemberUniqueName="[Contestant].[Number].[All]" allUniqueName="[Contestant].[Number].[All]" dimensionUniqueName="[Contestant]" displayFolder="" count="2" memberValueDatatype="130" unbalanced="0">
      <fieldsUsage count="2">
        <fieldUsage x="-1"/>
        <fieldUsage x="0"/>
      </fieldsUsage>
    </cacheHierarchy>
    <cacheHierarchy uniqueName="[Contestant].[Name]" caption="Name" attribute="1" defaultMemberUniqueName="[Contestant].[Name].[All]" allUniqueName="[Contestant].[Name].[All]" dimensionUniqueName="[Contestant]" displayFolder="" count="2" memberValueDatatype="130" unbalanced="0">
      <fieldsUsage count="2">
        <fieldUsage x="-1"/>
        <fieldUsage x="1"/>
      </fieldsUsage>
    </cacheHierarchy>
    <cacheHierarchy uniqueName="[Contestant].[Category]" caption="Category" attribute="1" defaultMemberUniqueName="[Contestant].[Category].[All]" allUniqueName="[Contestant].[Category].[All]" dimensionUniqueName="[Contestant]" displayFolder="" count="2" memberValueDatatype="130" unbalanced="0">
      <fieldsUsage count="2">
        <fieldUsage x="-1"/>
        <fieldUsage x="5"/>
      </fieldsUsage>
    </cacheHierarchy>
    <cacheHierarchy uniqueName="[Judge].[JudgeNo]" caption="JudgeNo" attribute="1" defaultMemberUniqueName="[Judge].[JudgeNo].[All]" allUniqueName="[Judge].[JudgeNo].[All]" dimensionUniqueName="[Judge]" displayFolder="" count="0" memberValueDatatype="20" unbalanced="0"/>
    <cacheHierarchy uniqueName="[Judge].[JudgeName]" caption="JudgeName" attribute="1" defaultMemberUniqueName="[Judge].[JudgeName].[All]" allUniqueName="[Judge].[JudgeName].[All]" dimensionUniqueName="[Judge]" displayFolder="" count="2" memberValueDatatype="130" unbalanced="0">
      <fieldsUsage count="2">
        <fieldUsage x="-1"/>
        <fieldUsage x="6"/>
      </fieldsUsage>
    </cacheHierarchy>
    <cacheHierarchy uniqueName="[Round].[Round]" caption="Round" attribute="1" defaultMemberUniqueName="[Round].[Round].[All]" allUniqueName="[Round].[Round].[All]" dimensionUniqueName="[Round]" displayFolder="" count="2" memberValueDatatype="130" unbalanced="0">
      <fieldsUsage count="2">
        <fieldUsage x="-1"/>
        <fieldUsage x="8"/>
      </fieldsUsage>
    </cacheHierarchy>
    <cacheHierarchy uniqueName="[Round].[RoundScore]" caption="RoundScore" attribute="1" defaultMemberUniqueName="[Round].[RoundScore].[All]" allUniqueName="[Round].[RoundScore].[All]" dimensionUniqueName="[Round]" displayFolder="" count="0" memberValueDatatype="130" unbalanced="0"/>
    <cacheHierarchy uniqueName="[Round].[Day]" caption="Day" attribute="1" defaultMemberUniqueName="[Round].[Day].[All]" allUniqueName="[Round].[Day].[All]" dimensionUniqueName="[Round]" displayFolder="" count="2" memberValueDatatype="130" unbalanced="0">
      <fieldsUsage count="2">
        <fieldUsage x="-1"/>
        <fieldUsage x="7"/>
      </fieldsUsage>
    </cacheHierarchy>
    <cacheHierarchy uniqueName="[Round].[ScoreType]" caption="ScoreType" attribute="1" defaultMemberUniqueName="[Round].[ScoreType].[All]" allUniqueName="[Round].[ScoreType].[All]" dimensionUniqueName="[Round]" displayFolder="" count="2" memberValueDatatype="130" unbalanced="0">
      <fieldsUsage count="2">
        <fieldUsage x="-1"/>
        <fieldUsage x="9"/>
      </fieldsUsage>
    </cacheHierarchy>
    <cacheHierarchy uniqueName="[Round].[Weightage]" caption="Weightage" attribute="1" defaultMemberUniqueName="[Round].[Weightage].[All]" allUniqueName="[Round].[Weightage].[All]" dimensionUniqueName="[Round]" displayFolder="" count="0" memberValueDatatype="5" unbalanced="0"/>
    <cacheHierarchy uniqueName="[Scoring].[ContestantNumber]" caption="ContestantNumber" attribute="1" defaultMemberUniqueName="[Scoring].[ContestantNumber].[All]" allUniqueName="[Scoring].[ContestantNumber].[All]" dimensionUniqueName="[Scoring]" displayFolder="" count="0" memberValueDatatype="130" unbalanced="0" hidden="1"/>
    <cacheHierarchy uniqueName="[Scoring].[Judge]" caption="Judge" attribute="1" defaultMemberUniqueName="[Scoring].[Judge].[All]" allUniqueName="[Scoring].[Judge].[All]" dimensionUniqueName="[Scoring]" displayFolder="" count="0" memberValueDatatype="20" unbalanced="0" hidden="1"/>
    <cacheHierarchy uniqueName="[Scoring].[RoundScore]" caption="RoundScore" attribute="1" defaultMemberUniqueName="[Scoring].[RoundScore].[All]" allUniqueName="[Scoring].[RoundScore].[All]" dimensionUniqueName="[Scoring]" displayFolder="" count="0" memberValueDatatype="130" unbalanced="0" hidden="1"/>
    <cacheHierarchy uniqueName="[Scoring].[ScoreEntered]" caption="ScoreEntered" attribute="1" defaultMemberUniqueName="[Scoring].[ScoreEntered].[All]" allUniqueName="[Scoring].[ScoreEntered].[All]" dimensionUniqueName="[Scoring]" displayFolder="" count="0" memberValueDatatype="5" unbalanced="0" hidden="1"/>
    <cacheHierarchy uniqueName="[Measures].[ScoreTotal]" caption="ScoreTotal" measure="1" displayFolder="" measureGroup="Scoring" count="0" oneField="1">
      <fieldsUsage count="1">
        <fieldUsage x="2"/>
      </fieldsUsage>
    </cacheHierarchy>
    <cacheHierarchy uniqueName="[Measures].[ScoreWeighted]" caption="ScoreWeighted" measure="1" displayFolder="" measureGroup="Scoring" count="0" oneField="1">
      <fieldsUsage count="1">
        <fieldUsage x="3"/>
      </fieldsUsage>
    </cacheHierarchy>
    <cacheHierarchy uniqueName="[Measures].[Rank]" caption="Rank" measure="1" displayFolder="" measureGroup="Scoring" count="0" oneField="1">
      <fieldsUsage count="1">
        <fieldUsage x="4"/>
      </fieldsUsage>
    </cacheHierarchy>
    <cacheHierarchy uniqueName="[Measures].[RoundWeightage]" caption="RoundWeightage" measure="1" displayFolder="" measureGroup="Round" count="0"/>
    <cacheHierarchy uniqueName="[Measures].[__XL_Count Contestant]" caption="__XL_Count Contestant" measure="1" displayFolder="" measureGroup="Contestant" count="0" hidden="1"/>
    <cacheHierarchy uniqueName="[Measures].[__XL_Count Judge]" caption="__XL_Count Judge" measure="1" displayFolder="" measureGroup="Judge" count="0" hidden="1"/>
    <cacheHierarchy uniqueName="[Measures].[__XL_Count Round]" caption="__XL_Count Round" measure="1" displayFolder="" measureGroup="Round" count="0" hidden="1"/>
    <cacheHierarchy uniqueName="[Measures].[__XL_Count Scoring]" caption="__XL_Count Scoring" measure="1" displayFolder="" measureGroup="Scoring" count="0" hidden="1"/>
    <cacheHierarchy uniqueName="[Measures].[__No measures defined]" caption="__No measures defined" measure="1" displayFolder="" count="0" hidden="1"/>
  </cacheHierarchies>
  <kpis count="0"/>
  <dimensions count="4">
    <dimension name="Contestant" uniqueName="[Contestant]" caption="Contestant"/>
    <dimension name="Judge" uniqueName="[Judge]" caption="Judge"/>
    <dimension measure="1" name="Measures" uniqueName="[Measures]" caption="Measures"/>
    <dimension name="Round" uniqueName="[Round]" caption="Round"/>
  </dimensions>
  <measureGroups count="4">
    <measureGroup name="Contestant" caption="Contestant"/>
    <measureGroup name="Judge" caption="Judge"/>
    <measureGroup name="Round" caption="Round"/>
    <measureGroup name="Scoring" caption="Scoring"/>
  </measureGroups>
  <maps count="6">
    <map measureGroup="0" dimension="0"/>
    <map measureGroup="1" dimension="1"/>
    <map measureGroup="2" dimension="3"/>
    <map measureGroup="3" dimension="0"/>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2989.702239814818" createdVersion="3" refreshedVersion="5" minRefreshableVersion="3" recordCount="0" supportSubquery="1" supportAdvancedDrill="1" xr:uid="{0B165C70-ACD4-4A16-969D-9616354DBCB0}">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Contestant].[Number]" caption="Number" attribute="1" defaultMemberUniqueName="[Contestant].[Number].[All]" allUniqueName="[Contestant].[Number].[All]" dimensionUniqueName="[Contestant]" displayFolder="" count="0" memberValueDatatype="130" unbalanced="0"/>
    <cacheHierarchy uniqueName="[Contestant].[Name]" caption="Name" attribute="1" defaultMemberUniqueName="[Contestant].[Name].[All]" allUniqueName="[Contestant].[Name].[All]" dimensionUniqueName="[Contestant]" displayFolder="" count="0" memberValueDatatype="130" unbalanced="0"/>
    <cacheHierarchy uniqueName="[Contestant].[Category]" caption="Category" attribute="1" defaultMemberUniqueName="[Contestant].[Category].[All]" allUniqueName="[Contestant].[Category].[All]" dimensionUniqueName="[Contestant]" displayFolder="" count="0" memberValueDatatype="130" unbalanced="0"/>
    <cacheHierarchy uniqueName="[Judge].[JudgeNo]" caption="JudgeNo" attribute="1" defaultMemberUniqueName="[Judge].[JudgeNo].[All]" allUniqueName="[Judge].[JudgeNo].[All]" dimensionUniqueName="[Judge]" displayFolder="" count="0" memberValueDatatype="20" unbalanced="0"/>
    <cacheHierarchy uniqueName="[Judge].[JudgeName]" caption="JudgeName" attribute="1" defaultMemberUniqueName="[Judge].[JudgeName].[All]" allUniqueName="[Judge].[JudgeName].[All]" dimensionUniqueName="[Judge]" displayFolder="" count="0" memberValueDatatype="130" unbalanced="0"/>
    <cacheHierarchy uniqueName="[Round].[Round]" caption="Round" attribute="1" defaultMemberUniqueName="[Round].[Round].[All]" allUniqueName="[Round].[Round].[All]" dimensionUniqueName="[Round]" displayFolder="" count="0" memberValueDatatype="130" unbalanced="0"/>
    <cacheHierarchy uniqueName="[Round].[RoundScore]" caption="RoundScore" attribute="1" defaultMemberUniqueName="[Round].[RoundScore].[All]" allUniqueName="[Round].[RoundScore].[All]" dimensionUniqueName="[Round]" displayFolder="" count="0" memberValueDatatype="130" unbalanced="0"/>
    <cacheHierarchy uniqueName="[Round].[Day]" caption="Day" attribute="1" defaultMemberUniqueName="[Round].[Day].[All]" allUniqueName="[Round].[Day].[All]" dimensionUniqueName="[Round]" displayFolder="" count="0" memberValueDatatype="130" unbalanced="0"/>
    <cacheHierarchy uniqueName="[Round].[ScoreType]" caption="ScoreType" attribute="1" defaultMemberUniqueName="[Round].[ScoreType].[All]" allUniqueName="[Round].[ScoreType].[All]" dimensionUniqueName="[Round]" displayFolder="" count="0" memberValueDatatype="130" unbalanced="0"/>
    <cacheHierarchy uniqueName="[Round].[Weightage]" caption="Weightage" attribute="1" defaultMemberUniqueName="[Round].[Weightage].[All]" allUniqueName="[Round].[Weightage].[All]" dimensionUniqueName="[Round]" displayFolder="" count="0" memberValueDatatype="5" unbalanced="0"/>
    <cacheHierarchy uniqueName="[Scoring].[ContestantNumber]" caption="ContestantNumber" attribute="1" defaultMemberUniqueName="[Scoring].[ContestantNumber].[All]" allUniqueName="[Scoring].[ContestantNumber].[All]" dimensionUniqueName="[Scoring]" displayFolder="" count="0" memberValueDatatype="130" unbalanced="0" hidden="1"/>
    <cacheHierarchy uniqueName="[Scoring].[Judge]" caption="Judge" attribute="1" defaultMemberUniqueName="[Scoring].[Judge].[All]" allUniqueName="[Scoring].[Judge].[All]" dimensionUniqueName="[Scoring]" displayFolder="" count="0" memberValueDatatype="20" unbalanced="0" hidden="1"/>
    <cacheHierarchy uniqueName="[Scoring].[RoundScore]" caption="RoundScore" attribute="1" defaultMemberUniqueName="[Scoring].[RoundScore].[All]" allUniqueName="[Scoring].[RoundScore].[All]" dimensionUniqueName="[Scoring]" displayFolder="" count="0" memberValueDatatype="130" unbalanced="0" hidden="1"/>
    <cacheHierarchy uniqueName="[Scoring].[ScoreEntered]" caption="ScoreEntered" attribute="1" defaultMemberUniqueName="[Scoring].[ScoreEntered].[All]" allUniqueName="[Scoring].[ScoreEntered].[All]" dimensionUniqueName="[Scoring]" displayFolder="" count="0" memberValueDatatype="5" unbalanced="0" hidden="1"/>
    <cacheHierarchy uniqueName="[Measures].[ScoreTotal]" caption="ScoreTotal" measure="1" displayFolder="" measureGroup="Scoring" count="0"/>
    <cacheHierarchy uniqueName="[Measures].[ScoreWeighted]" caption="ScoreWeighted" measure="1" displayFolder="" measureGroup="Scoring" count="0"/>
    <cacheHierarchy uniqueName="[Measures].[Rank]" caption="Rank" measure="1" displayFolder="" measureGroup="Scoring" count="0"/>
    <cacheHierarchy uniqueName="[Measures].[RoundWeightage]" caption="RoundWeightage" measure="1" displayFolder="" measureGroup="Round" count="0"/>
    <cacheHierarchy uniqueName="[Measures].[__XL_Count Contestant]" caption="__XL_Count Contestant" measure="1" displayFolder="" measureGroup="Contestant" count="0" hidden="1"/>
    <cacheHierarchy uniqueName="[Measures].[__XL_Count Judge]" caption="__XL_Count Judge" measure="1" displayFolder="" measureGroup="Judge" count="0" hidden="1"/>
    <cacheHierarchy uniqueName="[Measures].[__XL_Count Round]" caption="__XL_Count Round" measure="1" displayFolder="" measureGroup="Round" count="0" hidden="1"/>
    <cacheHierarchy uniqueName="[Measures].[__XL_Count Scoring]" caption="__XL_Count Scoring" measure="1" displayFolder="" measureGroup="Scoring" count="0" hidden="1"/>
    <cacheHierarchy uniqueName="[Measures].[__No measures defined]" caption="__No measures defined" measure="1" displayFolder="" count="0" hidden="1"/>
  </cacheHierarchies>
  <kpis count="0"/>
  <dimensions count="4">
    <dimension name="Contestant" uniqueName="[Contestant]" caption="Contestant"/>
    <dimension name="Judge" uniqueName="[Judge]" caption="Judge"/>
    <dimension measure="1" name="Measures" uniqueName="[Measures]" caption="Measures"/>
    <dimension name="Round" uniqueName="[Round]" caption="Round"/>
  </dimensions>
  <measureGroups count="4">
    <measureGroup name="Contestant" caption="Contestant"/>
    <measureGroup name="Judge" caption="Judge"/>
    <measureGroup name="Round" caption="Round"/>
    <measureGroup name="Scoring" caption="Scoring"/>
  </measureGroups>
  <maps count="6">
    <map measureGroup="0" dimension="0"/>
    <map measureGroup="1" dimension="1"/>
    <map measureGroup="2" dimension="3"/>
    <map measureGroup="3" dimension="0"/>
    <map measureGroup="3" dimension="1"/>
    <map measureGroup="3" dimension="3"/>
  </maps>
  <extLst>
    <ext xmlns:x14="http://schemas.microsoft.com/office/spreadsheetml/2009/9/main" uri="{725AE2AE-9491-48be-B2B4-4EB974FC3084}">
      <x14:pivotCacheDefinition slicerData="1" pivotCacheId="15925669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B83E9-68B4-4E2D-8A24-2BA11107884A}" name="PivotTable1" cacheId="0" applyNumberFormats="0" applyBorderFormats="0" applyFontFormats="0" applyPatternFormats="0" applyAlignmentFormats="0" applyWidthHeightFormats="1" dataCaption="Values" tag="38f7719f-0e06-424b-954a-d430314ad55a" updatedVersion="5" minRefreshableVersion="3" useAutoFormatting="1" subtotalHiddenItems="1" rowGrandTotals="0" colGrandTotals="0" itemPrintTitles="1" createdVersion="4" indent="0" compact="0" compactData="0" multipleFieldFilters="0">
  <location ref="E7:I16" firstHeaderRow="0" firstDataRow="1" firstDataCol="2"/>
  <pivotFields count="10">
    <pivotField axis="axisRow" compact="0" allDrilled="1" outline="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1"/>
            </reference>
          </references>
        </pivotArea>
      </autoSortScope>
    </pivotField>
    <pivotField axis="axisRow" compact="0" allDrilled="1" outline="0" showAll="0" dataSourceSort="1" defaultSubtotal="0" defaultAttributeDrillState="1">
      <items count="9">
        <item x="0"/>
        <item x="1"/>
        <item x="2"/>
        <item x="3"/>
        <item x="4"/>
        <item x="5"/>
        <item x="6"/>
        <item x="7"/>
        <item x="8"/>
      </items>
    </pivotField>
    <pivotField dataField="1" compact="0" outline="0" showAll="0"/>
    <pivotField dataField="1" compact="0" outline="0" showAll="0"/>
    <pivotField dataField="1" compact="0" outline="0" showAll="0"/>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s>
  <rowFields count="2">
    <field x="0"/>
    <field x="1"/>
  </rowFields>
  <rowItems count="9">
    <i>
      <x v="4"/>
      <x v="4"/>
    </i>
    <i>
      <x v="7"/>
      <x v="7"/>
    </i>
    <i>
      <x v="3"/>
      <x v="3"/>
    </i>
    <i>
      <x v="1"/>
      <x v="1"/>
    </i>
    <i>
      <x v="2"/>
      <x v="2"/>
    </i>
    <i>
      <x v="6"/>
      <x v="6"/>
    </i>
    <i>
      <x v="5"/>
      <x v="5"/>
    </i>
    <i>
      <x v="8"/>
      <x v="8"/>
    </i>
    <i>
      <x/>
      <x/>
    </i>
  </rowItems>
  <colFields count="1">
    <field x="-2"/>
  </colFields>
  <colItems count="3">
    <i>
      <x/>
    </i>
    <i i="1">
      <x v="1"/>
    </i>
    <i i="2">
      <x v="2"/>
    </i>
  </colItems>
  <dataFields count="3">
    <dataField name="ScoreTotal" fld="2" baseField="0" baseItem="0"/>
    <dataField name="ScoreWeighted" fld="3" baseField="0" baseItem="0"/>
    <dataField name="Rank" fld="4" baseField="0" baseItem="0"/>
  </dataFields>
  <formats count="4">
    <format dxfId="17">
      <pivotArea outline="0" collapsedLevelsAreSubtotals="1" fieldPosition="0">
        <references count="3">
          <reference field="4294967294" count="1" selected="0">
            <x v="2"/>
          </reference>
          <reference field="0" count="1" selected="0">
            <x v="3"/>
          </reference>
          <reference field="1" count="1" selected="0">
            <x v="3"/>
          </reference>
        </references>
      </pivotArea>
    </format>
    <format dxfId="16">
      <pivotArea outline="0" collapsedLevelsAreSubtotals="1" fieldPosition="0">
        <references count="3">
          <reference field="4294967294" count="1" selected="0">
            <x v="2"/>
          </reference>
          <reference field="0" count="1" selected="0">
            <x v="7"/>
          </reference>
          <reference field="1" count="1" selected="0">
            <x v="7"/>
          </reference>
        </references>
      </pivotArea>
    </format>
    <format dxfId="15">
      <pivotArea outline="0" collapsedLevelsAreSubtotals="1" fieldPosition="0">
        <references count="3">
          <reference field="4294967294" count="1" selected="0">
            <x v="2"/>
          </reference>
          <reference field="0" count="1" selected="0">
            <x v="4"/>
          </reference>
          <reference field="1" count="1" selected="0">
            <x v="4"/>
          </reference>
        </references>
      </pivotArea>
    </format>
    <format dxfId="14">
      <pivotArea outline="0" collapsedLevelsAreSubtotals="1" fieldPosition="0">
        <references count="3">
          <reference field="4294967294" count="1" selected="0">
            <x v="1"/>
          </reference>
          <reference field="0" count="1" selected="0">
            <x v="5"/>
          </reference>
          <reference field="1" count="1" selected="0">
            <x v="5"/>
          </reference>
        </references>
      </pivotArea>
    </format>
  </formats>
  <pivotHierarchies count="23">
    <pivotHierarchy dragToData="1"/>
    <pivotHierarchy dragToData="1"/>
    <pivotHierarchy multipleItemSelectionAllowed="1" dragToData="1">
      <members count="1" level="1">
        <member name="[Contestant].[Category].&amp;[Miss]"/>
      </members>
    </pivotHierarchy>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caption="ScoreTotal"/>
    <pivotHierarchy dragToRow="0" dragToCol="0" dragToPage="0" dragToData="1" caption="ScoreWeighted"/>
    <pivotHierarchy dragToRow="0" dragToCol="0" dragToPage="0" dragToData="1" caption="Rank"/>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estant]"/>
        <x15:activeTabTopLevelEntity name="[Judge]"/>
        <x15:activeTabTopLevelEntity name="[Round]"/>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637730E-0C17-435F-924C-5BE425C1839A}" sourceName="[Contestant].[Category]">
  <pivotTables>
    <pivotTable tabId="6" name="PivotTable1"/>
  </pivotTables>
  <data>
    <olap pivotCacheId="1592566906">
      <levels count="2">
        <level uniqueName="[Contestant].[Category].[(All)]" sourceCaption="(All)" count="0"/>
        <level uniqueName="[Contestant].[Category].[Category]" sourceCaption="Category" count="2">
          <ranges>
            <range startItem="0">
              <i n="[Contestant].[Category].&amp;[Miss]" c="Miss"/>
              <i n="[Contestant].[Category].&amp;[Mrs]" c="Mrs"/>
            </range>
          </ranges>
        </level>
      </levels>
      <selections count="1">
        <selection n="[Contestant].[Category].&amp;[Mis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udgeName" xr10:uid="{1DC41C9E-5E5E-42F5-B468-972D16979A32}" sourceName="[Judge].[JudgeName]">
  <pivotTables>
    <pivotTable tabId="6" name="PivotTable1"/>
  </pivotTables>
  <data>
    <olap pivotCacheId="1592566906">
      <levels count="2">
        <level uniqueName="[Judge].[JudgeName].[(All)]" sourceCaption="(All)" count="0"/>
        <level uniqueName="[Judge].[JudgeName].[JudgeName]" sourceCaption="JudgeName" count="6">
          <ranges>
            <range startItem="0">
              <i n="[Judge].[JudgeName].&amp;[Dale]" c="Dale"/>
              <i n="[Judge].[JudgeName].&amp;[Ethel]" c="Ethel"/>
              <i n="[Judge].[JudgeName].&amp;[Glynda]" c="Glynda"/>
              <i n="[Judge].[JudgeName].&amp;[Jonie]" c="Jonie"/>
              <i n="[Judge].[JudgeName].&amp;[Norene]" c="Norene"/>
              <i n="[Judge].[JudgeName].&amp;[Peter]" c="Peter"/>
            </range>
          </ranges>
        </level>
      </levels>
      <selections count="1">
        <selection n="[Judge].[Judge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BE60918F-DA22-44B6-AF0D-04288696BD72}" sourceName="[Round].[Day]">
  <pivotTables>
    <pivotTable tabId="6" name="PivotTable1"/>
  </pivotTables>
  <data>
    <olap pivotCacheId="1592566906">
      <levels count="2">
        <level uniqueName="[Round].[Day].[(All)]" sourceCaption="(All)" count="0"/>
        <level uniqueName="[Round].[Day].[Day]" sourceCaption="Day" count="2">
          <ranges>
            <range startItem="0">
              <i n="[Round].[Day].&amp;[Day 1]" c="Day 1"/>
              <i n="[Round].[Day].&amp;[Day 2]" c="Day 2"/>
            </range>
          </ranges>
        </level>
      </levels>
      <selections count="1">
        <selection n="[Round].[Da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nd" xr10:uid="{58946396-5D4D-4169-B56F-604FE6429893}" sourceName="[Round].[Round]">
  <pivotTables>
    <pivotTable tabId="6" name="PivotTable1"/>
  </pivotTables>
  <data>
    <olap pivotCacheId="1592566906">
      <levels count="2">
        <level uniqueName="[Round].[Round].[(All)]" sourceCaption="(All)" count="0"/>
        <level uniqueName="[Round].[Round].[Round]" sourceCaption="Round" count="4">
          <ranges>
            <range startItem="0">
              <i n="[Round].[Round].&amp;[Ethnic]" c="Ethnic"/>
              <i n="[Round].[Round].&amp;[Q&amp;A]" c="Q&amp;A"/>
              <i n="[Round].[Round].&amp;[Talent]" c="Talent"/>
              <i n="[Round].[Round].&amp;[Western]" c="Western"/>
            </range>
          </ranges>
        </level>
      </levels>
      <selections count="1">
        <selection n="[Round].[Round].[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Type" xr10:uid="{8339A4A2-A55B-4B2C-B1E2-CB91E0759004}" sourceName="[Round].[ScoreType]">
  <pivotTables>
    <pivotTable tabId="6" name="PivotTable1"/>
  </pivotTables>
  <data>
    <olap pivotCacheId="1592566906">
      <levels count="2">
        <level uniqueName="[Round].[ScoreType].[(All)]" sourceCaption="(All)" count="0"/>
        <level uniqueName="[Round].[ScoreType].[ScoreType]" sourceCaption="ScoreType" count="2">
          <ranges>
            <range startItem="0">
              <i n="[Round].[ScoreType].&amp;[Performance]" c="Performance"/>
              <i n="[Round].[ScoreType].&amp;[Presentation]" c="Presentation"/>
            </range>
          </ranges>
        </level>
      </levels>
      <selections count="1">
        <selection n="[Round].[Score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ACE337D7-94B8-4548-9DDE-1225DDB2A6DB}" cache="Slicer_Category" caption="Category" columnCount="2" level="1" rowHeight="203200"/>
  <slicer name="JudgeName 1" xr10:uid="{9059E5BF-14E4-4811-A4C0-C4F8D76A0157}" cache="Slicer_JudgeName" caption="JudgeName" columnCount="6" level="1" rowHeight="203200"/>
  <slicer name="Day" xr10:uid="{B9BFF99E-8110-42D9-8A57-293DE3419617}" cache="Slicer_Day" caption="Day" columnCount="2" level="1" rowHeight="203200"/>
  <slicer name="Round" xr10:uid="{7A53BF61-ED10-435A-9808-C24A9B252148}" cache="Slicer_Round" caption="Round" columnCount="2" level="1" rowHeight="203200"/>
  <slicer name="ScoreType" xr10:uid="{0A49B556-4A6A-4F05-B949-C1E59FCE4E1B}" cache="Slicer_ScoreType" caption="ScoreType" level="1" rowHeight="203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D6E4BD-9E4D-4A35-ADC9-80CE21F70A9D}" name="Round" displayName="Round" ref="A1:E8" totalsRowShown="0">
  <autoFilter ref="A1:E8" xr:uid="{00000000-0009-0000-0100-000004000000}"/>
  <tableColumns count="5">
    <tableColumn id="2" xr3:uid="{8BEF32B9-8F6D-4D24-9BAD-8E9FFF8CD9FD}" name="Round"/>
    <tableColumn id="1" xr3:uid="{16DE779B-85BD-4E8D-AEC2-EB2EE1106E03}" name="RoundScore"/>
    <tableColumn id="3" xr3:uid="{0A3B18FA-C45B-4F90-9FBA-5D53BF331A3D}" name="Day"/>
    <tableColumn id="4" xr3:uid="{D4CBB769-1709-43EA-9676-CD42256F146F}" name="ScoreType"/>
    <tableColumn id="5" xr3:uid="{D4B46EE0-9804-4A00-A3F2-A0EF725EF626}" name="Weightage" dataDxfId="13"/>
  </tableColumns>
  <tableStyleInfo name="TableStyleQueryPreview"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178E79-3601-419F-97BD-BD8250C1A2D5}" name="Judge" displayName="Judge" ref="A1:B7" totalsRowShown="0">
  <autoFilter ref="A1:B7" xr:uid="{00000000-0009-0000-0100-00000A000000}"/>
  <tableColumns count="2">
    <tableColumn id="1" xr3:uid="{7730F870-13A2-4B7A-A447-C8ABBBCF7076}" name="JudgeNo"/>
    <tableColumn id="2" xr3:uid="{26DEC572-570E-4A64-A3C0-7E6DFC2184D4}" name="JudgeName"/>
  </tableColumns>
  <tableStyleInfo name="TableStyleQueryPreview"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16BC13-8F45-43F7-A85B-D6EEAD5199F9}" name="Contestant" displayName="Contestant" ref="A1:C20" totalsRowShown="0">
  <sortState xmlns:xlrd2="http://schemas.microsoft.com/office/spreadsheetml/2017/richdata2" ref="A2:D20">
    <sortCondition ref="A3"/>
  </sortState>
  <tableColumns count="3">
    <tableColumn id="1" xr3:uid="{00000000-0010-0000-0200-000001000000}" name="Number" dataDxfId="12"/>
    <tableColumn id="2" xr3:uid="{00000000-0010-0000-0200-000002000000}" name="Name"/>
    <tableColumn id="3" xr3:uid="{00000000-0010-0000-0200-000003000000}" name="Category"/>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359892E-B709-4F79-BF53-1E69317C6AD0}" name="Judge1" displayName="Judge1" ref="A2:J21" totalsRowShown="0">
  <sortState xmlns:xlrd2="http://schemas.microsoft.com/office/spreadsheetml/2017/richdata2" ref="A3:J21">
    <sortCondition ref="B3"/>
  </sortState>
  <tableColumns count="10">
    <tableColumn id="10" xr3:uid="{49278F0C-6E9D-4805-BD68-A3A53BEE6B28}" name="Judge" dataDxfId="11"/>
    <tableColumn id="1" xr3:uid="{E8BE4F54-34E5-44CD-A072-437C0DA2F0F7}" name="Number" dataDxfId="10"/>
    <tableColumn id="8" xr3:uid="{6FDB87E5-0918-4B7E-B960-EBE8113B929A}" name="Name">
      <calculatedColumnFormula>VLOOKUP(Judge1[[#This Row],[Number]],Contestant[[Number]:[Name]],2,FALSE)</calculatedColumnFormula>
    </tableColumn>
    <tableColumn id="2" xr3:uid="{090FCB57-79FE-4B89-91CF-10E54EFCA583}" name="Ethnic Presentation"/>
    <tableColumn id="3" xr3:uid="{8DC3ED8E-1B82-4CA0-ADA2-B5F032C40FEB}" name="Ethnic Performance"/>
    <tableColumn id="4" xr3:uid="{6FC9C344-7412-4EC7-BB23-CB145DFBFAFE}" name="Telant Presentation"/>
    <tableColumn id="5" xr3:uid="{96E2A6DA-6F14-4286-A722-CF466FA79A83}" name="Talent Performance"/>
    <tableColumn id="6" xr3:uid="{6CFE3EF2-AB51-4D14-9CEC-1C401D1754C1}" name="Western Presentation"/>
    <tableColumn id="7" xr3:uid="{7C7C82E1-3A62-4A4C-A423-E557FB0A8973}" name="Western Performance"/>
    <tableColumn id="9" xr3:uid="{1095CAFD-E656-4249-95D8-B33B63D23330}" name="QandA Performance"/>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B63AC5-9C53-4DA6-9635-F0D19DF89DB5}" name="Judge2" displayName="Judge2" ref="A2:J21" totalsRowShown="0">
  <sortState xmlns:xlrd2="http://schemas.microsoft.com/office/spreadsheetml/2017/richdata2" ref="A3:J21">
    <sortCondition ref="B4"/>
  </sortState>
  <tableColumns count="10">
    <tableColumn id="10" xr3:uid="{D48938FE-F347-4DC7-96F5-D062876F68B3}" name="Judge" dataDxfId="9"/>
    <tableColumn id="1" xr3:uid="{C0F54D2F-DCC2-4A8A-A6F4-6BA992531E79}" name="Number" dataDxfId="8"/>
    <tableColumn id="8" xr3:uid="{D87087A6-FCB0-4C4A-AAD5-966AB773D808}" name="Name">
      <calculatedColumnFormula>VLOOKUP(Judge2[[#This Row],[Number]],Contestant[[Number]:[Name]],2,FALSE)</calculatedColumnFormula>
    </tableColumn>
    <tableColumn id="2" xr3:uid="{195FE43A-12F4-4320-B23B-A81EF4AAEE9E}" name="Ethnic Presentation"/>
    <tableColumn id="3" xr3:uid="{9310AF29-78EC-4AF0-A264-07B3C4F79868}" name="Ethnic Performance"/>
    <tableColumn id="4" xr3:uid="{91A93EE3-4C9C-49D1-ACD6-2F1BA2E99466}" name="Telant Presentation"/>
    <tableColumn id="5" xr3:uid="{EDC06E33-F18D-457B-A7A6-E78950173313}" name="Talent Performance"/>
    <tableColumn id="6" xr3:uid="{8655EE30-6023-4139-8530-8C04851CC6C3}" name="Western Presentation"/>
    <tableColumn id="7" xr3:uid="{82C111AA-2159-45A1-835A-537C9F909AFA}" name="Western Performance"/>
    <tableColumn id="9" xr3:uid="{36511BFB-0471-4145-8B2D-B7324A0C5F2C}" name="QandA Performance"/>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8DEEF57-F90E-463B-A38D-0830C0C043EE}" name="Judge3" displayName="Judge3" ref="A2:J21" totalsRowShown="0">
  <sortState xmlns:xlrd2="http://schemas.microsoft.com/office/spreadsheetml/2017/richdata2" ref="A3:J21">
    <sortCondition ref="B3"/>
  </sortState>
  <tableColumns count="10">
    <tableColumn id="10" xr3:uid="{AF10C8DF-F49C-4C5E-825B-84D02955B74A}" name="Judge" dataDxfId="7"/>
    <tableColumn id="1" xr3:uid="{6EA0EA92-9387-400F-9F64-8F0E688D8F44}" name="Number" dataDxfId="6"/>
    <tableColumn id="8" xr3:uid="{D0ADE9F3-E784-4605-82B3-0747F3B7BF93}" name="Name">
      <calculatedColumnFormula>VLOOKUP(Judge3[[#This Row],[Number]],Contestant[[Number]:[Name]],2,FALSE)</calculatedColumnFormula>
    </tableColumn>
    <tableColumn id="2" xr3:uid="{277D5198-9493-4E6F-A041-AB531A960F97}" name="Ethnic Presentation"/>
    <tableColumn id="3" xr3:uid="{630AA1DF-3C75-4440-A5E2-1698E5B4CB0E}" name="Ethnic Performance"/>
    <tableColumn id="4" xr3:uid="{4AA5E25B-7ADD-421C-A5B3-A3702FBA3DFA}" name="Telant Presentation"/>
    <tableColumn id="5" xr3:uid="{65425D51-6323-461E-B11B-07FABEEF48B0}" name="Talent Performance"/>
    <tableColumn id="6" xr3:uid="{359B481A-AE71-4E82-A565-A7B99D1E3A0E}" name="Western Presentation"/>
    <tableColumn id="7" xr3:uid="{0D7574A8-EEB7-412E-92FE-785E1F58BAAD}" name="Western Performance"/>
    <tableColumn id="9" xr3:uid="{15EBF4E0-6ECA-4C8C-BCEB-669E5F54A6E9}" name="QandA Performance"/>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FA3AFD2-2833-4053-98C9-8093209514F3}" name="Judge4" displayName="Judge4" ref="A2:J21" totalsRowShown="0">
  <sortState xmlns:xlrd2="http://schemas.microsoft.com/office/spreadsheetml/2017/richdata2" ref="A3:J21">
    <sortCondition ref="B3"/>
  </sortState>
  <tableColumns count="10">
    <tableColumn id="10" xr3:uid="{E071A413-70A2-4379-A472-1084ADD5FFEC}" name="Judge" dataDxfId="5"/>
    <tableColumn id="1" xr3:uid="{B6B61E16-F430-430E-A8C7-63FEE49A4256}" name="Number" dataDxfId="4"/>
    <tableColumn id="8" xr3:uid="{C5C99C90-C9D3-4F8D-939B-60A9E6B9FE2C}" name="Name">
      <calculatedColumnFormula>VLOOKUP(Judge4[[#This Row],[Number]],Contestant[[Number]:[Name]],2,FALSE)</calculatedColumnFormula>
    </tableColumn>
    <tableColumn id="2" xr3:uid="{94CC2082-B8C0-4B4B-9DEA-D63EAFFD7678}" name="Ethnic Presentation"/>
    <tableColumn id="3" xr3:uid="{7FC7DD19-CEE6-425B-A923-D6A3B315FD13}" name="Ethnic Performance"/>
    <tableColumn id="4" xr3:uid="{6B10DABA-05B1-408C-BFFD-334AE6C31FE2}" name="Telant Presentation"/>
    <tableColumn id="5" xr3:uid="{9E484C96-10D5-4E7F-8D06-6D2BB899F553}" name="Talent Performance"/>
    <tableColumn id="6" xr3:uid="{B35C408C-9F2D-433A-A310-9068E8504793}" name="Western Presentation"/>
    <tableColumn id="7" xr3:uid="{15A2A83B-1B83-4CD2-8986-8FADEF8A45EB}" name="Western Performance"/>
    <tableColumn id="9" xr3:uid="{56F66578-A636-4411-88A5-1BF40C9C1218}" name="QandA Performance"/>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951BDE-2AEA-4CCC-B814-201D7215EAC3}" name="Judge5" displayName="Judge5" ref="A2:J21" totalsRowShown="0">
  <sortState xmlns:xlrd2="http://schemas.microsoft.com/office/spreadsheetml/2017/richdata2" ref="A3:J21">
    <sortCondition ref="B3"/>
  </sortState>
  <tableColumns count="10">
    <tableColumn id="10" xr3:uid="{4C11E5C4-2D59-4336-843B-363519F862E8}" name="Judge" dataDxfId="3"/>
    <tableColumn id="1" xr3:uid="{75CB1DB9-BE63-44F5-812C-F3C43C74464B}" name="Number" dataDxfId="2"/>
    <tableColumn id="8" xr3:uid="{883DDA32-394D-4580-842C-2E2318167550}" name="Name">
      <calculatedColumnFormula>VLOOKUP(Judge5[[#This Row],[Number]],Contestant[[Number]:[Name]],2,FALSE)</calculatedColumnFormula>
    </tableColumn>
    <tableColumn id="2" xr3:uid="{1939C1F5-97DF-4C91-B861-5A7496291782}" name="Ethnic Presentation"/>
    <tableColumn id="3" xr3:uid="{6A69DE79-E69C-4196-AA88-7130FC57C804}" name="Ethnic Performance"/>
    <tableColumn id="4" xr3:uid="{2FA6F1E9-5CBD-460E-BD55-19EB4DF1B608}" name="Telant Presentation"/>
    <tableColumn id="5" xr3:uid="{939ABDD1-FBE4-4742-98BA-897E79D7E1D8}" name="Talent Performance"/>
    <tableColumn id="6" xr3:uid="{FC4EBABC-7F37-4DB7-9B1F-DDD65F13CDB6}" name="Western Presentation"/>
    <tableColumn id="7" xr3:uid="{A51F9F92-30AE-46A2-A7F9-CA6FA6B082DA}" name="Western Performance"/>
    <tableColumn id="9" xr3:uid="{2FCA3A4A-6CB4-4BAC-B5A8-A6159CF0426D}" name="QandA Performance"/>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EBF7231-AEBA-4745-B54B-46290A4069A3}" name="Judge6" displayName="Judge6" ref="A2:J21" totalsRowShown="0">
  <sortState xmlns:xlrd2="http://schemas.microsoft.com/office/spreadsheetml/2017/richdata2" ref="A3:J21">
    <sortCondition ref="B3"/>
  </sortState>
  <tableColumns count="10">
    <tableColumn id="10" xr3:uid="{AE747001-66CF-4A66-8C0C-E97F440DA60A}" name="Judge" dataDxfId="1"/>
    <tableColumn id="1" xr3:uid="{3D7A44A3-E12A-43A1-9CBD-F37F1EF84891}" name="Number" dataDxfId="0"/>
    <tableColumn id="8" xr3:uid="{3F7FC0DE-E194-4FB4-88CC-10D3B1853D11}" name="Name">
      <calculatedColumnFormula>VLOOKUP(Judge6[[#This Row],[Number]],Contestant[[Number]:[Name]],2,FALSE)</calculatedColumnFormula>
    </tableColumn>
    <tableColumn id="2" xr3:uid="{25669590-07BE-47F7-9215-1E5E13C9D12B}" name="Ethnic Presentation"/>
    <tableColumn id="3" xr3:uid="{D6BF952F-8096-47EF-957C-EB6A671B6376}" name="Ethnic Performance"/>
    <tableColumn id="4" xr3:uid="{66130FC5-37D6-485F-A68C-9CB98D963F86}" name="Telant Presentation"/>
    <tableColumn id="5" xr3:uid="{D31E78D4-7A99-4B41-99B7-8CBF3F98678F}" name="Talent Performance"/>
    <tableColumn id="6" xr3:uid="{8A474E3D-665A-462D-BCE7-5658F0A33998}" name="Western Presentation"/>
    <tableColumn id="7" xr3:uid="{36A89B97-C5BA-4E2E-9892-8798905DEE14}" name="Western Performance"/>
    <tableColumn id="9" xr3:uid="{BAE4A4BF-C6AA-46B8-88F0-C671A6C7B791}" name="QandA Performanc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9B253-2AF1-4384-AEA4-30F82F9AAD52}">
  <sheetPr>
    <tabColor theme="3"/>
  </sheetPr>
  <dimension ref="E3:N16"/>
  <sheetViews>
    <sheetView showGridLines="0" tabSelected="1" topLeftCell="A4" workbookViewId="0">
      <selection activeCell="J11" sqref="J11"/>
    </sheetView>
  </sheetViews>
  <sheetFormatPr defaultRowHeight="15" x14ac:dyDescent="0.25"/>
  <cols>
    <col min="1" max="1" width="4.85546875" customWidth="1"/>
    <col min="2" max="2" width="13.42578125" bestFit="1" customWidth="1"/>
    <col min="3" max="3" width="8.5703125" customWidth="1"/>
    <col min="4" max="4" width="10.28515625" customWidth="1"/>
    <col min="5" max="5" width="10.5703125" bestFit="1" customWidth="1"/>
    <col min="6" max="6" width="8.5703125" bestFit="1" customWidth="1"/>
    <col min="7" max="7" width="10.28515625" bestFit="1" customWidth="1"/>
    <col min="8" max="8" width="14.85546875" bestFit="1" customWidth="1"/>
    <col min="9" max="9" width="5.28515625" customWidth="1"/>
    <col min="10" max="10" width="18.28515625" customWidth="1"/>
    <col min="11" max="11" width="10.28515625" bestFit="1" customWidth="1"/>
  </cols>
  <sheetData>
    <row r="3" spans="5:14" x14ac:dyDescent="0.25">
      <c r="N3" s="3"/>
    </row>
    <row r="4" spans="5:14" x14ac:dyDescent="0.25">
      <c r="N4" s="3"/>
    </row>
    <row r="5" spans="5:14" x14ac:dyDescent="0.25">
      <c r="N5" s="3"/>
    </row>
    <row r="6" spans="5:14" x14ac:dyDescent="0.25">
      <c r="N6" s="3"/>
    </row>
    <row r="7" spans="5:14" x14ac:dyDescent="0.25">
      <c r="E7" t="s">
        <v>60</v>
      </c>
      <c r="F7" t="s">
        <v>59</v>
      </c>
      <c r="G7" t="s">
        <v>61</v>
      </c>
      <c r="H7" t="s">
        <v>62</v>
      </c>
      <c r="I7" t="s">
        <v>63</v>
      </c>
      <c r="N7" s="3"/>
    </row>
    <row r="8" spans="5:14" x14ac:dyDescent="0.25">
      <c r="E8" t="s">
        <v>38</v>
      </c>
      <c r="F8" t="s">
        <v>37</v>
      </c>
      <c r="G8" s="4">
        <v>338</v>
      </c>
      <c r="H8" s="5">
        <v>47.975000000000001</v>
      </c>
      <c r="I8" s="6">
        <v>1</v>
      </c>
    </row>
    <row r="9" spans="5:14" x14ac:dyDescent="0.25">
      <c r="E9" t="s">
        <v>32</v>
      </c>
      <c r="F9" t="s">
        <v>31</v>
      </c>
      <c r="G9" s="4">
        <v>336.5</v>
      </c>
      <c r="H9" s="5">
        <v>47.9</v>
      </c>
      <c r="I9" s="7">
        <v>2</v>
      </c>
    </row>
    <row r="10" spans="5:14" x14ac:dyDescent="0.25">
      <c r="E10" t="s">
        <v>40</v>
      </c>
      <c r="F10" t="s">
        <v>39</v>
      </c>
      <c r="G10" s="4">
        <v>329</v>
      </c>
      <c r="H10" s="5">
        <v>46.95</v>
      </c>
      <c r="I10" s="8">
        <v>3</v>
      </c>
    </row>
    <row r="11" spans="5:14" x14ac:dyDescent="0.25">
      <c r="E11" t="s">
        <v>44</v>
      </c>
      <c r="F11" t="s">
        <v>43</v>
      </c>
      <c r="G11" s="4">
        <v>278</v>
      </c>
      <c r="H11" s="5">
        <v>34.549999999999997</v>
      </c>
      <c r="I11" s="9">
        <v>4</v>
      </c>
    </row>
    <row r="12" spans="5:14" x14ac:dyDescent="0.25">
      <c r="E12" t="s">
        <v>42</v>
      </c>
      <c r="F12" t="s">
        <v>41</v>
      </c>
      <c r="G12" s="4">
        <v>273</v>
      </c>
      <c r="H12" s="5">
        <v>34.050000000000004</v>
      </c>
      <c r="I12" s="9">
        <v>5</v>
      </c>
    </row>
    <row r="13" spans="5:14" x14ac:dyDescent="0.25">
      <c r="E13" t="s">
        <v>34</v>
      </c>
      <c r="F13" t="s">
        <v>33</v>
      </c>
      <c r="G13" s="4">
        <v>266</v>
      </c>
      <c r="H13" s="5">
        <v>33.325000000000003</v>
      </c>
      <c r="I13" s="9">
        <v>6</v>
      </c>
    </row>
    <row r="14" spans="5:14" x14ac:dyDescent="0.25">
      <c r="E14" t="s">
        <v>36</v>
      </c>
      <c r="F14" t="s">
        <v>35</v>
      </c>
      <c r="G14" s="4">
        <v>266.5</v>
      </c>
      <c r="H14" s="10">
        <v>33.274999999999999</v>
      </c>
      <c r="I14" s="9">
        <v>7</v>
      </c>
    </row>
    <row r="15" spans="5:14" x14ac:dyDescent="0.25">
      <c r="E15" t="s">
        <v>30</v>
      </c>
      <c r="F15" t="s">
        <v>29</v>
      </c>
      <c r="G15" s="4">
        <v>263</v>
      </c>
      <c r="H15" s="5">
        <v>32.950000000000003</v>
      </c>
      <c r="I15" s="9">
        <v>8</v>
      </c>
    </row>
    <row r="16" spans="5:14" x14ac:dyDescent="0.25">
      <c r="E16" t="s">
        <v>46</v>
      </c>
      <c r="F16" t="s">
        <v>45</v>
      </c>
      <c r="G16" s="4">
        <v>251</v>
      </c>
      <c r="H16" s="5">
        <v>31.3</v>
      </c>
      <c r="I16" s="9">
        <v>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480E0-1DC1-4957-A265-0C764BCD626A}">
  <sheetPr>
    <tabColor theme="3"/>
  </sheetPr>
  <dimension ref="A1:J21"/>
  <sheetViews>
    <sheetView topLeftCell="B1" workbookViewId="0">
      <selection activeCell="B2" sqref="B2"/>
    </sheetView>
  </sheetViews>
  <sheetFormatPr defaultRowHeight="15" x14ac:dyDescent="0.25"/>
  <cols>
    <col min="1" max="1" width="6.140625" hidden="1" customWidth="1"/>
    <col min="2" max="2" width="15.5703125" style="2" bestFit="1" customWidth="1"/>
    <col min="3" max="3" width="22.42578125" style="19" customWidth="1"/>
    <col min="4" max="4" width="12.42578125" bestFit="1"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7" bestFit="1" customWidth="1"/>
  </cols>
  <sheetData>
    <row r="1" spans="1:10" ht="18" thickBot="1" x14ac:dyDescent="0.35">
      <c r="B1" s="18" t="str">
        <f>"Judge "&amp;A15&amp;":"&amp;VLOOKUP(A15,Judge[#All],2,FALSE)</f>
        <v>Judge 6:Norene</v>
      </c>
    </row>
    <row r="2" spans="1:10" ht="15.75" thickTop="1" x14ac:dyDescent="0.25">
      <c r="A2" s="12" t="s">
        <v>64</v>
      </c>
      <c r="B2" s="16" t="s">
        <v>60</v>
      </c>
      <c r="C2" s="20" t="s">
        <v>59</v>
      </c>
      <c r="D2" t="s">
        <v>6</v>
      </c>
      <c r="E2" t="s">
        <v>9</v>
      </c>
      <c r="F2" t="s">
        <v>12</v>
      </c>
      <c r="G2" t="s">
        <v>13</v>
      </c>
      <c r="H2" t="s">
        <v>15</v>
      </c>
      <c r="I2" t="s">
        <v>17</v>
      </c>
      <c r="J2" t="s">
        <v>19</v>
      </c>
    </row>
    <row r="3" spans="1:10" x14ac:dyDescent="0.25">
      <c r="A3" s="14">
        <v>6</v>
      </c>
      <c r="B3" s="2">
        <v>1</v>
      </c>
      <c r="C3" t="str">
        <f>VLOOKUP(Judge6[[#This Row],[Number]],Contestant[[Number]:[Name]],2,FALSE)</f>
        <v>Saniya</v>
      </c>
      <c r="D3">
        <v>8</v>
      </c>
      <c r="E3">
        <v>7</v>
      </c>
      <c r="F3">
        <v>8.5</v>
      </c>
      <c r="G3">
        <v>8</v>
      </c>
      <c r="H3">
        <v>8.5</v>
      </c>
      <c r="I3">
        <v>8</v>
      </c>
    </row>
    <row r="4" spans="1:10" x14ac:dyDescent="0.25">
      <c r="A4" s="14">
        <v>6</v>
      </c>
      <c r="B4" s="2">
        <v>2</v>
      </c>
      <c r="C4" t="str">
        <f>VLOOKUP(Judge6[[#This Row],[Number]],Contestant[[Number]:[Name]],2,FALSE)</f>
        <v>Trisha</v>
      </c>
      <c r="D4">
        <v>7</v>
      </c>
      <c r="E4">
        <v>7</v>
      </c>
      <c r="F4">
        <v>7</v>
      </c>
      <c r="G4">
        <v>7.5</v>
      </c>
      <c r="H4">
        <v>7</v>
      </c>
      <c r="I4">
        <v>7</v>
      </c>
      <c r="J4">
        <v>10</v>
      </c>
    </row>
    <row r="5" spans="1:10" x14ac:dyDescent="0.25">
      <c r="A5" s="14">
        <v>6</v>
      </c>
      <c r="B5" s="2">
        <v>3</v>
      </c>
      <c r="C5" t="str">
        <f>VLOOKUP(Judge6[[#This Row],[Number]],Contestant[[Number]:[Name]],2,FALSE)</f>
        <v>Mona</v>
      </c>
      <c r="D5">
        <v>9</v>
      </c>
      <c r="E5">
        <v>9</v>
      </c>
      <c r="F5">
        <v>10</v>
      </c>
      <c r="G5">
        <v>10</v>
      </c>
      <c r="H5">
        <v>8.5</v>
      </c>
      <c r="I5">
        <v>8</v>
      </c>
    </row>
    <row r="6" spans="1:10" x14ac:dyDescent="0.25">
      <c r="A6" s="14">
        <v>6</v>
      </c>
      <c r="B6" s="2">
        <v>4</v>
      </c>
      <c r="C6" t="str">
        <f>VLOOKUP(Judge6[[#This Row],[Number]],Contestant[[Number]:[Name]],2,FALSE)</f>
        <v>Ira</v>
      </c>
      <c r="D6">
        <v>7</v>
      </c>
      <c r="E6">
        <v>6</v>
      </c>
      <c r="F6">
        <v>5</v>
      </c>
      <c r="G6">
        <v>5.5</v>
      </c>
      <c r="H6">
        <v>6</v>
      </c>
      <c r="I6">
        <v>6</v>
      </c>
    </row>
    <row r="7" spans="1:10" x14ac:dyDescent="0.25">
      <c r="A7" s="14">
        <v>6</v>
      </c>
      <c r="B7" s="2">
        <v>5</v>
      </c>
      <c r="C7" t="str">
        <f>VLOOKUP(Judge6[[#This Row],[Number]],Contestant[[Number]:[Name]],2,FALSE)</f>
        <v>Maya</v>
      </c>
      <c r="D7">
        <v>8</v>
      </c>
      <c r="E7">
        <v>6</v>
      </c>
      <c r="F7">
        <v>9</v>
      </c>
      <c r="G7">
        <v>8.5</v>
      </c>
      <c r="H7">
        <v>7</v>
      </c>
      <c r="I7">
        <v>7</v>
      </c>
    </row>
    <row r="8" spans="1:10" x14ac:dyDescent="0.25">
      <c r="A8" s="14">
        <v>6</v>
      </c>
      <c r="B8" s="2">
        <v>6</v>
      </c>
      <c r="C8" t="str">
        <f>VLOOKUP(Judge6[[#This Row],[Number]],Contestant[[Number]:[Name]],2,FALSE)</f>
        <v>Diya</v>
      </c>
      <c r="D8">
        <v>9</v>
      </c>
      <c r="E8">
        <v>9</v>
      </c>
      <c r="F8">
        <v>10</v>
      </c>
      <c r="G8">
        <v>9.5</v>
      </c>
      <c r="H8">
        <v>9</v>
      </c>
      <c r="I8">
        <v>9</v>
      </c>
    </row>
    <row r="9" spans="1:10" x14ac:dyDescent="0.25">
      <c r="A9" s="14">
        <v>6</v>
      </c>
      <c r="B9" s="2">
        <v>7</v>
      </c>
      <c r="C9" t="str">
        <f>VLOOKUP(Judge6[[#This Row],[Number]],Contestant[[Number]:[Name]],2,FALSE)</f>
        <v>Jasmin</v>
      </c>
      <c r="D9">
        <v>9</v>
      </c>
      <c r="E9">
        <v>9</v>
      </c>
      <c r="F9">
        <v>10</v>
      </c>
      <c r="G9">
        <v>9.5</v>
      </c>
      <c r="H9">
        <v>8.5</v>
      </c>
      <c r="I9">
        <v>9</v>
      </c>
      <c r="J9">
        <v>8</v>
      </c>
    </row>
    <row r="10" spans="1:10" x14ac:dyDescent="0.25">
      <c r="A10" s="14">
        <v>6</v>
      </c>
      <c r="B10" s="2">
        <v>8</v>
      </c>
      <c r="C10" t="str">
        <f>VLOOKUP(Judge6[[#This Row],[Number]],Contestant[[Number]:[Name]],2,FALSE)</f>
        <v>Ida</v>
      </c>
      <c r="D10">
        <v>9</v>
      </c>
      <c r="E10">
        <v>8.5</v>
      </c>
      <c r="F10">
        <v>8</v>
      </c>
      <c r="G10">
        <v>8</v>
      </c>
      <c r="H10">
        <v>8</v>
      </c>
      <c r="I10">
        <v>7</v>
      </c>
      <c r="J10">
        <v>6</v>
      </c>
    </row>
    <row r="11" spans="1:10" x14ac:dyDescent="0.25">
      <c r="A11" s="14">
        <v>6</v>
      </c>
      <c r="B11" s="2">
        <v>9</v>
      </c>
      <c r="C11" t="str">
        <f>VLOOKUP(Judge6[[#This Row],[Number]],Contestant[[Number]:[Name]],2,FALSE)</f>
        <v>Sarina</v>
      </c>
      <c r="D11">
        <v>8</v>
      </c>
      <c r="E11">
        <v>8</v>
      </c>
      <c r="F11">
        <v>9.5</v>
      </c>
      <c r="G11">
        <v>9</v>
      </c>
      <c r="H11">
        <v>9</v>
      </c>
      <c r="I11">
        <v>8.5</v>
      </c>
    </row>
    <row r="12" spans="1:10" x14ac:dyDescent="0.25">
      <c r="A12" s="14">
        <v>6</v>
      </c>
      <c r="B12" s="2">
        <v>10</v>
      </c>
      <c r="C12" t="str">
        <f>VLOOKUP(Judge6[[#This Row],[Number]],Contestant[[Number]:[Name]],2,FALSE)</f>
        <v>Asha</v>
      </c>
      <c r="D12">
        <v>8</v>
      </c>
      <c r="E12">
        <v>9</v>
      </c>
      <c r="F12">
        <v>7.5</v>
      </c>
      <c r="G12">
        <v>8</v>
      </c>
      <c r="H12">
        <v>8</v>
      </c>
      <c r="I12">
        <v>8</v>
      </c>
    </row>
    <row r="13" spans="1:10" x14ac:dyDescent="0.25">
      <c r="A13" s="14">
        <v>6</v>
      </c>
      <c r="B13" s="2" t="s">
        <v>46</v>
      </c>
      <c r="C13" t="str">
        <f>VLOOKUP(Judge6[[#This Row],[Number]],Contestant[[Number]:[Name]],2,FALSE)</f>
        <v>Amaya</v>
      </c>
      <c r="D13">
        <v>8</v>
      </c>
      <c r="E13">
        <v>8</v>
      </c>
      <c r="F13">
        <v>8</v>
      </c>
      <c r="G13">
        <v>8</v>
      </c>
      <c r="H13">
        <v>7</v>
      </c>
      <c r="I13">
        <v>6</v>
      </c>
    </row>
    <row r="14" spans="1:10" x14ac:dyDescent="0.25">
      <c r="A14" s="14">
        <v>6</v>
      </c>
      <c r="B14" s="2" t="s">
        <v>44</v>
      </c>
      <c r="C14" t="str">
        <f>VLOOKUP(Judge6[[#This Row],[Number]],Contestant[[Number]:[Name]],2,FALSE)</f>
        <v>Karina</v>
      </c>
      <c r="D14">
        <v>7</v>
      </c>
      <c r="E14">
        <v>6</v>
      </c>
      <c r="F14">
        <v>9</v>
      </c>
      <c r="G14">
        <v>9</v>
      </c>
      <c r="H14">
        <v>8</v>
      </c>
      <c r="I14">
        <v>7</v>
      </c>
    </row>
    <row r="15" spans="1:10" x14ac:dyDescent="0.25">
      <c r="A15" s="14">
        <v>6</v>
      </c>
      <c r="B15" s="2" t="s">
        <v>42</v>
      </c>
      <c r="C15" t="str">
        <f>VLOOKUP(Judge6[[#This Row],[Number]],Contestant[[Number]:[Name]],2,FALSE)</f>
        <v>Marisa</v>
      </c>
      <c r="D15">
        <v>7</v>
      </c>
      <c r="E15">
        <v>7</v>
      </c>
      <c r="F15">
        <v>8</v>
      </c>
      <c r="G15">
        <v>8</v>
      </c>
      <c r="H15">
        <v>8</v>
      </c>
      <c r="I15">
        <v>7</v>
      </c>
    </row>
    <row r="16" spans="1:10" x14ac:dyDescent="0.25">
      <c r="A16" s="14">
        <v>6</v>
      </c>
      <c r="B16" s="2" t="s">
        <v>40</v>
      </c>
      <c r="C16" t="str">
        <f>VLOOKUP(Judge6[[#This Row],[Number]],Contestant[[Number]:[Name]],2,FALSE)</f>
        <v>Nina</v>
      </c>
      <c r="D16">
        <v>7</v>
      </c>
      <c r="E16">
        <v>7</v>
      </c>
      <c r="F16">
        <v>9</v>
      </c>
      <c r="G16">
        <v>9</v>
      </c>
      <c r="H16">
        <v>7</v>
      </c>
      <c r="I16">
        <v>6</v>
      </c>
      <c r="J16">
        <v>10</v>
      </c>
    </row>
    <row r="17" spans="1:10" x14ac:dyDescent="0.25">
      <c r="A17" s="14">
        <v>6</v>
      </c>
      <c r="B17" s="2" t="s">
        <v>38</v>
      </c>
      <c r="C17" t="str">
        <f>VLOOKUP(Judge6[[#This Row],[Number]],Contestant[[Number]:[Name]],2,FALSE)</f>
        <v>Natasha</v>
      </c>
      <c r="D17">
        <v>8</v>
      </c>
      <c r="E17">
        <v>9</v>
      </c>
      <c r="F17">
        <v>9.5</v>
      </c>
      <c r="G17">
        <v>9</v>
      </c>
      <c r="H17">
        <v>9</v>
      </c>
      <c r="I17">
        <v>8.5</v>
      </c>
      <c r="J17">
        <v>9</v>
      </c>
    </row>
    <row r="18" spans="1:10" x14ac:dyDescent="0.25">
      <c r="A18" s="14">
        <v>6</v>
      </c>
      <c r="B18" s="2" t="s">
        <v>36</v>
      </c>
      <c r="C18" t="str">
        <f>VLOOKUP(Judge6[[#This Row],[Number]],Contestant[[Number]:[Name]],2,FALSE)</f>
        <v>Tara</v>
      </c>
      <c r="D18">
        <v>7</v>
      </c>
      <c r="E18">
        <v>7</v>
      </c>
      <c r="F18">
        <v>8</v>
      </c>
      <c r="G18">
        <v>9</v>
      </c>
      <c r="H18">
        <v>7</v>
      </c>
      <c r="I18">
        <v>6.5</v>
      </c>
    </row>
    <row r="19" spans="1:10" x14ac:dyDescent="0.25">
      <c r="A19" s="14">
        <v>6</v>
      </c>
      <c r="B19" s="2" t="s">
        <v>34</v>
      </c>
      <c r="C19" t="str">
        <f>VLOOKUP(Judge6[[#This Row],[Number]],Contestant[[Number]:[Name]],2,FALSE)</f>
        <v>Anaya</v>
      </c>
      <c r="D19">
        <v>8</v>
      </c>
      <c r="E19">
        <v>9</v>
      </c>
      <c r="F19">
        <v>9</v>
      </c>
      <c r="G19">
        <v>9</v>
      </c>
      <c r="H19">
        <v>8.5</v>
      </c>
      <c r="I19">
        <v>8.5</v>
      </c>
    </row>
    <row r="20" spans="1:10" x14ac:dyDescent="0.25">
      <c r="A20" s="14">
        <v>6</v>
      </c>
      <c r="B20" s="2" t="s">
        <v>32</v>
      </c>
      <c r="C20" t="str">
        <f>VLOOKUP(Judge6[[#This Row],[Number]],Contestant[[Number]:[Name]],2,FALSE)</f>
        <v>Lila</v>
      </c>
      <c r="D20">
        <v>8.5</v>
      </c>
      <c r="E20">
        <v>9</v>
      </c>
      <c r="F20">
        <v>10</v>
      </c>
      <c r="G20">
        <v>10</v>
      </c>
      <c r="H20">
        <v>8</v>
      </c>
      <c r="I20">
        <v>9</v>
      </c>
      <c r="J20">
        <v>8</v>
      </c>
    </row>
    <row r="21" spans="1:10" x14ac:dyDescent="0.25">
      <c r="A21" s="14">
        <v>6</v>
      </c>
      <c r="B21" s="2" t="s">
        <v>30</v>
      </c>
      <c r="C21" t="str">
        <f>VLOOKUP(Judge6[[#This Row],[Number]],Contestant[[Number]:[Name]],2,FALSE)</f>
        <v>Yasmin</v>
      </c>
      <c r="D21">
        <v>6</v>
      </c>
      <c r="E21">
        <v>6</v>
      </c>
      <c r="F21">
        <v>9</v>
      </c>
      <c r="G21">
        <v>9</v>
      </c>
      <c r="H21">
        <v>7</v>
      </c>
      <c r="I21">
        <v>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1F454-9EFA-415A-8B95-29991807D3E6}">
  <dimension ref="A1:E8"/>
  <sheetViews>
    <sheetView workbookViewId="0">
      <selection activeCell="H24" sqref="H24"/>
    </sheetView>
  </sheetViews>
  <sheetFormatPr defaultRowHeight="15" x14ac:dyDescent="0.25"/>
  <cols>
    <col min="1" max="1" width="14.28515625" customWidth="1"/>
    <col min="2" max="2" width="20.28515625" bestFit="1" customWidth="1"/>
    <col min="4" max="4" width="13.28515625" bestFit="1" customWidth="1"/>
    <col min="5" max="5" width="13.140625" customWidth="1"/>
    <col min="6" max="6" width="13" bestFit="1" customWidth="1"/>
  </cols>
  <sheetData>
    <row r="1" spans="1:5" x14ac:dyDescent="0.25">
      <c r="A1" t="s">
        <v>0</v>
      </c>
      <c r="B1" t="s">
        <v>1</v>
      </c>
      <c r="C1" t="s">
        <v>2</v>
      </c>
      <c r="D1" t="s">
        <v>3</v>
      </c>
      <c r="E1" t="s">
        <v>4</v>
      </c>
    </row>
    <row r="2" spans="1:5" x14ac:dyDescent="0.25">
      <c r="A2" t="s">
        <v>5</v>
      </c>
      <c r="B2" t="s">
        <v>6</v>
      </c>
      <c r="C2" t="s">
        <v>7</v>
      </c>
      <c r="D2" t="s">
        <v>8</v>
      </c>
      <c r="E2" s="1">
        <v>0.1</v>
      </c>
    </row>
    <row r="3" spans="1:5" x14ac:dyDescent="0.25">
      <c r="A3" t="s">
        <v>5</v>
      </c>
      <c r="B3" t="s">
        <v>9</v>
      </c>
      <c r="C3" t="s">
        <v>7</v>
      </c>
      <c r="D3" t="s">
        <v>10</v>
      </c>
      <c r="E3" s="1">
        <v>0.15</v>
      </c>
    </row>
    <row r="4" spans="1:5" x14ac:dyDescent="0.25">
      <c r="A4" t="s">
        <v>11</v>
      </c>
      <c r="B4" t="s">
        <v>12</v>
      </c>
      <c r="C4" t="s">
        <v>7</v>
      </c>
      <c r="D4" t="s">
        <v>8</v>
      </c>
      <c r="E4" s="1">
        <v>0.1</v>
      </c>
    </row>
    <row r="5" spans="1:5" x14ac:dyDescent="0.25">
      <c r="A5" t="s">
        <v>11</v>
      </c>
      <c r="B5" t="s">
        <v>13</v>
      </c>
      <c r="C5" t="s">
        <v>7</v>
      </c>
      <c r="D5" t="s">
        <v>10</v>
      </c>
      <c r="E5" s="1">
        <v>0.15</v>
      </c>
    </row>
    <row r="6" spans="1:5" x14ac:dyDescent="0.25">
      <c r="A6" t="s">
        <v>14</v>
      </c>
      <c r="B6" t="s">
        <v>15</v>
      </c>
      <c r="C6" t="s">
        <v>16</v>
      </c>
      <c r="D6" t="s">
        <v>8</v>
      </c>
      <c r="E6" s="1">
        <v>0.1</v>
      </c>
    </row>
    <row r="7" spans="1:5" x14ac:dyDescent="0.25">
      <c r="A7" t="s">
        <v>14</v>
      </c>
      <c r="B7" t="s">
        <v>17</v>
      </c>
      <c r="C7" t="s">
        <v>16</v>
      </c>
      <c r="D7" t="s">
        <v>10</v>
      </c>
      <c r="E7" s="1">
        <v>0.15</v>
      </c>
    </row>
    <row r="8" spans="1:5" x14ac:dyDescent="0.25">
      <c r="A8" t="s">
        <v>18</v>
      </c>
      <c r="B8" t="s">
        <v>19</v>
      </c>
      <c r="C8" t="s">
        <v>16</v>
      </c>
      <c r="D8" t="s">
        <v>10</v>
      </c>
      <c r="E8" s="1">
        <v>0.25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2F59B-5818-42FC-A917-099C2C0F6EE9}">
  <dimension ref="A1:B7"/>
  <sheetViews>
    <sheetView workbookViewId="0">
      <selection activeCell="H24" sqref="H24"/>
    </sheetView>
  </sheetViews>
  <sheetFormatPr defaultRowHeight="15" x14ac:dyDescent="0.25"/>
  <cols>
    <col min="1" max="1" width="10.85546875" customWidth="1"/>
    <col min="2" max="2" width="13.5703125" customWidth="1"/>
  </cols>
  <sheetData>
    <row r="1" spans="1:2" x14ac:dyDescent="0.25">
      <c r="A1" t="s">
        <v>20</v>
      </c>
      <c r="B1" t="s">
        <v>21</v>
      </c>
    </row>
    <row r="2" spans="1:2" x14ac:dyDescent="0.25">
      <c r="A2">
        <v>1</v>
      </c>
      <c r="B2" t="s">
        <v>22</v>
      </c>
    </row>
    <row r="3" spans="1:2" x14ac:dyDescent="0.25">
      <c r="A3">
        <v>2</v>
      </c>
      <c r="B3" t="s">
        <v>23</v>
      </c>
    </row>
    <row r="4" spans="1:2" x14ac:dyDescent="0.25">
      <c r="A4">
        <v>3</v>
      </c>
      <c r="B4" t="s">
        <v>24</v>
      </c>
    </row>
    <row r="5" spans="1:2" x14ac:dyDescent="0.25">
      <c r="A5">
        <v>4</v>
      </c>
      <c r="B5" t="s">
        <v>25</v>
      </c>
    </row>
    <row r="6" spans="1:2" x14ac:dyDescent="0.25">
      <c r="A6">
        <v>5</v>
      </c>
      <c r="B6" t="s">
        <v>26</v>
      </c>
    </row>
    <row r="7" spans="1:2" x14ac:dyDescent="0.25">
      <c r="A7">
        <v>6</v>
      </c>
      <c r="B7" t="s">
        <v>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0BE5-6067-423F-8947-13FECC6C889A}">
  <dimension ref="A1:C20"/>
  <sheetViews>
    <sheetView topLeftCell="A5" zoomScale="120" zoomScaleNormal="120" workbookViewId="0">
      <selection activeCell="G16" sqref="G16"/>
    </sheetView>
  </sheetViews>
  <sheetFormatPr defaultRowHeight="15" x14ac:dyDescent="0.25"/>
  <cols>
    <col min="1" max="1" width="12.85546875" style="2" bestFit="1" customWidth="1"/>
    <col min="2" max="2" width="22.5703125" customWidth="1"/>
    <col min="3" max="3" width="11" customWidth="1"/>
  </cols>
  <sheetData>
    <row r="1" spans="1:3" x14ac:dyDescent="0.25">
      <c r="A1" s="2" t="s">
        <v>60</v>
      </c>
      <c r="B1" t="s">
        <v>59</v>
      </c>
      <c r="C1" t="s">
        <v>58</v>
      </c>
    </row>
    <row r="2" spans="1:3" x14ac:dyDescent="0.25">
      <c r="A2" s="2">
        <v>1</v>
      </c>
      <c r="B2" t="s">
        <v>57</v>
      </c>
      <c r="C2" t="s">
        <v>47</v>
      </c>
    </row>
    <row r="3" spans="1:3" x14ac:dyDescent="0.25">
      <c r="A3" s="2">
        <v>2</v>
      </c>
      <c r="B3" t="s">
        <v>56</v>
      </c>
      <c r="C3" t="s">
        <v>47</v>
      </c>
    </row>
    <row r="4" spans="1:3" x14ac:dyDescent="0.25">
      <c r="A4" s="2">
        <v>3</v>
      </c>
      <c r="B4" t="s">
        <v>55</v>
      </c>
      <c r="C4" t="s">
        <v>47</v>
      </c>
    </row>
    <row r="5" spans="1:3" x14ac:dyDescent="0.25">
      <c r="A5" s="2">
        <v>4</v>
      </c>
      <c r="B5" t="s">
        <v>54</v>
      </c>
      <c r="C5" t="s">
        <v>47</v>
      </c>
    </row>
    <row r="6" spans="1:3" x14ac:dyDescent="0.25">
      <c r="A6" s="2">
        <v>5</v>
      </c>
      <c r="B6" t="s">
        <v>53</v>
      </c>
      <c r="C6" t="s">
        <v>47</v>
      </c>
    </row>
    <row r="7" spans="1:3" x14ac:dyDescent="0.25">
      <c r="A7" s="2">
        <v>6</v>
      </c>
      <c r="B7" t="s">
        <v>52</v>
      </c>
      <c r="C7" t="s">
        <v>47</v>
      </c>
    </row>
    <row r="8" spans="1:3" x14ac:dyDescent="0.25">
      <c r="A8" s="2">
        <v>7</v>
      </c>
      <c r="B8" t="s">
        <v>51</v>
      </c>
      <c r="C8" t="s">
        <v>47</v>
      </c>
    </row>
    <row r="9" spans="1:3" x14ac:dyDescent="0.25">
      <c r="A9" s="2">
        <v>8</v>
      </c>
      <c r="B9" t="s">
        <v>50</v>
      </c>
      <c r="C9" t="s">
        <v>47</v>
      </c>
    </row>
    <row r="10" spans="1:3" x14ac:dyDescent="0.25">
      <c r="A10" s="2">
        <v>9</v>
      </c>
      <c r="B10" t="s">
        <v>49</v>
      </c>
      <c r="C10" t="s">
        <v>47</v>
      </c>
    </row>
    <row r="11" spans="1:3" x14ac:dyDescent="0.25">
      <c r="A11" s="2">
        <v>10</v>
      </c>
      <c r="B11" t="s">
        <v>48</v>
      </c>
      <c r="C11" t="s">
        <v>47</v>
      </c>
    </row>
    <row r="12" spans="1:3" x14ac:dyDescent="0.25">
      <c r="A12" s="2" t="s">
        <v>46</v>
      </c>
      <c r="B12" t="s">
        <v>45</v>
      </c>
      <c r="C12" t="s">
        <v>28</v>
      </c>
    </row>
    <row r="13" spans="1:3" x14ac:dyDescent="0.25">
      <c r="A13" s="2" t="s">
        <v>44</v>
      </c>
      <c r="B13" t="s">
        <v>43</v>
      </c>
      <c r="C13" t="s">
        <v>28</v>
      </c>
    </row>
    <row r="14" spans="1:3" x14ac:dyDescent="0.25">
      <c r="A14" s="2" t="s">
        <v>42</v>
      </c>
      <c r="B14" t="s">
        <v>41</v>
      </c>
      <c r="C14" t="s">
        <v>28</v>
      </c>
    </row>
    <row r="15" spans="1:3" x14ac:dyDescent="0.25">
      <c r="A15" s="2" t="s">
        <v>40</v>
      </c>
      <c r="B15" t="s">
        <v>39</v>
      </c>
      <c r="C15" t="s">
        <v>28</v>
      </c>
    </row>
    <row r="16" spans="1:3" x14ac:dyDescent="0.25">
      <c r="A16" s="2" t="s">
        <v>38</v>
      </c>
      <c r="B16" t="s">
        <v>37</v>
      </c>
      <c r="C16" t="s">
        <v>28</v>
      </c>
    </row>
    <row r="17" spans="1:3" x14ac:dyDescent="0.25">
      <c r="A17" s="2" t="s">
        <v>36</v>
      </c>
      <c r="B17" t="s">
        <v>35</v>
      </c>
      <c r="C17" t="s">
        <v>28</v>
      </c>
    </row>
    <row r="18" spans="1:3" x14ac:dyDescent="0.25">
      <c r="A18" s="2" t="s">
        <v>34</v>
      </c>
      <c r="B18" t="s">
        <v>33</v>
      </c>
      <c r="C18" t="s">
        <v>28</v>
      </c>
    </row>
    <row r="19" spans="1:3" x14ac:dyDescent="0.25">
      <c r="A19" s="2" t="s">
        <v>32</v>
      </c>
      <c r="B19" t="s">
        <v>31</v>
      </c>
      <c r="C19" t="s">
        <v>28</v>
      </c>
    </row>
    <row r="20" spans="1:3" x14ac:dyDescent="0.25">
      <c r="A20" s="2" t="s">
        <v>30</v>
      </c>
      <c r="B20" t="s">
        <v>29</v>
      </c>
      <c r="C20" t="s">
        <v>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518AF-C764-45F3-9425-CA08999D6F52}">
  <sheetPr>
    <tabColor theme="3"/>
  </sheetPr>
  <dimension ref="A1:J21"/>
  <sheetViews>
    <sheetView topLeftCell="B1" workbookViewId="0">
      <selection activeCell="C7" sqref="C7"/>
    </sheetView>
  </sheetViews>
  <sheetFormatPr defaultRowHeight="15" x14ac:dyDescent="0.25"/>
  <cols>
    <col min="1" max="1" width="6.140625" hidden="1" customWidth="1"/>
    <col min="2" max="2" width="12.7109375" style="15" customWidth="1"/>
    <col min="3" max="3" width="19.7109375" customWidth="1"/>
    <col min="4" max="4" width="12.42578125" bestFit="1"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7" bestFit="1" customWidth="1"/>
  </cols>
  <sheetData>
    <row r="1" spans="1:10" ht="18" thickBot="1" x14ac:dyDescent="0.35">
      <c r="B1" s="11" t="str">
        <f>"Judge "&amp;A3&amp;":"&amp;VLOOKUP(A3,Judge[#All],2,FALSE)</f>
        <v>Judge 1:Glynda  </v>
      </c>
      <c r="C1" s="11"/>
    </row>
    <row r="2" spans="1:10" ht="15.75" thickTop="1" x14ac:dyDescent="0.25">
      <c r="A2" s="12" t="s">
        <v>64</v>
      </c>
      <c r="B2" s="13" t="s">
        <v>60</v>
      </c>
      <c r="C2" t="s">
        <v>59</v>
      </c>
      <c r="D2" t="s">
        <v>6</v>
      </c>
      <c r="E2" t="s">
        <v>9</v>
      </c>
      <c r="F2" t="s">
        <v>12</v>
      </c>
      <c r="G2" t="s">
        <v>13</v>
      </c>
      <c r="H2" t="s">
        <v>15</v>
      </c>
      <c r="I2" t="s">
        <v>17</v>
      </c>
      <c r="J2" t="s">
        <v>19</v>
      </c>
    </row>
    <row r="3" spans="1:10" x14ac:dyDescent="0.25">
      <c r="A3" s="14">
        <v>1</v>
      </c>
      <c r="B3" s="13">
        <v>1</v>
      </c>
      <c r="C3" t="str">
        <f>VLOOKUP(Judge1[[#This Row],[Number]],Contestant[[Number]:[Name]],2,FALSE)</f>
        <v>Saniya</v>
      </c>
      <c r="D3">
        <v>9</v>
      </c>
      <c r="E3">
        <v>9</v>
      </c>
      <c r="F3">
        <v>7</v>
      </c>
      <c r="G3">
        <v>7</v>
      </c>
      <c r="H3">
        <v>9</v>
      </c>
      <c r="I3">
        <v>8</v>
      </c>
    </row>
    <row r="4" spans="1:10" x14ac:dyDescent="0.25">
      <c r="A4" s="14">
        <v>1</v>
      </c>
      <c r="B4" s="13">
        <v>2</v>
      </c>
      <c r="C4" t="str">
        <f>VLOOKUP(Judge1[[#This Row],[Number]],Contestant[[Number]:[Name]],2,FALSE)</f>
        <v>Trisha</v>
      </c>
      <c r="D4">
        <v>9</v>
      </c>
      <c r="E4">
        <v>9</v>
      </c>
      <c r="F4">
        <v>10</v>
      </c>
      <c r="G4">
        <v>10</v>
      </c>
      <c r="H4">
        <v>8</v>
      </c>
      <c r="I4">
        <v>7</v>
      </c>
      <c r="J4">
        <v>9</v>
      </c>
    </row>
    <row r="5" spans="1:10" x14ac:dyDescent="0.25">
      <c r="A5" s="14">
        <v>1</v>
      </c>
      <c r="B5" s="13">
        <v>3</v>
      </c>
      <c r="C5" t="str">
        <f>VLOOKUP(Judge1[[#This Row],[Number]],Contestant[[Number]:[Name]],2,FALSE)</f>
        <v>Mona</v>
      </c>
      <c r="D5">
        <v>9</v>
      </c>
      <c r="E5">
        <v>9</v>
      </c>
      <c r="F5">
        <v>8</v>
      </c>
      <c r="G5">
        <v>9</v>
      </c>
      <c r="H5">
        <v>9</v>
      </c>
      <c r="I5">
        <v>9</v>
      </c>
    </row>
    <row r="6" spans="1:10" x14ac:dyDescent="0.25">
      <c r="A6" s="14">
        <v>1</v>
      </c>
      <c r="B6" s="13">
        <v>4</v>
      </c>
      <c r="C6" t="str">
        <f>VLOOKUP(Judge1[[#This Row],[Number]],Contestant[[Number]:[Name]],2,FALSE)</f>
        <v>Ira</v>
      </c>
      <c r="D6">
        <v>9</v>
      </c>
      <c r="E6">
        <v>8</v>
      </c>
      <c r="F6">
        <v>9</v>
      </c>
      <c r="G6">
        <v>9</v>
      </c>
      <c r="H6">
        <v>8</v>
      </c>
      <c r="I6">
        <v>8</v>
      </c>
    </row>
    <row r="7" spans="1:10" x14ac:dyDescent="0.25">
      <c r="A7" s="14">
        <v>1</v>
      </c>
      <c r="B7" s="13">
        <v>5</v>
      </c>
      <c r="C7" t="str">
        <f>VLOOKUP(Judge1[[#This Row],[Number]],Contestant[[Number]:[Name]],2,FALSE)</f>
        <v>Maya</v>
      </c>
      <c r="D7">
        <v>9</v>
      </c>
      <c r="E7">
        <v>8</v>
      </c>
      <c r="F7">
        <v>10</v>
      </c>
      <c r="G7">
        <v>9</v>
      </c>
      <c r="H7">
        <v>8</v>
      </c>
      <c r="I7">
        <v>8</v>
      </c>
    </row>
    <row r="8" spans="1:10" x14ac:dyDescent="0.25">
      <c r="A8" s="14">
        <v>1</v>
      </c>
      <c r="B8" s="13">
        <v>6</v>
      </c>
      <c r="C8" t="str">
        <f>VLOOKUP(Judge1[[#This Row],[Number]],Contestant[[Number]:[Name]],2,FALSE)</f>
        <v>Diya</v>
      </c>
      <c r="D8">
        <v>9</v>
      </c>
      <c r="E8">
        <v>8</v>
      </c>
      <c r="F8">
        <v>7</v>
      </c>
      <c r="G8">
        <v>7</v>
      </c>
      <c r="H8">
        <v>9</v>
      </c>
      <c r="I8">
        <v>9</v>
      </c>
    </row>
    <row r="9" spans="1:10" x14ac:dyDescent="0.25">
      <c r="A9" s="14">
        <v>1</v>
      </c>
      <c r="B9" s="13">
        <v>7</v>
      </c>
      <c r="C9" t="str">
        <f>VLOOKUP(Judge1[[#This Row],[Number]],Contestant[[Number]:[Name]],2,FALSE)</f>
        <v>Jasmin</v>
      </c>
      <c r="D9">
        <v>9</v>
      </c>
      <c r="E9">
        <v>9</v>
      </c>
      <c r="F9">
        <v>10</v>
      </c>
      <c r="G9">
        <v>10</v>
      </c>
      <c r="H9">
        <v>8</v>
      </c>
      <c r="I9">
        <v>9</v>
      </c>
      <c r="J9">
        <v>8</v>
      </c>
    </row>
    <row r="10" spans="1:10" x14ac:dyDescent="0.25">
      <c r="A10" s="14">
        <v>1</v>
      </c>
      <c r="B10" s="13">
        <v>8</v>
      </c>
      <c r="C10" t="str">
        <f>VLOOKUP(Judge1[[#This Row],[Number]],Contestant[[Number]:[Name]],2,FALSE)</f>
        <v>Ida</v>
      </c>
      <c r="D10">
        <v>8</v>
      </c>
      <c r="E10">
        <v>7</v>
      </c>
      <c r="F10">
        <v>8</v>
      </c>
      <c r="G10">
        <v>9</v>
      </c>
      <c r="H10">
        <v>9</v>
      </c>
      <c r="I10">
        <v>8</v>
      </c>
      <c r="J10">
        <v>10</v>
      </c>
    </row>
    <row r="11" spans="1:10" x14ac:dyDescent="0.25">
      <c r="A11" s="14">
        <v>1</v>
      </c>
      <c r="B11" s="13">
        <v>9</v>
      </c>
      <c r="C11" t="str">
        <f>VLOOKUP(Judge1[[#This Row],[Number]],Contestant[[Number]:[Name]],2,FALSE)</f>
        <v>Sarina</v>
      </c>
      <c r="D11">
        <v>7</v>
      </c>
      <c r="E11">
        <v>6</v>
      </c>
      <c r="F11">
        <v>10</v>
      </c>
      <c r="G11">
        <v>7</v>
      </c>
      <c r="H11">
        <v>7</v>
      </c>
      <c r="I11">
        <v>7</v>
      </c>
    </row>
    <row r="12" spans="1:10" x14ac:dyDescent="0.25">
      <c r="A12" s="14">
        <v>1</v>
      </c>
      <c r="B12" s="13">
        <v>10</v>
      </c>
      <c r="C12" t="str">
        <f>VLOOKUP(Judge1[[#This Row],[Number]],Contestant[[Number]:[Name]],2,FALSE)</f>
        <v>Asha</v>
      </c>
      <c r="D12">
        <v>7</v>
      </c>
      <c r="E12">
        <v>7</v>
      </c>
      <c r="F12">
        <v>8</v>
      </c>
      <c r="G12">
        <v>8</v>
      </c>
      <c r="H12">
        <v>6</v>
      </c>
      <c r="I12">
        <v>7</v>
      </c>
    </row>
    <row r="13" spans="1:10" x14ac:dyDescent="0.25">
      <c r="A13" s="14">
        <v>1</v>
      </c>
      <c r="B13" s="13" t="s">
        <v>46</v>
      </c>
      <c r="C13" t="str">
        <f>VLOOKUP(Judge1[[#This Row],[Number]],Contestant[[Number]:[Name]],2,FALSE)</f>
        <v>Amaya</v>
      </c>
      <c r="D13">
        <v>7</v>
      </c>
      <c r="E13">
        <v>8</v>
      </c>
      <c r="F13">
        <v>8</v>
      </c>
      <c r="G13">
        <v>8</v>
      </c>
      <c r="H13">
        <v>8</v>
      </c>
      <c r="I13">
        <v>8</v>
      </c>
    </row>
    <row r="14" spans="1:10" x14ac:dyDescent="0.25">
      <c r="A14" s="14">
        <v>1</v>
      </c>
      <c r="B14" s="13" t="s">
        <v>44</v>
      </c>
      <c r="C14" t="str">
        <f>VLOOKUP(Judge1[[#This Row],[Number]],Contestant[[Number]:[Name]],2,FALSE)</f>
        <v>Karina</v>
      </c>
      <c r="D14">
        <v>8</v>
      </c>
      <c r="E14">
        <v>7</v>
      </c>
      <c r="F14">
        <v>10</v>
      </c>
      <c r="G14">
        <v>10</v>
      </c>
      <c r="H14">
        <v>7</v>
      </c>
      <c r="I14">
        <v>6</v>
      </c>
    </row>
    <row r="15" spans="1:10" x14ac:dyDescent="0.25">
      <c r="A15" s="14">
        <v>1</v>
      </c>
      <c r="B15" s="13" t="s">
        <v>42</v>
      </c>
      <c r="C15" t="str">
        <f>VLOOKUP(Judge1[[#This Row],[Number]],Contestant[[Number]:[Name]],2,FALSE)</f>
        <v>Marisa</v>
      </c>
      <c r="D15">
        <v>9</v>
      </c>
      <c r="E15">
        <v>9</v>
      </c>
      <c r="F15">
        <v>8</v>
      </c>
      <c r="G15">
        <v>8</v>
      </c>
      <c r="H15">
        <v>7</v>
      </c>
      <c r="I15">
        <v>7</v>
      </c>
    </row>
    <row r="16" spans="1:10" x14ac:dyDescent="0.25">
      <c r="A16" s="14">
        <v>1</v>
      </c>
      <c r="B16" s="13" t="s">
        <v>40</v>
      </c>
      <c r="C16" t="str">
        <f>VLOOKUP(Judge1[[#This Row],[Number]],Contestant[[Number]:[Name]],2,FALSE)</f>
        <v>Nina</v>
      </c>
      <c r="D16">
        <v>7</v>
      </c>
      <c r="E16">
        <v>7</v>
      </c>
      <c r="F16">
        <v>9</v>
      </c>
      <c r="G16">
        <v>9</v>
      </c>
      <c r="H16">
        <v>7</v>
      </c>
      <c r="I16">
        <v>7</v>
      </c>
      <c r="J16">
        <v>8</v>
      </c>
    </row>
    <row r="17" spans="1:10" x14ac:dyDescent="0.25">
      <c r="A17" s="14">
        <v>1</v>
      </c>
      <c r="B17" s="13" t="s">
        <v>38</v>
      </c>
      <c r="C17" t="str">
        <f>VLOOKUP(Judge1[[#This Row],[Number]],Contestant[[Number]:[Name]],2,FALSE)</f>
        <v>Natasha</v>
      </c>
      <c r="D17">
        <v>9</v>
      </c>
      <c r="E17">
        <v>8</v>
      </c>
      <c r="F17">
        <v>8</v>
      </c>
      <c r="G17">
        <v>7</v>
      </c>
      <c r="H17">
        <v>8</v>
      </c>
      <c r="I17">
        <v>8</v>
      </c>
      <c r="J17">
        <v>8</v>
      </c>
    </row>
    <row r="18" spans="1:10" x14ac:dyDescent="0.25">
      <c r="A18" s="14">
        <v>1</v>
      </c>
      <c r="B18" s="13" t="s">
        <v>36</v>
      </c>
      <c r="C18" t="str">
        <f>VLOOKUP(Judge1[[#This Row],[Number]],Contestant[[Number]:[Name]],2,FALSE)</f>
        <v>Tara</v>
      </c>
      <c r="D18">
        <v>8</v>
      </c>
      <c r="E18">
        <v>8</v>
      </c>
      <c r="F18">
        <v>10</v>
      </c>
      <c r="G18">
        <v>10</v>
      </c>
      <c r="H18">
        <v>9</v>
      </c>
      <c r="I18">
        <v>9</v>
      </c>
    </row>
    <row r="19" spans="1:10" x14ac:dyDescent="0.25">
      <c r="A19" s="14">
        <v>1</v>
      </c>
      <c r="B19" s="13" t="s">
        <v>34</v>
      </c>
      <c r="C19" t="str">
        <f>VLOOKUP(Judge1[[#This Row],[Number]],Contestant[[Number]:[Name]],2,FALSE)</f>
        <v>Anaya</v>
      </c>
      <c r="D19">
        <v>6</v>
      </c>
      <c r="E19">
        <v>7</v>
      </c>
      <c r="F19">
        <v>7</v>
      </c>
      <c r="G19">
        <v>7</v>
      </c>
      <c r="H19">
        <v>6</v>
      </c>
      <c r="I19">
        <v>7</v>
      </c>
    </row>
    <row r="20" spans="1:10" x14ac:dyDescent="0.25">
      <c r="A20" s="14">
        <v>1</v>
      </c>
      <c r="B20" s="13" t="s">
        <v>32</v>
      </c>
      <c r="C20" t="str">
        <f>VLOOKUP(Judge1[[#This Row],[Number]],Contestant[[Number]:[Name]],2,FALSE)</f>
        <v>Lila</v>
      </c>
      <c r="D20">
        <v>6</v>
      </c>
      <c r="E20">
        <v>7</v>
      </c>
      <c r="F20">
        <v>8</v>
      </c>
      <c r="G20">
        <v>8</v>
      </c>
      <c r="H20">
        <v>7</v>
      </c>
      <c r="I20">
        <v>7</v>
      </c>
      <c r="J20">
        <v>8</v>
      </c>
    </row>
    <row r="21" spans="1:10" x14ac:dyDescent="0.25">
      <c r="A21" s="14">
        <v>1</v>
      </c>
      <c r="B21" s="13" t="s">
        <v>30</v>
      </c>
      <c r="C21" t="str">
        <f>VLOOKUP(Judge1[[#This Row],[Number]],Contestant[[Number]:[Name]],2,FALSE)</f>
        <v>Yasmin</v>
      </c>
      <c r="D21">
        <v>8</v>
      </c>
      <c r="E21">
        <v>8</v>
      </c>
      <c r="F21">
        <v>6</v>
      </c>
      <c r="G21">
        <v>6</v>
      </c>
      <c r="H21">
        <v>6</v>
      </c>
      <c r="I21">
        <v>7</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19207-8B35-4556-926F-8CE7AECCB4ED}">
  <sheetPr>
    <tabColor theme="3"/>
  </sheetPr>
  <dimension ref="A1:J21"/>
  <sheetViews>
    <sheetView topLeftCell="B1" workbookViewId="0">
      <selection activeCell="B2" sqref="B2"/>
    </sheetView>
  </sheetViews>
  <sheetFormatPr defaultRowHeight="15" x14ac:dyDescent="0.25"/>
  <cols>
    <col min="1" max="1" width="6.140625" hidden="1" customWidth="1"/>
    <col min="2" max="2" width="20.42578125" customWidth="1"/>
    <col min="3" max="3" width="15" customWidth="1"/>
    <col min="4" max="4" width="12.42578125" bestFit="1"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7" bestFit="1" customWidth="1"/>
  </cols>
  <sheetData>
    <row r="1" spans="1:10" ht="18" thickBot="1" x14ac:dyDescent="0.35">
      <c r="B1" s="11" t="str">
        <f>"Judge "&amp;A15&amp;":"&amp;VLOOKUP(A15,Judge[#All],2,FALSE)</f>
        <v>Judge 2:Ethel</v>
      </c>
    </row>
    <row r="2" spans="1:10" ht="15.75" thickTop="1" x14ac:dyDescent="0.25">
      <c r="A2" s="12" t="s">
        <v>64</v>
      </c>
      <c r="B2" s="16" t="s">
        <v>60</v>
      </c>
      <c r="C2" s="17" t="s">
        <v>59</v>
      </c>
      <c r="D2" t="s">
        <v>6</v>
      </c>
      <c r="E2" t="s">
        <v>9</v>
      </c>
      <c r="F2" t="s">
        <v>12</v>
      </c>
      <c r="G2" t="s">
        <v>13</v>
      </c>
      <c r="H2" t="s">
        <v>15</v>
      </c>
      <c r="I2" t="s">
        <v>17</v>
      </c>
      <c r="J2" t="s">
        <v>19</v>
      </c>
    </row>
    <row r="3" spans="1:10" x14ac:dyDescent="0.25">
      <c r="A3" s="14">
        <v>2</v>
      </c>
      <c r="B3" s="13">
        <v>1</v>
      </c>
      <c r="C3" t="str">
        <f>VLOOKUP(Judge2[[#This Row],[Number]],Contestant[[Number]:[Name]],2,FALSE)</f>
        <v>Saniya</v>
      </c>
      <c r="D3">
        <v>8</v>
      </c>
      <c r="E3">
        <v>9</v>
      </c>
      <c r="F3">
        <v>7</v>
      </c>
      <c r="G3">
        <v>7</v>
      </c>
      <c r="H3">
        <v>9</v>
      </c>
      <c r="I3">
        <v>9</v>
      </c>
    </row>
    <row r="4" spans="1:10" x14ac:dyDescent="0.25">
      <c r="A4" s="14">
        <v>2</v>
      </c>
      <c r="B4" s="13">
        <v>2</v>
      </c>
      <c r="C4" t="str">
        <f>VLOOKUP(Judge2[[#This Row],[Number]],Contestant[[Number]:[Name]],2,FALSE)</f>
        <v>Trisha</v>
      </c>
      <c r="D4">
        <v>7</v>
      </c>
      <c r="E4">
        <v>8</v>
      </c>
      <c r="F4">
        <v>8</v>
      </c>
      <c r="G4">
        <v>9</v>
      </c>
      <c r="H4">
        <v>8</v>
      </c>
      <c r="I4">
        <v>7</v>
      </c>
      <c r="J4">
        <v>9</v>
      </c>
    </row>
    <row r="5" spans="1:10" x14ac:dyDescent="0.25">
      <c r="A5" s="14">
        <v>2</v>
      </c>
      <c r="B5" s="13">
        <v>3</v>
      </c>
      <c r="C5" t="str">
        <f>VLOOKUP(Judge2[[#This Row],[Number]],Contestant[[Number]:[Name]],2,FALSE)</f>
        <v>Mona</v>
      </c>
      <c r="D5">
        <v>7</v>
      </c>
      <c r="E5">
        <v>6</v>
      </c>
      <c r="F5">
        <v>8</v>
      </c>
      <c r="G5">
        <v>7</v>
      </c>
      <c r="H5">
        <v>7</v>
      </c>
      <c r="I5">
        <v>6</v>
      </c>
    </row>
    <row r="6" spans="1:10" x14ac:dyDescent="0.25">
      <c r="A6" s="14">
        <v>2</v>
      </c>
      <c r="B6" s="13">
        <v>4</v>
      </c>
      <c r="C6" t="str">
        <f>VLOOKUP(Judge2[[#This Row],[Number]],Contestant[[Number]:[Name]],2,FALSE)</f>
        <v>Ira</v>
      </c>
      <c r="D6">
        <v>8</v>
      </c>
      <c r="E6">
        <v>8</v>
      </c>
      <c r="F6">
        <v>7</v>
      </c>
      <c r="G6">
        <v>7</v>
      </c>
      <c r="H6">
        <v>8</v>
      </c>
      <c r="I6">
        <v>7</v>
      </c>
    </row>
    <row r="7" spans="1:10" x14ac:dyDescent="0.25">
      <c r="A7" s="14">
        <v>2</v>
      </c>
      <c r="B7" s="13">
        <v>5</v>
      </c>
      <c r="C7" t="str">
        <f>VLOOKUP(Judge2[[#This Row],[Number]],Contestant[[Number]:[Name]],2,FALSE)</f>
        <v>Maya</v>
      </c>
      <c r="D7">
        <v>8</v>
      </c>
      <c r="E7">
        <v>8</v>
      </c>
      <c r="F7">
        <v>9</v>
      </c>
      <c r="G7">
        <v>9</v>
      </c>
      <c r="H7">
        <v>9</v>
      </c>
      <c r="I7">
        <v>8</v>
      </c>
    </row>
    <row r="8" spans="1:10" x14ac:dyDescent="0.25">
      <c r="A8" s="14">
        <v>2</v>
      </c>
      <c r="B8" s="13">
        <v>6</v>
      </c>
      <c r="C8" t="str">
        <f>VLOOKUP(Judge2[[#This Row],[Number]],Contestant[[Number]:[Name]],2,FALSE)</f>
        <v>Diya</v>
      </c>
      <c r="D8">
        <v>9</v>
      </c>
      <c r="E8">
        <v>9</v>
      </c>
      <c r="F8">
        <v>9</v>
      </c>
      <c r="G8">
        <v>9</v>
      </c>
      <c r="H8">
        <v>9</v>
      </c>
      <c r="I8">
        <v>9</v>
      </c>
    </row>
    <row r="9" spans="1:10" x14ac:dyDescent="0.25">
      <c r="A9" s="14">
        <v>2</v>
      </c>
      <c r="B9" s="13">
        <v>7</v>
      </c>
      <c r="C9" t="str">
        <f>VLOOKUP(Judge2[[#This Row],[Number]],Contestant[[Number]:[Name]],2,FALSE)</f>
        <v>Jasmin</v>
      </c>
      <c r="D9">
        <v>9</v>
      </c>
      <c r="E9">
        <v>9</v>
      </c>
      <c r="F9">
        <v>8</v>
      </c>
      <c r="G9">
        <v>8</v>
      </c>
      <c r="H9">
        <v>10</v>
      </c>
      <c r="I9">
        <v>10</v>
      </c>
      <c r="J9">
        <v>9</v>
      </c>
    </row>
    <row r="10" spans="1:10" x14ac:dyDescent="0.25">
      <c r="A10" s="14">
        <v>2</v>
      </c>
      <c r="B10" s="13">
        <v>8</v>
      </c>
      <c r="C10" t="str">
        <f>VLOOKUP(Judge2[[#This Row],[Number]],Contestant[[Number]:[Name]],2,FALSE)</f>
        <v>Ida</v>
      </c>
      <c r="D10">
        <v>9</v>
      </c>
      <c r="E10">
        <v>9</v>
      </c>
      <c r="F10">
        <v>8</v>
      </c>
      <c r="G10">
        <v>8</v>
      </c>
      <c r="H10">
        <v>8</v>
      </c>
      <c r="I10">
        <v>8</v>
      </c>
      <c r="J10">
        <v>6</v>
      </c>
    </row>
    <row r="11" spans="1:10" x14ac:dyDescent="0.25">
      <c r="A11" s="14">
        <v>2</v>
      </c>
      <c r="B11" s="13">
        <v>9</v>
      </c>
      <c r="C11" t="str">
        <f>VLOOKUP(Judge2[[#This Row],[Number]],Contestant[[Number]:[Name]],2,FALSE)</f>
        <v>Sarina</v>
      </c>
      <c r="D11">
        <v>8</v>
      </c>
      <c r="E11">
        <v>8</v>
      </c>
      <c r="F11">
        <v>7</v>
      </c>
      <c r="G11">
        <v>7</v>
      </c>
      <c r="H11">
        <v>7</v>
      </c>
      <c r="I11">
        <v>8</v>
      </c>
    </row>
    <row r="12" spans="1:10" x14ac:dyDescent="0.25">
      <c r="A12" s="14">
        <v>2</v>
      </c>
      <c r="B12" s="13">
        <v>10</v>
      </c>
      <c r="C12" t="str">
        <f>VLOOKUP(Judge2[[#This Row],[Number]],Contestant[[Number]:[Name]],2,FALSE)</f>
        <v>Asha</v>
      </c>
      <c r="D12">
        <v>8</v>
      </c>
      <c r="E12">
        <v>8</v>
      </c>
      <c r="F12">
        <v>9</v>
      </c>
      <c r="G12">
        <v>9</v>
      </c>
      <c r="H12">
        <v>8</v>
      </c>
      <c r="I12">
        <v>8</v>
      </c>
    </row>
    <row r="13" spans="1:10" x14ac:dyDescent="0.25">
      <c r="A13" s="14">
        <v>2</v>
      </c>
      <c r="B13" s="13" t="s">
        <v>46</v>
      </c>
      <c r="C13" t="str">
        <f>VLOOKUP(Judge2[[#This Row],[Number]],Contestant[[Number]:[Name]],2,FALSE)</f>
        <v>Amaya</v>
      </c>
      <c r="D13">
        <v>8</v>
      </c>
      <c r="E13">
        <v>9</v>
      </c>
      <c r="F13">
        <v>7</v>
      </c>
      <c r="G13">
        <v>8</v>
      </c>
      <c r="H13">
        <v>7</v>
      </c>
      <c r="I13">
        <v>7</v>
      </c>
    </row>
    <row r="14" spans="1:10" x14ac:dyDescent="0.25">
      <c r="A14" s="14">
        <v>2</v>
      </c>
      <c r="B14" s="13" t="s">
        <v>44</v>
      </c>
      <c r="C14" t="str">
        <f>VLOOKUP(Judge2[[#This Row],[Number]],Contestant[[Number]:[Name]],2,FALSE)</f>
        <v>Karina</v>
      </c>
      <c r="D14">
        <v>7</v>
      </c>
      <c r="E14">
        <v>7</v>
      </c>
      <c r="F14">
        <v>7</v>
      </c>
      <c r="G14">
        <v>7</v>
      </c>
      <c r="H14">
        <v>8</v>
      </c>
      <c r="I14">
        <v>7</v>
      </c>
    </row>
    <row r="15" spans="1:10" x14ac:dyDescent="0.25">
      <c r="A15" s="14">
        <v>2</v>
      </c>
      <c r="B15" s="13" t="s">
        <v>42</v>
      </c>
      <c r="C15" t="str">
        <f>VLOOKUP(Judge2[[#This Row],[Number]],Contestant[[Number]:[Name]],2,FALSE)</f>
        <v>Marisa</v>
      </c>
      <c r="D15">
        <v>9</v>
      </c>
      <c r="E15">
        <v>9</v>
      </c>
      <c r="F15">
        <v>9</v>
      </c>
      <c r="G15">
        <v>9</v>
      </c>
      <c r="H15">
        <v>9</v>
      </c>
      <c r="I15">
        <v>9</v>
      </c>
    </row>
    <row r="16" spans="1:10" x14ac:dyDescent="0.25">
      <c r="A16" s="14">
        <v>2</v>
      </c>
      <c r="B16" s="13" t="s">
        <v>40</v>
      </c>
      <c r="C16" t="str">
        <f>VLOOKUP(Judge2[[#This Row],[Number]],Contestant[[Number]:[Name]],2,FALSE)</f>
        <v>Nina</v>
      </c>
      <c r="D16">
        <v>9</v>
      </c>
      <c r="E16">
        <v>8</v>
      </c>
      <c r="F16">
        <v>8</v>
      </c>
      <c r="G16">
        <v>8</v>
      </c>
      <c r="H16">
        <v>9</v>
      </c>
      <c r="I16">
        <v>9</v>
      </c>
      <c r="J16">
        <v>8</v>
      </c>
    </row>
    <row r="17" spans="1:10" x14ac:dyDescent="0.25">
      <c r="A17" s="14">
        <v>2</v>
      </c>
      <c r="B17" s="13" t="s">
        <v>38</v>
      </c>
      <c r="C17" t="str">
        <f>VLOOKUP(Judge2[[#This Row],[Number]],Contestant[[Number]:[Name]],2,FALSE)</f>
        <v>Natasha</v>
      </c>
      <c r="D17">
        <v>8</v>
      </c>
      <c r="E17">
        <v>8</v>
      </c>
      <c r="F17">
        <v>8</v>
      </c>
      <c r="G17">
        <v>8</v>
      </c>
      <c r="H17">
        <v>9</v>
      </c>
      <c r="I17">
        <v>9</v>
      </c>
      <c r="J17">
        <v>10</v>
      </c>
    </row>
    <row r="18" spans="1:10" x14ac:dyDescent="0.25">
      <c r="A18" s="14">
        <v>2</v>
      </c>
      <c r="B18" s="13" t="s">
        <v>36</v>
      </c>
      <c r="C18" t="str">
        <f>VLOOKUP(Judge2[[#This Row],[Number]],Contestant[[Number]:[Name]],2,FALSE)</f>
        <v>Tara</v>
      </c>
      <c r="D18">
        <v>7</v>
      </c>
      <c r="E18">
        <v>7</v>
      </c>
      <c r="F18">
        <v>8</v>
      </c>
      <c r="G18">
        <v>7</v>
      </c>
      <c r="H18">
        <v>10</v>
      </c>
      <c r="I18">
        <v>10</v>
      </c>
    </row>
    <row r="19" spans="1:10" x14ac:dyDescent="0.25">
      <c r="A19" s="14">
        <v>2</v>
      </c>
      <c r="B19" s="13" t="s">
        <v>34</v>
      </c>
      <c r="C19" t="str">
        <f>VLOOKUP(Judge2[[#This Row],[Number]],Contestant[[Number]:[Name]],2,FALSE)</f>
        <v>Anaya</v>
      </c>
      <c r="D19">
        <v>7</v>
      </c>
      <c r="E19">
        <v>8</v>
      </c>
      <c r="F19">
        <v>7</v>
      </c>
      <c r="G19">
        <v>6</v>
      </c>
      <c r="H19">
        <v>9</v>
      </c>
      <c r="I19">
        <v>9</v>
      </c>
    </row>
    <row r="20" spans="1:10" x14ac:dyDescent="0.25">
      <c r="A20" s="14">
        <v>2</v>
      </c>
      <c r="B20" s="13" t="s">
        <v>32</v>
      </c>
      <c r="C20" t="str">
        <f>VLOOKUP(Judge2[[#This Row],[Number]],Contestant[[Number]:[Name]],2,FALSE)</f>
        <v>Lila</v>
      </c>
      <c r="D20">
        <v>7</v>
      </c>
      <c r="E20">
        <v>8</v>
      </c>
      <c r="F20">
        <v>8</v>
      </c>
      <c r="G20">
        <v>7</v>
      </c>
      <c r="H20">
        <v>7</v>
      </c>
      <c r="I20">
        <v>8</v>
      </c>
      <c r="J20">
        <v>7</v>
      </c>
    </row>
    <row r="21" spans="1:10" x14ac:dyDescent="0.25">
      <c r="A21" s="14">
        <v>2</v>
      </c>
      <c r="B21" s="13" t="s">
        <v>30</v>
      </c>
      <c r="C21" t="str">
        <f>VLOOKUP(Judge2[[#This Row],[Number]],Contestant[[Number]:[Name]],2,FALSE)</f>
        <v>Yasmin</v>
      </c>
      <c r="D21">
        <v>8</v>
      </c>
      <c r="E21">
        <v>9</v>
      </c>
      <c r="F21">
        <v>8</v>
      </c>
      <c r="G21">
        <v>9</v>
      </c>
      <c r="H21">
        <v>8</v>
      </c>
      <c r="I21">
        <v>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2A53-99BE-4464-9363-84C34F88AA02}">
  <sheetPr>
    <tabColor theme="3"/>
  </sheetPr>
  <dimension ref="A1:J21"/>
  <sheetViews>
    <sheetView topLeftCell="B1" workbookViewId="0">
      <selection activeCell="B2" sqref="B2"/>
    </sheetView>
  </sheetViews>
  <sheetFormatPr defaultRowHeight="15" x14ac:dyDescent="0.25"/>
  <cols>
    <col min="1" max="1" width="6.140625" hidden="1" customWidth="1"/>
    <col min="2" max="2" width="15" style="2" bestFit="1" customWidth="1"/>
    <col min="3" max="3" width="26.140625" style="19" customWidth="1"/>
    <col min="4" max="4" width="12.42578125" bestFit="1"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7" bestFit="1" customWidth="1"/>
  </cols>
  <sheetData>
    <row r="1" spans="1:10" ht="18" thickBot="1" x14ac:dyDescent="0.35">
      <c r="B1" s="18" t="str">
        <f>"Judge "&amp;A15&amp;":"&amp;VLOOKUP(A15,Judge[#All],2,FALSE)</f>
        <v>Judge 3:Jonie  </v>
      </c>
    </row>
    <row r="2" spans="1:10" ht="15.75" thickTop="1" x14ac:dyDescent="0.25">
      <c r="A2" s="12" t="s">
        <v>64</v>
      </c>
      <c r="B2" s="16" t="s">
        <v>60</v>
      </c>
      <c r="C2" s="20" t="s">
        <v>59</v>
      </c>
      <c r="D2" t="s">
        <v>6</v>
      </c>
      <c r="E2" t="s">
        <v>9</v>
      </c>
      <c r="F2" t="s">
        <v>12</v>
      </c>
      <c r="G2" t="s">
        <v>13</v>
      </c>
      <c r="H2" t="s">
        <v>15</v>
      </c>
      <c r="I2" t="s">
        <v>17</v>
      </c>
      <c r="J2" t="s">
        <v>19</v>
      </c>
    </row>
    <row r="3" spans="1:10" x14ac:dyDescent="0.25">
      <c r="A3" s="14">
        <v>3</v>
      </c>
      <c r="B3" s="2">
        <v>1</v>
      </c>
      <c r="C3" t="str">
        <f>VLOOKUP(Judge3[[#This Row],[Number]],Contestant[[Number]:[Name]],2,FALSE)</f>
        <v>Saniya</v>
      </c>
      <c r="D3">
        <v>7</v>
      </c>
      <c r="E3">
        <v>6</v>
      </c>
      <c r="F3">
        <v>8</v>
      </c>
      <c r="G3">
        <v>5</v>
      </c>
      <c r="H3">
        <v>6</v>
      </c>
      <c r="I3">
        <v>6</v>
      </c>
    </row>
    <row r="4" spans="1:10" x14ac:dyDescent="0.25">
      <c r="A4" s="14">
        <v>3</v>
      </c>
      <c r="B4" s="2">
        <v>2</v>
      </c>
      <c r="C4" t="str">
        <f>VLOOKUP(Judge3[[#This Row],[Number]],Contestant[[Number]:[Name]],2,FALSE)</f>
        <v>Trisha</v>
      </c>
      <c r="D4">
        <v>7</v>
      </c>
      <c r="E4">
        <v>7</v>
      </c>
      <c r="F4">
        <v>6</v>
      </c>
      <c r="G4">
        <v>7</v>
      </c>
      <c r="H4">
        <v>7</v>
      </c>
      <c r="I4">
        <v>8</v>
      </c>
      <c r="J4">
        <v>8</v>
      </c>
    </row>
    <row r="5" spans="1:10" x14ac:dyDescent="0.25">
      <c r="A5" s="14">
        <v>3</v>
      </c>
      <c r="B5" s="2">
        <v>3</v>
      </c>
      <c r="C5" t="str">
        <f>VLOOKUP(Judge3[[#This Row],[Number]],Contestant[[Number]:[Name]],2,FALSE)</f>
        <v>Mona</v>
      </c>
      <c r="D5">
        <v>6</v>
      </c>
      <c r="E5">
        <v>5</v>
      </c>
      <c r="F5">
        <v>6</v>
      </c>
      <c r="G5">
        <v>5</v>
      </c>
      <c r="H5">
        <v>8</v>
      </c>
      <c r="I5">
        <v>7</v>
      </c>
    </row>
    <row r="6" spans="1:10" x14ac:dyDescent="0.25">
      <c r="A6" s="14">
        <v>3</v>
      </c>
      <c r="B6" s="2">
        <v>4</v>
      </c>
      <c r="C6" t="str">
        <f>VLOOKUP(Judge3[[#This Row],[Number]],Contestant[[Number]:[Name]],2,FALSE)</f>
        <v>Ira</v>
      </c>
      <c r="D6">
        <v>9</v>
      </c>
      <c r="E6">
        <v>9</v>
      </c>
      <c r="F6">
        <v>8</v>
      </c>
      <c r="G6">
        <v>9</v>
      </c>
      <c r="H6">
        <v>9</v>
      </c>
      <c r="I6">
        <v>8</v>
      </c>
    </row>
    <row r="7" spans="1:10" x14ac:dyDescent="0.25">
      <c r="A7" s="14">
        <v>3</v>
      </c>
      <c r="B7" s="2">
        <v>5</v>
      </c>
      <c r="C7" t="str">
        <f>VLOOKUP(Judge3[[#This Row],[Number]],Contestant[[Number]:[Name]],2,FALSE)</f>
        <v>Maya</v>
      </c>
      <c r="D7">
        <v>9</v>
      </c>
      <c r="E7">
        <v>7</v>
      </c>
      <c r="F7">
        <v>8</v>
      </c>
      <c r="G7">
        <v>7</v>
      </c>
      <c r="H7">
        <v>8</v>
      </c>
      <c r="I7">
        <v>8</v>
      </c>
    </row>
    <row r="8" spans="1:10" x14ac:dyDescent="0.25">
      <c r="A8" s="14">
        <v>3</v>
      </c>
      <c r="B8" s="2">
        <v>6</v>
      </c>
      <c r="C8" t="str">
        <f>VLOOKUP(Judge3[[#This Row],[Number]],Contestant[[Number]:[Name]],2,FALSE)</f>
        <v>Diya</v>
      </c>
      <c r="D8">
        <v>5</v>
      </c>
      <c r="E8">
        <v>6</v>
      </c>
      <c r="F8">
        <v>6</v>
      </c>
      <c r="G8">
        <v>6</v>
      </c>
      <c r="H8">
        <v>6</v>
      </c>
      <c r="I8">
        <v>7</v>
      </c>
    </row>
    <row r="9" spans="1:10" x14ac:dyDescent="0.25">
      <c r="A9" s="14">
        <v>3</v>
      </c>
      <c r="B9" s="2">
        <v>7</v>
      </c>
      <c r="C9" t="str">
        <f>VLOOKUP(Judge3[[#This Row],[Number]],Contestant[[Number]:[Name]],2,FALSE)</f>
        <v>Jasmin</v>
      </c>
      <c r="D9">
        <v>4</v>
      </c>
      <c r="E9">
        <v>5</v>
      </c>
      <c r="F9">
        <v>5</v>
      </c>
      <c r="G9">
        <v>5</v>
      </c>
      <c r="H9">
        <v>5</v>
      </c>
      <c r="I9">
        <v>5</v>
      </c>
      <c r="J9">
        <v>8</v>
      </c>
    </row>
    <row r="10" spans="1:10" x14ac:dyDescent="0.25">
      <c r="A10" s="14">
        <v>3</v>
      </c>
      <c r="B10" s="2">
        <v>8</v>
      </c>
      <c r="C10" t="str">
        <f>VLOOKUP(Judge3[[#This Row],[Number]],Contestant[[Number]:[Name]],2,FALSE)</f>
        <v>Ida</v>
      </c>
      <c r="D10">
        <v>7</v>
      </c>
      <c r="E10">
        <v>8</v>
      </c>
      <c r="F10">
        <v>7</v>
      </c>
      <c r="G10">
        <v>8</v>
      </c>
      <c r="H10">
        <v>8</v>
      </c>
      <c r="I10">
        <v>8</v>
      </c>
      <c r="J10">
        <v>5</v>
      </c>
    </row>
    <row r="11" spans="1:10" x14ac:dyDescent="0.25">
      <c r="A11" s="14">
        <v>3</v>
      </c>
      <c r="B11" s="2">
        <v>9</v>
      </c>
      <c r="C11" t="str">
        <f>VLOOKUP(Judge3[[#This Row],[Number]],Contestant[[Number]:[Name]],2,FALSE)</f>
        <v>Sarina</v>
      </c>
      <c r="D11">
        <v>7</v>
      </c>
      <c r="E11">
        <v>9</v>
      </c>
      <c r="F11">
        <v>6</v>
      </c>
      <c r="G11">
        <v>9</v>
      </c>
      <c r="H11">
        <v>9</v>
      </c>
      <c r="I11">
        <v>8</v>
      </c>
    </row>
    <row r="12" spans="1:10" x14ac:dyDescent="0.25">
      <c r="A12" s="14">
        <v>3</v>
      </c>
      <c r="B12" s="2">
        <v>10</v>
      </c>
      <c r="C12" t="str">
        <f>VLOOKUP(Judge3[[#This Row],[Number]],Contestant[[Number]:[Name]],2,FALSE)</f>
        <v>Asha</v>
      </c>
      <c r="D12">
        <v>8</v>
      </c>
      <c r="E12">
        <v>5</v>
      </c>
      <c r="F12">
        <v>6</v>
      </c>
      <c r="G12">
        <v>5</v>
      </c>
      <c r="H12">
        <v>8</v>
      </c>
      <c r="I12">
        <v>8</v>
      </c>
    </row>
    <row r="13" spans="1:10" x14ac:dyDescent="0.25">
      <c r="A13" s="14">
        <v>3</v>
      </c>
      <c r="B13" s="2" t="s">
        <v>46</v>
      </c>
      <c r="C13" t="str">
        <f>VLOOKUP(Judge3[[#This Row],[Number]],Contestant[[Number]:[Name]],2,FALSE)</f>
        <v>Amaya</v>
      </c>
      <c r="D13">
        <v>8</v>
      </c>
      <c r="E13">
        <v>5</v>
      </c>
      <c r="F13">
        <v>7</v>
      </c>
      <c r="G13">
        <v>5</v>
      </c>
      <c r="H13">
        <v>8</v>
      </c>
      <c r="I13">
        <v>7</v>
      </c>
    </row>
    <row r="14" spans="1:10" x14ac:dyDescent="0.25">
      <c r="A14" s="14">
        <v>3</v>
      </c>
      <c r="B14" s="2" t="s">
        <v>44</v>
      </c>
      <c r="C14" t="str">
        <f>VLOOKUP(Judge3[[#This Row],[Number]],Contestant[[Number]:[Name]],2,FALSE)</f>
        <v>Karina</v>
      </c>
      <c r="D14">
        <v>9</v>
      </c>
      <c r="E14">
        <v>9</v>
      </c>
      <c r="F14">
        <v>9</v>
      </c>
      <c r="G14">
        <v>8</v>
      </c>
      <c r="H14">
        <v>9</v>
      </c>
      <c r="I14">
        <v>9</v>
      </c>
    </row>
    <row r="15" spans="1:10" x14ac:dyDescent="0.25">
      <c r="A15" s="14">
        <v>3</v>
      </c>
      <c r="B15" s="2" t="s">
        <v>42</v>
      </c>
      <c r="C15" t="str">
        <f>VLOOKUP(Judge3[[#This Row],[Number]],Contestant[[Number]:[Name]],2,FALSE)</f>
        <v>Marisa</v>
      </c>
      <c r="D15">
        <v>9</v>
      </c>
      <c r="E15">
        <v>6</v>
      </c>
      <c r="F15">
        <v>7</v>
      </c>
      <c r="G15">
        <v>6</v>
      </c>
      <c r="H15">
        <v>7</v>
      </c>
      <c r="I15">
        <v>7</v>
      </c>
    </row>
    <row r="16" spans="1:10" x14ac:dyDescent="0.25">
      <c r="A16" s="14">
        <v>3</v>
      </c>
      <c r="B16" s="2" t="s">
        <v>40</v>
      </c>
      <c r="C16" t="str">
        <f>VLOOKUP(Judge3[[#This Row],[Number]],Contestant[[Number]:[Name]],2,FALSE)</f>
        <v>Nina</v>
      </c>
      <c r="D16">
        <v>6</v>
      </c>
      <c r="E16">
        <v>8</v>
      </c>
      <c r="F16">
        <v>8</v>
      </c>
      <c r="G16">
        <v>8</v>
      </c>
      <c r="H16">
        <v>7</v>
      </c>
      <c r="I16">
        <v>8</v>
      </c>
      <c r="J16">
        <v>5</v>
      </c>
    </row>
    <row r="17" spans="1:10" x14ac:dyDescent="0.25">
      <c r="A17" s="14">
        <v>3</v>
      </c>
      <c r="B17" s="2" t="s">
        <v>38</v>
      </c>
      <c r="C17" t="str">
        <f>VLOOKUP(Judge3[[#This Row],[Number]],Contestant[[Number]:[Name]],2,FALSE)</f>
        <v>Natasha</v>
      </c>
      <c r="D17">
        <v>8</v>
      </c>
      <c r="F17">
        <v>8</v>
      </c>
      <c r="G17">
        <v>8</v>
      </c>
      <c r="H17">
        <v>9</v>
      </c>
      <c r="I17">
        <v>9</v>
      </c>
      <c r="J17">
        <v>7</v>
      </c>
    </row>
    <row r="18" spans="1:10" x14ac:dyDescent="0.25">
      <c r="A18" s="14">
        <v>3</v>
      </c>
      <c r="B18" s="2" t="s">
        <v>36</v>
      </c>
      <c r="C18" t="str">
        <f>VLOOKUP(Judge3[[#This Row],[Number]],Contestant[[Number]:[Name]],2,FALSE)</f>
        <v>Tara</v>
      </c>
      <c r="D18">
        <v>5</v>
      </c>
      <c r="E18">
        <v>5</v>
      </c>
      <c r="F18">
        <v>6</v>
      </c>
      <c r="G18">
        <v>5</v>
      </c>
      <c r="H18">
        <v>7</v>
      </c>
      <c r="I18">
        <v>6</v>
      </c>
    </row>
    <row r="19" spans="1:10" x14ac:dyDescent="0.25">
      <c r="A19" s="14">
        <v>3</v>
      </c>
      <c r="B19" s="2" t="s">
        <v>34</v>
      </c>
      <c r="C19" t="str">
        <f>VLOOKUP(Judge3[[#This Row],[Number]],Contestant[[Number]:[Name]],2,FALSE)</f>
        <v>Anaya</v>
      </c>
      <c r="D19">
        <v>7</v>
      </c>
      <c r="E19">
        <v>8</v>
      </c>
      <c r="F19">
        <v>7</v>
      </c>
      <c r="G19">
        <v>8</v>
      </c>
      <c r="H19">
        <v>9</v>
      </c>
      <c r="I19">
        <v>8</v>
      </c>
    </row>
    <row r="20" spans="1:10" x14ac:dyDescent="0.25">
      <c r="A20" s="14">
        <v>3</v>
      </c>
      <c r="B20" s="2" t="s">
        <v>32</v>
      </c>
      <c r="C20" t="str">
        <f>VLOOKUP(Judge3[[#This Row],[Number]],Contestant[[Number]:[Name]],2,FALSE)</f>
        <v>Lila</v>
      </c>
      <c r="D20">
        <v>9</v>
      </c>
      <c r="E20">
        <v>9</v>
      </c>
      <c r="F20">
        <v>8</v>
      </c>
      <c r="G20">
        <v>9</v>
      </c>
      <c r="H20">
        <v>7</v>
      </c>
      <c r="I20">
        <v>9</v>
      </c>
      <c r="J20">
        <v>5</v>
      </c>
    </row>
    <row r="21" spans="1:10" x14ac:dyDescent="0.25">
      <c r="A21" s="14">
        <v>3</v>
      </c>
      <c r="B21" s="2" t="s">
        <v>30</v>
      </c>
      <c r="C21" t="str">
        <f>VLOOKUP(Judge3[[#This Row],[Number]],Contestant[[Number]:[Name]],2,FALSE)</f>
        <v>Yasmin</v>
      </c>
      <c r="D21">
        <v>6</v>
      </c>
      <c r="E21">
        <v>4</v>
      </c>
      <c r="F21">
        <v>5</v>
      </c>
      <c r="G21">
        <v>4</v>
      </c>
      <c r="H21">
        <v>9</v>
      </c>
      <c r="I21">
        <v>10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50BD5-F013-41C1-A491-FA5AD580205F}">
  <sheetPr>
    <tabColor theme="3"/>
  </sheetPr>
  <dimension ref="A1:J21"/>
  <sheetViews>
    <sheetView topLeftCell="B1" workbookViewId="0">
      <selection activeCell="B2" sqref="B2"/>
    </sheetView>
  </sheetViews>
  <sheetFormatPr defaultRowHeight="15" x14ac:dyDescent="0.25"/>
  <cols>
    <col min="1" max="1" width="6.140625" hidden="1" customWidth="1"/>
    <col min="2" max="2" width="14.7109375" style="2" bestFit="1" customWidth="1"/>
    <col min="3" max="3" width="20.7109375" style="19" customWidth="1"/>
    <col min="4" max="4" width="12.42578125" bestFit="1"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7" bestFit="1" customWidth="1"/>
  </cols>
  <sheetData>
    <row r="1" spans="1:10" ht="18" thickBot="1" x14ac:dyDescent="0.35">
      <c r="B1" s="18" t="str">
        <f>"Judge "&amp;A15&amp;":"&amp;VLOOKUP(A15,Judge[#All],2,FALSE)</f>
        <v>Judge 4:Peter  </v>
      </c>
    </row>
    <row r="2" spans="1:10" ht="15.75" thickTop="1" x14ac:dyDescent="0.25">
      <c r="A2" s="12" t="s">
        <v>64</v>
      </c>
      <c r="B2" s="16" t="s">
        <v>60</v>
      </c>
      <c r="C2" s="20" t="s">
        <v>59</v>
      </c>
      <c r="D2" t="s">
        <v>6</v>
      </c>
      <c r="E2" t="s">
        <v>9</v>
      </c>
      <c r="F2" t="s">
        <v>12</v>
      </c>
      <c r="G2" t="s">
        <v>13</v>
      </c>
      <c r="H2" t="s">
        <v>15</v>
      </c>
      <c r="I2" t="s">
        <v>17</v>
      </c>
      <c r="J2" t="s">
        <v>19</v>
      </c>
    </row>
    <row r="3" spans="1:10" x14ac:dyDescent="0.25">
      <c r="A3" s="14">
        <v>4</v>
      </c>
      <c r="B3" s="2">
        <v>1</v>
      </c>
      <c r="C3" t="str">
        <f>VLOOKUP(Judge4[[#This Row],[Number]],Contestant[[Number]:[Name]],2,FALSE)</f>
        <v>Saniya</v>
      </c>
      <c r="D3">
        <v>8</v>
      </c>
      <c r="E3">
        <v>7</v>
      </c>
      <c r="F3">
        <v>9</v>
      </c>
      <c r="G3">
        <v>9</v>
      </c>
      <c r="H3">
        <v>9</v>
      </c>
      <c r="I3">
        <v>7</v>
      </c>
    </row>
    <row r="4" spans="1:10" x14ac:dyDescent="0.25">
      <c r="A4" s="14">
        <v>4</v>
      </c>
      <c r="B4" s="2">
        <v>2</v>
      </c>
      <c r="C4" t="str">
        <f>VLOOKUP(Judge4[[#This Row],[Number]],Contestant[[Number]:[Name]],2,FALSE)</f>
        <v>Trisha</v>
      </c>
      <c r="D4">
        <v>9</v>
      </c>
      <c r="E4">
        <v>9</v>
      </c>
      <c r="F4">
        <v>10</v>
      </c>
      <c r="G4">
        <v>10</v>
      </c>
      <c r="H4">
        <v>9</v>
      </c>
      <c r="I4">
        <v>8</v>
      </c>
      <c r="J4">
        <v>7</v>
      </c>
    </row>
    <row r="5" spans="1:10" x14ac:dyDescent="0.25">
      <c r="A5" s="14">
        <v>4</v>
      </c>
      <c r="B5" s="2">
        <v>3</v>
      </c>
      <c r="C5" t="str">
        <f>VLOOKUP(Judge4[[#This Row],[Number]],Contestant[[Number]:[Name]],2,FALSE)</f>
        <v>Mona</v>
      </c>
      <c r="D5">
        <v>7</v>
      </c>
      <c r="E5">
        <v>8</v>
      </c>
      <c r="F5">
        <v>7</v>
      </c>
      <c r="G5">
        <v>7</v>
      </c>
      <c r="H5">
        <v>7</v>
      </c>
      <c r="I5">
        <v>6</v>
      </c>
    </row>
    <row r="6" spans="1:10" x14ac:dyDescent="0.25">
      <c r="A6" s="14">
        <v>4</v>
      </c>
      <c r="B6" s="2">
        <v>4</v>
      </c>
      <c r="C6" t="str">
        <f>VLOOKUP(Judge4[[#This Row],[Number]],Contestant[[Number]:[Name]],2,FALSE)</f>
        <v>Ira</v>
      </c>
      <c r="D6">
        <v>7</v>
      </c>
      <c r="E6">
        <v>7</v>
      </c>
      <c r="F6">
        <v>8</v>
      </c>
      <c r="G6">
        <v>8</v>
      </c>
      <c r="H6">
        <v>7</v>
      </c>
      <c r="I6">
        <v>7</v>
      </c>
    </row>
    <row r="7" spans="1:10" x14ac:dyDescent="0.25">
      <c r="A7" s="14">
        <v>4</v>
      </c>
      <c r="B7" s="2">
        <v>5</v>
      </c>
      <c r="C7" t="str">
        <f>VLOOKUP(Judge4[[#This Row],[Number]],Contestant[[Number]:[Name]],2,FALSE)</f>
        <v>Maya</v>
      </c>
      <c r="D7">
        <v>7</v>
      </c>
      <c r="E7">
        <v>6</v>
      </c>
      <c r="F7">
        <v>8</v>
      </c>
      <c r="G7">
        <v>8</v>
      </c>
      <c r="H7">
        <v>7</v>
      </c>
      <c r="I7">
        <v>7</v>
      </c>
    </row>
    <row r="8" spans="1:10" x14ac:dyDescent="0.25">
      <c r="A8" s="14">
        <v>4</v>
      </c>
      <c r="B8" s="2">
        <v>6</v>
      </c>
      <c r="C8" t="str">
        <f>VLOOKUP(Judge4[[#This Row],[Number]],Contestant[[Number]:[Name]],2,FALSE)</f>
        <v>Diya</v>
      </c>
      <c r="D8">
        <v>6</v>
      </c>
      <c r="E8">
        <v>6</v>
      </c>
      <c r="F8">
        <v>6</v>
      </c>
      <c r="G8">
        <v>6</v>
      </c>
      <c r="H8">
        <v>7</v>
      </c>
      <c r="I8">
        <v>6</v>
      </c>
    </row>
    <row r="9" spans="1:10" x14ac:dyDescent="0.25">
      <c r="A9" s="14">
        <v>4</v>
      </c>
      <c r="B9" s="2">
        <v>7</v>
      </c>
      <c r="C9" t="str">
        <f>VLOOKUP(Judge4[[#This Row],[Number]],Contestant[[Number]:[Name]],2,FALSE)</f>
        <v>Jasmin</v>
      </c>
      <c r="D9">
        <v>6</v>
      </c>
      <c r="E9">
        <v>6</v>
      </c>
      <c r="F9">
        <v>8</v>
      </c>
      <c r="G9">
        <v>8</v>
      </c>
      <c r="H9">
        <v>9</v>
      </c>
      <c r="I9">
        <v>8</v>
      </c>
      <c r="J9">
        <v>8</v>
      </c>
    </row>
    <row r="10" spans="1:10" x14ac:dyDescent="0.25">
      <c r="A10" s="14">
        <v>4</v>
      </c>
      <c r="B10" s="2">
        <v>8</v>
      </c>
      <c r="C10" t="str">
        <f>VLOOKUP(Judge4[[#This Row],[Number]],Contestant[[Number]:[Name]],2,FALSE)</f>
        <v>Ida</v>
      </c>
      <c r="D10">
        <v>7</v>
      </c>
      <c r="E10">
        <v>7</v>
      </c>
      <c r="F10">
        <v>9</v>
      </c>
      <c r="G10">
        <v>9</v>
      </c>
      <c r="H10">
        <v>7</v>
      </c>
      <c r="I10">
        <v>7</v>
      </c>
      <c r="J10">
        <v>9</v>
      </c>
    </row>
    <row r="11" spans="1:10" x14ac:dyDescent="0.25">
      <c r="A11" s="14">
        <v>4</v>
      </c>
      <c r="B11" s="2">
        <v>9</v>
      </c>
      <c r="C11" t="str">
        <f>VLOOKUP(Judge4[[#This Row],[Number]],Contestant[[Number]:[Name]],2,FALSE)</f>
        <v>Sarina</v>
      </c>
      <c r="D11">
        <v>7</v>
      </c>
      <c r="E11">
        <v>8</v>
      </c>
      <c r="F11">
        <v>7</v>
      </c>
      <c r="G11">
        <v>7</v>
      </c>
      <c r="H11">
        <v>8</v>
      </c>
      <c r="I11">
        <v>8</v>
      </c>
    </row>
    <row r="12" spans="1:10" x14ac:dyDescent="0.25">
      <c r="A12" s="14">
        <v>4</v>
      </c>
      <c r="B12" s="2">
        <v>10</v>
      </c>
      <c r="C12" t="str">
        <f>VLOOKUP(Judge4[[#This Row],[Number]],Contestant[[Number]:[Name]],2,FALSE)</f>
        <v>Asha</v>
      </c>
      <c r="D12">
        <v>8</v>
      </c>
      <c r="E12">
        <v>7</v>
      </c>
      <c r="F12">
        <v>8</v>
      </c>
      <c r="G12">
        <v>8</v>
      </c>
      <c r="H12">
        <v>9</v>
      </c>
      <c r="I12">
        <v>9</v>
      </c>
    </row>
    <row r="13" spans="1:10" x14ac:dyDescent="0.25">
      <c r="A13" s="14">
        <v>4</v>
      </c>
      <c r="B13" s="2" t="s">
        <v>46</v>
      </c>
      <c r="C13" t="str">
        <f>VLOOKUP(Judge4[[#This Row],[Number]],Contestant[[Number]:[Name]],2,FALSE)</f>
        <v>Amaya</v>
      </c>
      <c r="D13">
        <v>6</v>
      </c>
      <c r="E13">
        <v>6</v>
      </c>
      <c r="F13">
        <v>6</v>
      </c>
      <c r="G13">
        <v>6</v>
      </c>
      <c r="H13">
        <v>7</v>
      </c>
      <c r="I13">
        <v>5</v>
      </c>
    </row>
    <row r="14" spans="1:10" x14ac:dyDescent="0.25">
      <c r="A14" s="14">
        <v>4</v>
      </c>
      <c r="B14" s="2" t="s">
        <v>44</v>
      </c>
      <c r="C14" t="str">
        <f>VLOOKUP(Judge4[[#This Row],[Number]],Contestant[[Number]:[Name]],2,FALSE)</f>
        <v>Karina</v>
      </c>
      <c r="D14">
        <v>8</v>
      </c>
      <c r="E14">
        <v>8</v>
      </c>
      <c r="F14">
        <v>6</v>
      </c>
      <c r="G14">
        <v>7</v>
      </c>
      <c r="H14">
        <v>8</v>
      </c>
      <c r="I14">
        <v>7</v>
      </c>
    </row>
    <row r="15" spans="1:10" x14ac:dyDescent="0.25">
      <c r="A15" s="14">
        <v>4</v>
      </c>
      <c r="B15" s="2" t="s">
        <v>42</v>
      </c>
      <c r="C15" t="str">
        <f>VLOOKUP(Judge4[[#This Row],[Number]],Contestant[[Number]:[Name]],2,FALSE)</f>
        <v>Marisa</v>
      </c>
      <c r="D15">
        <v>8</v>
      </c>
      <c r="E15">
        <v>9</v>
      </c>
      <c r="F15">
        <v>7</v>
      </c>
      <c r="G15">
        <v>7</v>
      </c>
      <c r="H15">
        <v>7</v>
      </c>
      <c r="I15">
        <v>8</v>
      </c>
    </row>
    <row r="16" spans="1:10" x14ac:dyDescent="0.25">
      <c r="A16" s="14">
        <v>4</v>
      </c>
      <c r="B16" s="2" t="s">
        <v>40</v>
      </c>
      <c r="C16" t="str">
        <f>VLOOKUP(Judge4[[#This Row],[Number]],Contestant[[Number]:[Name]],2,FALSE)</f>
        <v>Nina</v>
      </c>
      <c r="D16">
        <v>8</v>
      </c>
      <c r="E16">
        <v>8</v>
      </c>
      <c r="F16">
        <v>7</v>
      </c>
      <c r="G16">
        <v>8</v>
      </c>
      <c r="H16">
        <v>7</v>
      </c>
      <c r="I16">
        <v>7</v>
      </c>
      <c r="J16">
        <v>5</v>
      </c>
    </row>
    <row r="17" spans="1:10" x14ac:dyDescent="0.25">
      <c r="A17" s="14">
        <v>4</v>
      </c>
      <c r="B17" s="2" t="s">
        <v>38</v>
      </c>
      <c r="C17" t="str">
        <f>VLOOKUP(Judge4[[#This Row],[Number]],Contestant[[Number]:[Name]],2,FALSE)</f>
        <v>Natasha</v>
      </c>
      <c r="D17">
        <v>8</v>
      </c>
      <c r="E17">
        <v>8</v>
      </c>
      <c r="F17">
        <v>9</v>
      </c>
      <c r="G17">
        <v>9</v>
      </c>
      <c r="H17">
        <v>7</v>
      </c>
      <c r="I17">
        <v>7</v>
      </c>
      <c r="J17">
        <v>6</v>
      </c>
    </row>
    <row r="18" spans="1:10" x14ac:dyDescent="0.25">
      <c r="A18" s="14">
        <v>4</v>
      </c>
      <c r="B18" s="2" t="s">
        <v>36</v>
      </c>
      <c r="C18" t="str">
        <f>VLOOKUP(Judge4[[#This Row],[Number]],Contestant[[Number]:[Name]],2,FALSE)</f>
        <v>Tara</v>
      </c>
      <c r="D18">
        <v>6</v>
      </c>
      <c r="E18">
        <v>6</v>
      </c>
      <c r="F18">
        <v>8</v>
      </c>
      <c r="G18">
        <v>8</v>
      </c>
      <c r="H18">
        <v>7</v>
      </c>
      <c r="I18">
        <v>6</v>
      </c>
    </row>
    <row r="19" spans="1:10" x14ac:dyDescent="0.25">
      <c r="A19" s="14">
        <v>4</v>
      </c>
      <c r="B19" s="2" t="s">
        <v>34</v>
      </c>
      <c r="C19" t="str">
        <f>VLOOKUP(Judge4[[#This Row],[Number]],Contestant[[Number]:[Name]],2,FALSE)</f>
        <v>Anaya</v>
      </c>
      <c r="D19">
        <v>6</v>
      </c>
      <c r="E19">
        <v>6</v>
      </c>
      <c r="F19">
        <v>6</v>
      </c>
      <c r="G19">
        <v>6</v>
      </c>
      <c r="H19">
        <v>6</v>
      </c>
      <c r="I19">
        <v>5</v>
      </c>
    </row>
    <row r="20" spans="1:10" x14ac:dyDescent="0.25">
      <c r="A20" s="14">
        <v>4</v>
      </c>
      <c r="B20" s="2" t="s">
        <v>32</v>
      </c>
      <c r="C20" t="str">
        <f>VLOOKUP(Judge4[[#This Row],[Number]],Contestant[[Number]:[Name]],2,FALSE)</f>
        <v>Lila</v>
      </c>
      <c r="D20">
        <v>7</v>
      </c>
      <c r="E20">
        <v>8</v>
      </c>
      <c r="F20">
        <v>7</v>
      </c>
      <c r="G20">
        <v>7</v>
      </c>
      <c r="H20">
        <v>9</v>
      </c>
      <c r="I20">
        <v>9</v>
      </c>
      <c r="J20">
        <v>8</v>
      </c>
    </row>
    <row r="21" spans="1:10" x14ac:dyDescent="0.25">
      <c r="A21" s="14">
        <v>4</v>
      </c>
      <c r="B21" s="2" t="s">
        <v>30</v>
      </c>
      <c r="C21" t="str">
        <f>VLOOKUP(Judge4[[#This Row],[Number]],Contestant[[Number]:[Name]],2,FALSE)</f>
        <v>Yasmin</v>
      </c>
      <c r="D21">
        <v>7</v>
      </c>
      <c r="E21">
        <v>7</v>
      </c>
      <c r="F21">
        <v>7</v>
      </c>
      <c r="G21">
        <v>8</v>
      </c>
      <c r="H21">
        <v>7</v>
      </c>
      <c r="I21">
        <v>7</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5D409-3B08-4E22-BB72-D590F9E7D364}">
  <sheetPr>
    <tabColor theme="3"/>
  </sheetPr>
  <dimension ref="A1:J21"/>
  <sheetViews>
    <sheetView topLeftCell="B1" workbookViewId="0">
      <selection activeCell="B2" sqref="B2"/>
    </sheetView>
  </sheetViews>
  <sheetFormatPr defaultRowHeight="15" x14ac:dyDescent="0.25"/>
  <cols>
    <col min="1" max="1" width="6.140625" hidden="1" customWidth="1"/>
    <col min="2" max="2" width="21.28515625" style="2" customWidth="1"/>
    <col min="3" max="3" width="21.140625" style="19" customWidth="1"/>
    <col min="4" max="4" width="12.42578125" bestFit="1"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7" bestFit="1" customWidth="1"/>
  </cols>
  <sheetData>
    <row r="1" spans="1:10" ht="18" thickBot="1" x14ac:dyDescent="0.35">
      <c r="B1" s="18" t="str">
        <f>"Judge "&amp;A15&amp;":"&amp;VLOOKUP(A15,Judge[#All],2,FALSE)</f>
        <v>Judge 5:Dale</v>
      </c>
    </row>
    <row r="2" spans="1:10" ht="15.75" thickTop="1" x14ac:dyDescent="0.25">
      <c r="A2" s="12" t="s">
        <v>64</v>
      </c>
      <c r="B2" s="16" t="s">
        <v>60</v>
      </c>
      <c r="C2" s="20" t="s">
        <v>59</v>
      </c>
      <c r="D2" t="s">
        <v>6</v>
      </c>
      <c r="E2" t="s">
        <v>9</v>
      </c>
      <c r="F2" t="s">
        <v>12</v>
      </c>
      <c r="G2" t="s">
        <v>13</v>
      </c>
      <c r="H2" t="s">
        <v>15</v>
      </c>
      <c r="I2" t="s">
        <v>17</v>
      </c>
      <c r="J2" t="s">
        <v>19</v>
      </c>
    </row>
    <row r="3" spans="1:10" x14ac:dyDescent="0.25">
      <c r="A3" s="14">
        <v>5</v>
      </c>
      <c r="B3" s="2">
        <v>1</v>
      </c>
      <c r="C3" t="str">
        <f>VLOOKUP(Judge5[[#This Row],[Number]],Contestant[[Number]:[Name]],2,FALSE)</f>
        <v>Saniya</v>
      </c>
      <c r="D3">
        <v>8</v>
      </c>
      <c r="E3">
        <v>9</v>
      </c>
      <c r="F3">
        <v>8</v>
      </c>
      <c r="G3">
        <v>8</v>
      </c>
      <c r="H3">
        <v>6</v>
      </c>
      <c r="I3">
        <v>7</v>
      </c>
    </row>
    <row r="4" spans="1:10" x14ac:dyDescent="0.25">
      <c r="A4" s="14">
        <v>5</v>
      </c>
      <c r="B4" s="2">
        <v>2</v>
      </c>
      <c r="C4" t="str">
        <f>VLOOKUP(Judge5[[#This Row],[Number]],Contestant[[Number]:[Name]],2,FALSE)</f>
        <v>Trisha</v>
      </c>
      <c r="D4">
        <v>6</v>
      </c>
      <c r="E4">
        <v>7</v>
      </c>
      <c r="F4">
        <v>8</v>
      </c>
      <c r="G4">
        <v>8</v>
      </c>
      <c r="H4">
        <v>8</v>
      </c>
      <c r="I4">
        <v>8</v>
      </c>
      <c r="J4">
        <v>6</v>
      </c>
    </row>
    <row r="5" spans="1:10" x14ac:dyDescent="0.25">
      <c r="A5" s="14">
        <v>5</v>
      </c>
      <c r="B5" s="2">
        <v>3</v>
      </c>
      <c r="C5" t="str">
        <f>VLOOKUP(Judge5[[#This Row],[Number]],Contestant[[Number]:[Name]],2,FALSE)</f>
        <v>Mona</v>
      </c>
      <c r="D5">
        <v>8</v>
      </c>
      <c r="E5">
        <v>8</v>
      </c>
      <c r="F5">
        <v>7</v>
      </c>
      <c r="G5">
        <v>8</v>
      </c>
      <c r="H5">
        <v>9</v>
      </c>
      <c r="I5">
        <v>9</v>
      </c>
    </row>
    <row r="6" spans="1:10" x14ac:dyDescent="0.25">
      <c r="A6" s="14">
        <v>5</v>
      </c>
      <c r="B6" s="2">
        <v>4</v>
      </c>
      <c r="C6" t="str">
        <f>VLOOKUP(Judge5[[#This Row],[Number]],Contestant[[Number]:[Name]],2,FALSE)</f>
        <v>Ira</v>
      </c>
      <c r="D6">
        <v>9</v>
      </c>
      <c r="E6">
        <v>8</v>
      </c>
      <c r="F6">
        <v>10</v>
      </c>
      <c r="G6">
        <v>10</v>
      </c>
      <c r="H6">
        <v>9</v>
      </c>
      <c r="I6">
        <v>9</v>
      </c>
    </row>
    <row r="7" spans="1:10" x14ac:dyDescent="0.25">
      <c r="A7" s="14">
        <v>5</v>
      </c>
      <c r="B7" s="2">
        <v>5</v>
      </c>
      <c r="C7" t="str">
        <f>VLOOKUP(Judge5[[#This Row],[Number]],Contestant[[Number]:[Name]],2,FALSE)</f>
        <v>Maya</v>
      </c>
      <c r="D7">
        <v>6</v>
      </c>
      <c r="E7">
        <v>5</v>
      </c>
      <c r="F7">
        <v>5</v>
      </c>
      <c r="G7">
        <v>6</v>
      </c>
      <c r="H7">
        <v>6</v>
      </c>
      <c r="I7">
        <v>6</v>
      </c>
    </row>
    <row r="8" spans="1:10" x14ac:dyDescent="0.25">
      <c r="A8" s="14">
        <v>5</v>
      </c>
      <c r="B8" s="2">
        <v>6</v>
      </c>
      <c r="C8" t="str">
        <f>VLOOKUP(Judge5[[#This Row],[Number]],Contestant[[Number]:[Name]],2,FALSE)</f>
        <v>Diya</v>
      </c>
      <c r="D8">
        <v>6</v>
      </c>
      <c r="E8">
        <v>6</v>
      </c>
      <c r="F8">
        <v>6</v>
      </c>
      <c r="G8">
        <v>6</v>
      </c>
      <c r="H8">
        <v>7</v>
      </c>
      <c r="I8">
        <v>6</v>
      </c>
    </row>
    <row r="9" spans="1:10" x14ac:dyDescent="0.25">
      <c r="A9" s="14">
        <v>5</v>
      </c>
      <c r="B9" s="2">
        <v>7</v>
      </c>
      <c r="C9" t="str">
        <f>VLOOKUP(Judge5[[#This Row],[Number]],Contestant[[Number]:[Name]],2,FALSE)</f>
        <v>Jasmin</v>
      </c>
      <c r="D9">
        <v>8</v>
      </c>
      <c r="E9">
        <v>9</v>
      </c>
      <c r="F9">
        <v>9</v>
      </c>
      <c r="G9">
        <v>9</v>
      </c>
      <c r="H9">
        <v>8</v>
      </c>
      <c r="I9">
        <v>7</v>
      </c>
      <c r="J9">
        <v>7</v>
      </c>
    </row>
    <row r="10" spans="1:10" x14ac:dyDescent="0.25">
      <c r="A10" s="14">
        <v>5</v>
      </c>
      <c r="B10" s="2">
        <v>8</v>
      </c>
      <c r="C10" t="str">
        <f>VLOOKUP(Judge5[[#This Row],[Number]],Contestant[[Number]:[Name]],2,FALSE)</f>
        <v>Ida</v>
      </c>
      <c r="D10">
        <v>8</v>
      </c>
      <c r="E10">
        <v>8</v>
      </c>
      <c r="F10">
        <v>8</v>
      </c>
      <c r="G10">
        <v>7</v>
      </c>
      <c r="H10">
        <v>9</v>
      </c>
      <c r="I10">
        <v>9</v>
      </c>
      <c r="J10">
        <v>10</v>
      </c>
    </row>
    <row r="11" spans="1:10" x14ac:dyDescent="0.25">
      <c r="A11" s="14">
        <v>5</v>
      </c>
      <c r="B11" s="2">
        <v>9</v>
      </c>
      <c r="C11" t="str">
        <f>VLOOKUP(Judge5[[#This Row],[Number]],Contestant[[Number]:[Name]],2,FALSE)</f>
        <v>Sarina</v>
      </c>
      <c r="D11">
        <v>6</v>
      </c>
      <c r="E11">
        <v>7</v>
      </c>
      <c r="F11">
        <v>9</v>
      </c>
      <c r="G11">
        <v>9</v>
      </c>
      <c r="H11">
        <v>6</v>
      </c>
      <c r="I11">
        <v>6</v>
      </c>
    </row>
    <row r="12" spans="1:10" x14ac:dyDescent="0.25">
      <c r="A12" s="14">
        <v>5</v>
      </c>
      <c r="B12" s="2">
        <v>10</v>
      </c>
      <c r="C12" t="str">
        <f>VLOOKUP(Judge5[[#This Row],[Number]],Contestant[[Number]:[Name]],2,FALSE)</f>
        <v>Asha</v>
      </c>
      <c r="D12">
        <v>6</v>
      </c>
      <c r="E12">
        <v>6</v>
      </c>
      <c r="F12">
        <v>7</v>
      </c>
      <c r="G12">
        <v>7</v>
      </c>
      <c r="H12">
        <v>6</v>
      </c>
      <c r="I12">
        <v>7</v>
      </c>
    </row>
    <row r="13" spans="1:10" x14ac:dyDescent="0.25">
      <c r="A13" s="14">
        <v>5</v>
      </c>
      <c r="B13" s="2" t="s">
        <v>46</v>
      </c>
      <c r="C13" t="str">
        <f>VLOOKUP(Judge5[[#This Row],[Number]],Contestant[[Number]:[Name]],2,FALSE)</f>
        <v>Amaya</v>
      </c>
      <c r="D13">
        <v>6</v>
      </c>
      <c r="E13">
        <v>7</v>
      </c>
      <c r="F13">
        <v>5</v>
      </c>
      <c r="G13">
        <v>6</v>
      </c>
      <c r="H13">
        <v>6</v>
      </c>
      <c r="I13">
        <v>7</v>
      </c>
    </row>
    <row r="14" spans="1:10" x14ac:dyDescent="0.25">
      <c r="A14" s="14">
        <v>5</v>
      </c>
      <c r="B14" s="2" t="s">
        <v>44</v>
      </c>
      <c r="C14" t="str">
        <f>VLOOKUP(Judge5[[#This Row],[Number]],Contestant[[Number]:[Name]],2,FALSE)</f>
        <v>Karina</v>
      </c>
      <c r="D14">
        <v>8</v>
      </c>
      <c r="E14">
        <v>6</v>
      </c>
      <c r="F14">
        <v>8</v>
      </c>
      <c r="G14">
        <v>9</v>
      </c>
      <c r="H14">
        <v>7</v>
      </c>
      <c r="I14">
        <v>6</v>
      </c>
    </row>
    <row r="15" spans="1:10" x14ac:dyDescent="0.25">
      <c r="A15" s="14">
        <v>5</v>
      </c>
      <c r="B15" s="2" t="s">
        <v>42</v>
      </c>
      <c r="C15" t="str">
        <f>VLOOKUP(Judge5[[#This Row],[Number]],Contestant[[Number]:[Name]],2,FALSE)</f>
        <v>Marisa</v>
      </c>
      <c r="D15">
        <v>6</v>
      </c>
      <c r="E15">
        <v>6</v>
      </c>
      <c r="F15">
        <v>7</v>
      </c>
      <c r="G15">
        <v>7</v>
      </c>
      <c r="H15">
        <v>6</v>
      </c>
      <c r="I15">
        <v>6</v>
      </c>
    </row>
    <row r="16" spans="1:10" x14ac:dyDescent="0.25">
      <c r="A16" s="14">
        <v>5</v>
      </c>
      <c r="B16" s="2" t="s">
        <v>40</v>
      </c>
      <c r="C16" t="str">
        <f>VLOOKUP(Judge5[[#This Row],[Number]],Contestant[[Number]:[Name]],2,FALSE)</f>
        <v>Nina</v>
      </c>
      <c r="D16">
        <v>9</v>
      </c>
      <c r="E16">
        <v>9</v>
      </c>
      <c r="F16">
        <v>7</v>
      </c>
      <c r="G16">
        <v>7</v>
      </c>
      <c r="H16">
        <v>9</v>
      </c>
      <c r="I16">
        <v>10</v>
      </c>
      <c r="J16">
        <v>10</v>
      </c>
    </row>
    <row r="17" spans="1:10" x14ac:dyDescent="0.25">
      <c r="A17" s="14">
        <v>5</v>
      </c>
      <c r="B17" s="2" t="s">
        <v>38</v>
      </c>
      <c r="C17" t="str">
        <f>VLOOKUP(Judge5[[#This Row],[Number]],Contestant[[Number]:[Name]],2,FALSE)</f>
        <v>Natasha</v>
      </c>
      <c r="D17">
        <v>8</v>
      </c>
      <c r="E17">
        <v>8</v>
      </c>
      <c r="F17">
        <v>9</v>
      </c>
      <c r="G17">
        <v>7</v>
      </c>
      <c r="H17">
        <v>8</v>
      </c>
      <c r="I17">
        <v>9</v>
      </c>
      <c r="J17">
        <v>8</v>
      </c>
    </row>
    <row r="18" spans="1:10" x14ac:dyDescent="0.25">
      <c r="A18" s="14">
        <v>5</v>
      </c>
      <c r="B18" s="2" t="s">
        <v>36</v>
      </c>
      <c r="C18" t="str">
        <f>VLOOKUP(Judge5[[#This Row],[Number]],Contestant[[Number]:[Name]],2,FALSE)</f>
        <v>Tara</v>
      </c>
      <c r="D18">
        <v>6</v>
      </c>
      <c r="E18">
        <v>7</v>
      </c>
      <c r="F18">
        <v>6</v>
      </c>
      <c r="G18">
        <v>7</v>
      </c>
      <c r="H18">
        <v>9</v>
      </c>
      <c r="I18">
        <v>9</v>
      </c>
    </row>
    <row r="19" spans="1:10" x14ac:dyDescent="0.25">
      <c r="A19" s="14">
        <v>5</v>
      </c>
      <c r="B19" s="2" t="s">
        <v>34</v>
      </c>
      <c r="C19" t="str">
        <f>VLOOKUP(Judge5[[#This Row],[Number]],Contestant[[Number]:[Name]],2,FALSE)</f>
        <v>Anaya</v>
      </c>
      <c r="D19">
        <v>7</v>
      </c>
      <c r="E19">
        <v>7</v>
      </c>
      <c r="F19">
        <v>9</v>
      </c>
      <c r="G19">
        <v>8</v>
      </c>
      <c r="H19">
        <v>7</v>
      </c>
      <c r="I19">
        <v>8</v>
      </c>
    </row>
    <row r="20" spans="1:10" x14ac:dyDescent="0.25">
      <c r="A20" s="14">
        <v>5</v>
      </c>
      <c r="B20" s="2" t="s">
        <v>32</v>
      </c>
      <c r="C20" t="str">
        <f>VLOOKUP(Judge5[[#This Row],[Number]],Contestant[[Number]:[Name]],2,FALSE)</f>
        <v>Lila</v>
      </c>
      <c r="D20">
        <v>9</v>
      </c>
      <c r="E20">
        <v>9</v>
      </c>
      <c r="F20">
        <v>8</v>
      </c>
      <c r="G20">
        <v>8</v>
      </c>
      <c r="H20">
        <v>8</v>
      </c>
      <c r="I20">
        <v>9</v>
      </c>
      <c r="J20">
        <v>9</v>
      </c>
    </row>
    <row r="21" spans="1:10" x14ac:dyDescent="0.25">
      <c r="A21" s="14">
        <v>5</v>
      </c>
      <c r="B21" s="2" t="s">
        <v>30</v>
      </c>
      <c r="C21" t="str">
        <f>VLOOKUP(Judge5[[#This Row],[Number]],Contestant[[Number]:[Name]],2,FALSE)</f>
        <v>Yasmin</v>
      </c>
      <c r="D21">
        <v>8</v>
      </c>
      <c r="E21">
        <v>9</v>
      </c>
      <c r="F21">
        <v>9</v>
      </c>
      <c r="G21">
        <v>8</v>
      </c>
      <c r="H21">
        <v>6</v>
      </c>
      <c r="I21">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Results</vt:lpstr>
      <vt:lpstr>Rounds</vt:lpstr>
      <vt:lpstr>Judges</vt:lpstr>
      <vt:lpstr>Contestants</vt:lpstr>
      <vt:lpstr>Judge1</vt:lpstr>
      <vt:lpstr>Judge2</vt:lpstr>
      <vt:lpstr>Judge3</vt:lpstr>
      <vt:lpstr>Judge4</vt:lpstr>
      <vt:lpstr>Judge5</vt:lpstr>
      <vt:lpstr>Judge6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Savleen Kaur</dc:creator>
  <cp:lastModifiedBy>hp</cp:lastModifiedBy>
  <dcterms:created xsi:type="dcterms:W3CDTF">2019-09-27T08:41:50Z</dcterms:created>
  <dcterms:modified xsi:type="dcterms:W3CDTF">2024-09-11T09:39:48Z</dcterms:modified>
</cp:coreProperties>
</file>