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리점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<sst xmlns="http://schemas.openxmlformats.org/spreadsheetml/2006/main" count="123" uniqueCount="58">
  <si>
    <t>코드</t>
    <phoneticPr fontId="3" type="noConversion"/>
  </si>
  <si>
    <t>A6362</t>
  </si>
  <si>
    <t>A6362</t>
    <phoneticPr fontId="3" type="noConversion"/>
  </si>
  <si>
    <t>B8325</t>
    <phoneticPr fontId="3" type="noConversion"/>
  </si>
  <si>
    <t>C3296</t>
    <phoneticPr fontId="3" type="noConversion"/>
  </si>
  <si>
    <t>B1287</t>
    <phoneticPr fontId="3" type="noConversion"/>
  </si>
  <si>
    <t>B1554</t>
    <phoneticPr fontId="3" type="noConversion"/>
  </si>
  <si>
    <t>C2281</t>
    <phoneticPr fontId="3" type="noConversion"/>
  </si>
  <si>
    <t>A7732</t>
    <phoneticPr fontId="3" type="noConversion"/>
  </si>
  <si>
    <t>A6528</t>
    <phoneticPr fontId="3" type="noConversion"/>
  </si>
  <si>
    <t>최소 화물량(단위:톤)</t>
    <phoneticPr fontId="3" type="noConversion"/>
  </si>
  <si>
    <t>승호해문의 선박개수</t>
    <phoneticPr fontId="3" type="noConversion"/>
  </si>
  <si>
    <t>선박명</t>
    <phoneticPr fontId="3" type="noConversion"/>
  </si>
  <si>
    <t>천곡211호</t>
    <phoneticPr fontId="3" type="noConversion"/>
  </si>
  <si>
    <t>추함203호</t>
    <phoneticPr fontId="3" type="noConversion"/>
  </si>
  <si>
    <t>평릉402호</t>
    <phoneticPr fontId="3" type="noConversion"/>
  </si>
  <si>
    <t>백석105호</t>
    <phoneticPr fontId="3" type="noConversion"/>
  </si>
  <si>
    <t>삼봉902호</t>
    <phoneticPr fontId="3" type="noConversion"/>
  </si>
  <si>
    <t>비천107호</t>
    <phoneticPr fontId="3" type="noConversion"/>
  </si>
  <si>
    <t>해동323호</t>
    <phoneticPr fontId="3" type="noConversion"/>
  </si>
  <si>
    <t>대진704호</t>
    <phoneticPr fontId="3" type="noConversion"/>
  </si>
  <si>
    <t>대리점</t>
  </si>
  <si>
    <t>대리점</t>
    <phoneticPr fontId="3" type="noConversion"/>
  </si>
  <si>
    <t>신일해운</t>
  </si>
  <si>
    <t>신일해운</t>
    <phoneticPr fontId="3" type="noConversion"/>
  </si>
  <si>
    <t>승호해운</t>
  </si>
  <si>
    <t>승호해운</t>
    <phoneticPr fontId="3" type="noConversion"/>
  </si>
  <si>
    <t>승호해운</t>
    <phoneticPr fontId="3" type="noConversion"/>
  </si>
  <si>
    <t>태현이앤씨</t>
  </si>
  <si>
    <t>태현이앤씨</t>
    <phoneticPr fontId="3" type="noConversion"/>
  </si>
  <si>
    <t>승호해운</t>
    <phoneticPr fontId="3" type="noConversion"/>
  </si>
  <si>
    <t>태현이앤씨</t>
    <phoneticPr fontId="3" type="noConversion"/>
  </si>
  <si>
    <t>입항항</t>
    <phoneticPr fontId="3" type="noConversion"/>
  </si>
  <si>
    <t>목포</t>
    <phoneticPr fontId="3" type="noConversion"/>
  </si>
  <si>
    <t>인천</t>
    <phoneticPr fontId="3" type="noConversion"/>
  </si>
  <si>
    <t>부산</t>
    <phoneticPr fontId="3" type="noConversion"/>
  </si>
  <si>
    <t>인천</t>
    <phoneticPr fontId="3" type="noConversion"/>
  </si>
  <si>
    <t>부산</t>
    <phoneticPr fontId="3" type="noConversion"/>
  </si>
  <si>
    <t>인천</t>
    <phoneticPr fontId="3" type="noConversion"/>
  </si>
  <si>
    <t>항차</t>
    <phoneticPr fontId="3" type="noConversion"/>
  </si>
  <si>
    <t>신일해운 선박의 항차 평균</t>
    <phoneticPr fontId="3" type="noConversion"/>
  </si>
  <si>
    <t>코드</t>
    <phoneticPr fontId="3" type="noConversion"/>
  </si>
  <si>
    <t>항차</t>
    <phoneticPr fontId="3" type="noConversion"/>
  </si>
  <si>
    <t>화물량
(단위:톤)</t>
    <phoneticPr fontId="3" type="noConversion"/>
  </si>
  <si>
    <t>입항
요일</t>
    <phoneticPr fontId="3" type="noConversion"/>
  </si>
  <si>
    <t>비고</t>
    <phoneticPr fontId="3" type="noConversion"/>
  </si>
  <si>
    <t>입항일</t>
  </si>
  <si>
    <t>입항일</t>
    <phoneticPr fontId="3" type="noConversion"/>
  </si>
  <si>
    <t>C*</t>
    <phoneticPr fontId="3" type="noConversion"/>
  </si>
  <si>
    <t>&gt;=6000</t>
    <phoneticPr fontId="3" type="noConversion"/>
  </si>
  <si>
    <t>총합계</t>
  </si>
  <si>
    <t>개수 : 선박명</t>
  </si>
  <si>
    <t>평균 : 화물량(단위:톤)</t>
  </si>
  <si>
    <t>1월</t>
  </si>
  <si>
    <t>2월</t>
  </si>
  <si>
    <t>3월</t>
  </si>
  <si>
    <t>**</t>
  </si>
  <si>
    <t>추암203호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</si>
</sst>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항차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14" fontId="2" fillId="0" borderId="8" xfId="0" applyNumberFormat="1" applyFont="1" applyBorder="1" applyAlignment="1">
      <alignment horizontal="right" vertical="center"/>
    </xf>
    <xf numFmtId="41" fontId="2" fillId="0" borderId="14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신일해운 및 승호해운 모래수송선 실적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화물량(단위:톤)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09E-4F1B-8FBB-A3B038322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(제1작업!$H$5,제1작업!$H$6,제1작업!$H$7,제1작업!$H$8,제1작업!$H$10,제1작업!$H$11)</c:f>
              <c:numCache>
                <c:formatCode>_(* #,##0_);_(* \(#,##0\);_(* "-"_);_(@_)</c:formatCode>
                <c:ptCount val="6"/>
                <c:pt idx="0">
                  <c:v>7820</c:v>
                </c:pt>
                <c:pt idx="1">
                  <c:v>5064</c:v>
                </c:pt>
                <c:pt idx="2">
                  <c:v>6322</c:v>
                </c:pt>
                <c:pt idx="3">
                  <c:v>4368</c:v>
                </c:pt>
                <c:pt idx="4">
                  <c:v>3640</c:v>
                </c:pt>
                <c:pt idx="5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76-A477-86C7C0A8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84783151"/>
        <c:axId val="884783567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항차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(제1작업!$F$5,제1작업!$F$6,제1작업!$F$7,제1작업!$F$8,제1작업!$F$10,제1작업!$F$11)</c:f>
              <c:numCache>
                <c:formatCode>#,##0"항차"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11</c:v>
                </c:pt>
                <c:pt idx="3">
                  <c:v>6</c:v>
                </c:pt>
                <c:pt idx="4">
                  <c:v>68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1-4F76-A477-86C7C0A8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506335"/>
        <c:axId val="1054505087"/>
      </c:lineChart>
      <c:catAx>
        <c:axId val="8847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4783567"/>
        <c:crosses val="autoZero"/>
        <c:auto val="1"/>
        <c:lblAlgn val="ctr"/>
        <c:lblOffset val="100"/>
        <c:noMultiLvlLbl val="0"/>
      </c:catAx>
      <c:valAx>
        <c:axId val="8847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4783151"/>
        <c:crosses val="autoZero"/>
        <c:crossBetween val="between"/>
      </c:valAx>
      <c:valAx>
        <c:axId val="1054505087"/>
        <c:scaling>
          <c:orientation val="minMax"/>
          <c:max val="100"/>
        </c:scaling>
        <c:delete val="0"/>
        <c:axPos val="r"/>
        <c:numFmt formatCode="#,##0&quot;항차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54506335"/>
        <c:crosses val="max"/>
        <c:crossBetween val="between"/>
        <c:majorUnit val="20"/>
      </c:valAx>
      <c:catAx>
        <c:axId val="105450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0508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10026</xdr:colOff>
      <xdr:row>0</xdr:row>
      <xdr:rowOff>110289</xdr:rowOff>
    </xdr:from>
    <xdr:to>
      <xdr:col>6</xdr:col>
      <xdr:colOff>566487</xdr:colOff>
      <xdr:row>2</xdr:row>
      <xdr:rowOff>235618</xdr:rowOff>
    </xdr:to>
    <xdr:sp macro="" textlink="">
      <xdr:nvSpPr>
        <xdr:cNvPr id="3" name="한쪽 모서리가 잘린 사각형 2"/>
        <xdr:cNvSpPr/>
      </xdr:nvSpPr>
      <xdr:spPr>
        <a:xfrm>
          <a:off x="135355" y="110289"/>
          <a:ext cx="3990474" cy="556461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모래수송선 실적 현황</a:t>
          </a:r>
        </a:p>
      </xdr:txBody>
    </xdr:sp>
    <xdr:clientData/>
  </xdr:twoCellAnchor>
  <xdr:twoCellAnchor editAs="oneCell">
    <xdr:from>
      <xdr:col>6</xdr:col>
      <xdr:colOff>762001</xdr:colOff>
      <xdr:row>0</xdr:row>
      <xdr:rowOff>120316</xdr:rowOff>
    </xdr:from>
    <xdr:to>
      <xdr:col>9</xdr:col>
      <xdr:colOff>668255</xdr:colOff>
      <xdr:row>2</xdr:row>
      <xdr:rowOff>272716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1343" y="120316"/>
          <a:ext cx="2297530" cy="583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0.14506</cdr:y>
    </cdr:from>
    <cdr:to>
      <cdr:x>0.43037</cdr:x>
      <cdr:y>0.20796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873115" y="882234"/>
          <a:ext cx="1132069" cy="382561"/>
        </a:xfrm>
        <a:prstGeom xmlns:a="http://schemas.openxmlformats.org/drawingml/2006/main" prst="wedgeRoundRectCallout">
          <a:avLst>
            <a:gd name="adj1" fmla="val -51178"/>
            <a:gd name="adj2" fmla="val 8699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화물량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3.43658472222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선박명" numFmtId="0">
      <sharedItems count="8">
        <s v="천곡211호"/>
        <s v="추함203호"/>
        <s v="평릉402호"/>
        <s v="백석105호"/>
        <s v="삼봉902호"/>
        <s v="비천107호"/>
        <s v="해동323호"/>
        <s v="대진704호"/>
      </sharedItems>
    </cacheField>
    <cacheField name="대리점" numFmtId="0">
      <sharedItems count="3">
        <s v="신일해운"/>
        <s v="승호해운"/>
        <s v="태현이앤씨"/>
      </sharedItems>
    </cacheField>
    <cacheField name="입항항" numFmtId="0">
      <sharedItems count="3">
        <s v="목포"/>
        <s v="인천"/>
        <s v="부산"/>
      </sharedItems>
    </cacheField>
    <cacheField name="항차" numFmtId="176">
      <sharedItems containsSemiMixedTypes="0" containsString="0" containsNumber="1" containsInteger="1" minValue="4" maxValue="82"/>
    </cacheField>
    <cacheField name="입항일" numFmtId="14">
      <sharedItems containsSemiMixedTypes="0" containsNonDate="0" containsDate="1" containsString="0" minDate="2023-01-13T00:00:00" maxDate="2023-03-05T00:00:00" count="8">
        <d v="2023-01-13T00:00:00"/>
        <d v="2023-03-01T00:00:00"/>
        <d v="2023-03-04T00:00:00"/>
        <d v="2023-02-21T00:00:00"/>
        <d v="2023-01-27T00:00:00"/>
        <d v="2023-03-03T00:00:00"/>
        <d v="2023-02-12T00:00:00"/>
        <d v="2023-02-16T00:00:00"/>
      </sharedItems>
      <fieldGroup base="5">
        <rangePr groupBy="months" startDate="2023-01-13T00:00:00" endDate="2023-03-05T00:00:00"/>
        <groupItems count="14">
          <s v="&lt;2023-01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3-05"/>
        </groupItems>
      </fieldGroup>
    </cacheField>
    <cacheField name="화물량_x000a_(단위:톤)" numFmtId="41">
      <sharedItems containsSemiMixedTypes="0" containsString="0" containsNumber="1" containsInteger="1" minValue="2418" maxValue="7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6362"/>
    <x v="0"/>
    <x v="0"/>
    <x v="0"/>
    <n v="75"/>
    <x v="0"/>
    <n v="7820"/>
  </r>
  <r>
    <s v="B8325"/>
    <x v="1"/>
    <x v="1"/>
    <x v="1"/>
    <n v="82"/>
    <x v="1"/>
    <n v="5064"/>
  </r>
  <r>
    <s v="C3296"/>
    <x v="2"/>
    <x v="1"/>
    <x v="1"/>
    <n v="11"/>
    <x v="2"/>
    <n v="6322"/>
  </r>
  <r>
    <s v="B1287"/>
    <x v="3"/>
    <x v="0"/>
    <x v="2"/>
    <n v="6"/>
    <x v="3"/>
    <n v="4368"/>
  </r>
  <r>
    <s v="B1554"/>
    <x v="4"/>
    <x v="2"/>
    <x v="1"/>
    <n v="4"/>
    <x v="4"/>
    <n v="5239"/>
  </r>
  <r>
    <s v="C2281"/>
    <x v="5"/>
    <x v="1"/>
    <x v="2"/>
    <n v="68"/>
    <x v="5"/>
    <n v="3640"/>
  </r>
  <r>
    <s v="A7732"/>
    <x v="6"/>
    <x v="0"/>
    <x v="1"/>
    <n v="5"/>
    <x v="6"/>
    <n v="4325"/>
  </r>
  <r>
    <s v="A6528"/>
    <x v="7"/>
    <x v="2"/>
    <x v="1"/>
    <n v="48"/>
    <x v="7"/>
    <n v="2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항일" colHeaderCaption="대리점">
  <location ref="B2:H8" firstHeaderRow="1" firstDataRow="3" firstDataCol="1"/>
  <pivotFields count="7">
    <pivotField showAll="0"/>
    <pivotField dataField="1" showAll="0">
      <items count="9">
        <item x="7"/>
        <item x="3"/>
        <item x="5"/>
        <item x="4"/>
        <item x="0"/>
        <item x="1"/>
        <item x="2"/>
        <item x="6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numFmtId="176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선박명" fld="1" subtotal="count" baseField="0" baseItem="0"/>
    <dataField name="평균 : 화물량(단위:톤)" fld="6" subtotal="average" baseField="3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190" zoomScaleNormal="190" workbookViewId="0">
      <selection activeCell="C7" sqref="C7"/>
    </sheetView>
  </sheetViews>
  <sheetFormatPr defaultRowHeight="13.5" x14ac:dyDescent="0.3"/>
  <cols>
    <col min="1" max="1" width="1.625" style="1" customWidth="1"/>
    <col min="2" max="2" width="7.625" style="1" bestFit="1" customWidth="1"/>
    <col min="3" max="3" width="11.25" style="1" bestFit="1" customWidth="1"/>
    <col min="4" max="4" width="11.875" style="1" bestFit="1" customWidth="1"/>
    <col min="5" max="5" width="8.25" style="1" bestFit="1" customWidth="1"/>
    <col min="6" max="6" width="7.25" style="1" bestFit="1" customWidth="1"/>
    <col min="7" max="7" width="13.25" style="1" bestFit="1" customWidth="1"/>
    <col min="8" max="8" width="9.25" style="1" bestFit="1" customWidth="1"/>
    <col min="9" max="10" width="8.875" style="1" customWidth="1"/>
    <col min="11" max="11" width="9" style="1"/>
    <col min="12" max="12" width="3" style="1" customWidth="1"/>
    <col min="13" max="16384" width="9" style="1"/>
  </cols>
  <sheetData>
    <row r="1" spans="2:10" ht="17.25" customHeight="1" x14ac:dyDescent="0.3"/>
    <row r="2" spans="2:10" ht="16.5" customHeight="1" x14ac:dyDescent="0.3"/>
    <row r="3" spans="2:10" ht="24.75" customHeight="1" thickBot="1" x14ac:dyDescent="0.35"/>
    <row r="4" spans="2:10" ht="27.75" thickBot="1" x14ac:dyDescent="0.35">
      <c r="B4" s="10" t="s">
        <v>0</v>
      </c>
      <c r="C4" s="11" t="s">
        <v>12</v>
      </c>
      <c r="D4" s="11" t="s">
        <v>22</v>
      </c>
      <c r="E4" s="11" t="s">
        <v>32</v>
      </c>
      <c r="F4" s="11" t="s">
        <v>39</v>
      </c>
      <c r="G4" s="11" t="s">
        <v>47</v>
      </c>
      <c r="H4" s="12" t="s">
        <v>43</v>
      </c>
      <c r="I4" s="12" t="s">
        <v>44</v>
      </c>
      <c r="J4" s="13" t="s">
        <v>45</v>
      </c>
    </row>
    <row r="5" spans="2:10" x14ac:dyDescent="0.3">
      <c r="B5" s="15" t="s">
        <v>2</v>
      </c>
      <c r="C5" s="16" t="s">
        <v>13</v>
      </c>
      <c r="D5" s="16" t="s">
        <v>24</v>
      </c>
      <c r="E5" s="16" t="s">
        <v>33</v>
      </c>
      <c r="F5" s="24">
        <v>75</v>
      </c>
      <c r="G5" s="18">
        <v>44939</v>
      </c>
      <c r="H5" s="17">
        <v>7820</v>
      </c>
      <c r="I5" s="16" t="str">
        <f>CHOOSE(WEEKDAY(G5,2),"월요일","화요일","수요일","목요일","금요일","토요일","일요일")</f>
        <v>금요일</v>
      </c>
      <c r="J5" s="19" t="str">
        <f>_xlfn.RANK.EQ(F5,$F$5:$F$12,0)&amp;"위"</f>
        <v>2위</v>
      </c>
    </row>
    <row r="6" spans="2:10" x14ac:dyDescent="0.3">
      <c r="B6" s="5" t="s">
        <v>3</v>
      </c>
      <c r="C6" s="2" t="s">
        <v>57</v>
      </c>
      <c r="D6" s="2" t="s">
        <v>26</v>
      </c>
      <c r="E6" s="2" t="s">
        <v>34</v>
      </c>
      <c r="F6" s="25">
        <v>82</v>
      </c>
      <c r="G6" s="4">
        <v>44986</v>
      </c>
      <c r="H6" s="3">
        <v>5064</v>
      </c>
      <c r="I6" s="2" t="str">
        <f t="shared" ref="I6:I12" si="0">CHOOSE(WEEKDAY(G6,2),"월요일","화요일","수요일","목요일","금요일","토요일","일요일")</f>
        <v>수요일</v>
      </c>
      <c r="J6" s="6" t="str">
        <f t="shared" ref="J6:J12" si="1">_xlfn.RANK.EQ(F6,$F$5:$F$12,0)&amp;"위"</f>
        <v>1위</v>
      </c>
    </row>
    <row r="7" spans="2:10" x14ac:dyDescent="0.3">
      <c r="B7" s="5" t="s">
        <v>4</v>
      </c>
      <c r="C7" s="2" t="s">
        <v>15</v>
      </c>
      <c r="D7" s="2" t="s">
        <v>27</v>
      </c>
      <c r="E7" s="2" t="s">
        <v>34</v>
      </c>
      <c r="F7" s="25">
        <v>11</v>
      </c>
      <c r="G7" s="4">
        <v>44989</v>
      </c>
      <c r="H7" s="3">
        <v>6322</v>
      </c>
      <c r="I7" s="2" t="str">
        <f t="shared" si="0"/>
        <v>토요일</v>
      </c>
      <c r="J7" s="6" t="str">
        <f t="shared" si="1"/>
        <v>5위</v>
      </c>
    </row>
    <row r="8" spans="2:10" x14ac:dyDescent="0.3">
      <c r="B8" s="5" t="s">
        <v>5</v>
      </c>
      <c r="C8" s="2" t="s">
        <v>16</v>
      </c>
      <c r="D8" s="2" t="s">
        <v>24</v>
      </c>
      <c r="E8" s="2" t="s">
        <v>35</v>
      </c>
      <c r="F8" s="25">
        <v>6</v>
      </c>
      <c r="G8" s="4">
        <v>44978</v>
      </c>
      <c r="H8" s="3">
        <v>4368</v>
      </c>
      <c r="I8" s="2" t="str">
        <f t="shared" si="0"/>
        <v>화요일</v>
      </c>
      <c r="J8" s="6" t="str">
        <f t="shared" si="1"/>
        <v>6위</v>
      </c>
    </row>
    <row r="9" spans="2:10" x14ac:dyDescent="0.3">
      <c r="B9" s="5" t="s">
        <v>6</v>
      </c>
      <c r="C9" s="2" t="s">
        <v>17</v>
      </c>
      <c r="D9" s="2" t="s">
        <v>29</v>
      </c>
      <c r="E9" s="2" t="s">
        <v>36</v>
      </c>
      <c r="F9" s="25">
        <v>4</v>
      </c>
      <c r="G9" s="4">
        <v>44953</v>
      </c>
      <c r="H9" s="3">
        <v>5239</v>
      </c>
      <c r="I9" s="2" t="str">
        <f t="shared" si="0"/>
        <v>금요일</v>
      </c>
      <c r="J9" s="6" t="str">
        <f t="shared" si="1"/>
        <v>8위</v>
      </c>
    </row>
    <row r="10" spans="2:10" x14ac:dyDescent="0.3">
      <c r="B10" s="5" t="s">
        <v>7</v>
      </c>
      <c r="C10" s="2" t="s">
        <v>18</v>
      </c>
      <c r="D10" s="2" t="s">
        <v>30</v>
      </c>
      <c r="E10" s="2" t="s">
        <v>37</v>
      </c>
      <c r="F10" s="25">
        <v>68</v>
      </c>
      <c r="G10" s="4">
        <v>44988</v>
      </c>
      <c r="H10" s="3">
        <v>3640</v>
      </c>
      <c r="I10" s="2" t="str">
        <f t="shared" si="0"/>
        <v>금요일</v>
      </c>
      <c r="J10" s="6" t="str">
        <f t="shared" si="1"/>
        <v>3위</v>
      </c>
    </row>
    <row r="11" spans="2:10" x14ac:dyDescent="0.3">
      <c r="B11" s="5" t="s">
        <v>8</v>
      </c>
      <c r="C11" s="2" t="s">
        <v>19</v>
      </c>
      <c r="D11" s="2" t="s">
        <v>24</v>
      </c>
      <c r="E11" s="2" t="s">
        <v>34</v>
      </c>
      <c r="F11" s="25">
        <v>5</v>
      </c>
      <c r="G11" s="4">
        <v>44969</v>
      </c>
      <c r="H11" s="3">
        <v>4325</v>
      </c>
      <c r="I11" s="2" t="str">
        <f t="shared" si="0"/>
        <v>일요일</v>
      </c>
      <c r="J11" s="6" t="str">
        <f t="shared" si="1"/>
        <v>7위</v>
      </c>
    </row>
    <row r="12" spans="2:10" ht="14.25" thickBot="1" x14ac:dyDescent="0.35">
      <c r="B12" s="20" t="s">
        <v>9</v>
      </c>
      <c r="C12" s="7" t="s">
        <v>20</v>
      </c>
      <c r="D12" s="7" t="s">
        <v>31</v>
      </c>
      <c r="E12" s="7" t="s">
        <v>38</v>
      </c>
      <c r="F12" s="26">
        <v>48</v>
      </c>
      <c r="G12" s="22">
        <v>44973</v>
      </c>
      <c r="H12" s="21">
        <v>2418</v>
      </c>
      <c r="I12" s="7" t="str">
        <f t="shared" si="0"/>
        <v>목요일</v>
      </c>
      <c r="J12" s="9" t="str">
        <f t="shared" si="1"/>
        <v>4위</v>
      </c>
    </row>
    <row r="13" spans="2:10" x14ac:dyDescent="0.3">
      <c r="B13" s="32" t="s">
        <v>10</v>
      </c>
      <c r="C13" s="33"/>
      <c r="D13" s="33"/>
      <c r="E13" s="23">
        <f>MIN(H5:H12)</f>
        <v>2418</v>
      </c>
      <c r="F13" s="36"/>
      <c r="G13" s="33" t="s">
        <v>40</v>
      </c>
      <c r="H13" s="33"/>
      <c r="I13" s="33"/>
      <c r="J13" s="14">
        <f>INT(DAVERAGE(B4:H12,F4,D4:D5))</f>
        <v>28</v>
      </c>
    </row>
    <row r="14" spans="2:10" ht="17.25" customHeight="1" thickBot="1" x14ac:dyDescent="0.35">
      <c r="B14" s="34" t="s">
        <v>11</v>
      </c>
      <c r="C14" s="35"/>
      <c r="D14" s="35"/>
      <c r="E14" s="7">
        <f>COUNTIF(대리점,D6)</f>
        <v>3</v>
      </c>
      <c r="F14" s="37"/>
      <c r="G14" s="8" t="s">
        <v>41</v>
      </c>
      <c r="H14" s="7" t="s">
        <v>1</v>
      </c>
      <c r="I14" s="8" t="s">
        <v>42</v>
      </c>
      <c r="J14" s="9">
        <f>VLOOKUP(H14,B5:H12,5,FALSE)</f>
        <v>75</v>
      </c>
    </row>
    <row r="15" spans="2:10" ht="13.5" customHeight="1" x14ac:dyDescent="0.3"/>
    <row r="16" spans="2:10" ht="15.7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3" priority="1">
      <formula>$F5&lt;=10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75" zoomScaleNormal="175" workbookViewId="0">
      <selection activeCell="D11" sqref="D11"/>
    </sheetView>
  </sheetViews>
  <sheetFormatPr defaultRowHeight="13.5" x14ac:dyDescent="0.3"/>
  <cols>
    <col min="1" max="1" width="1.625" style="1" customWidth="1"/>
    <col min="2" max="2" width="7.625" style="1" bestFit="1" customWidth="1"/>
    <col min="3" max="3" width="11.25" style="1" bestFit="1" customWidth="1"/>
    <col min="4" max="4" width="11.875" style="1" bestFit="1" customWidth="1"/>
    <col min="5" max="5" width="9.625" style="1" customWidth="1"/>
    <col min="6" max="6" width="7.25" style="1" bestFit="1" customWidth="1"/>
    <col min="7" max="7" width="13.25" style="1" bestFit="1" customWidth="1"/>
    <col min="8" max="8" width="9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0" t="s">
        <v>0</v>
      </c>
      <c r="C2" s="11" t="s">
        <v>12</v>
      </c>
      <c r="D2" s="11" t="s">
        <v>22</v>
      </c>
      <c r="E2" s="11" t="s">
        <v>32</v>
      </c>
      <c r="F2" s="11" t="s">
        <v>39</v>
      </c>
      <c r="G2" s="11" t="s">
        <v>47</v>
      </c>
      <c r="H2" s="12" t="s">
        <v>43</v>
      </c>
    </row>
    <row r="3" spans="2:8" x14ac:dyDescent="0.3">
      <c r="B3" s="15" t="s">
        <v>2</v>
      </c>
      <c r="C3" s="16" t="s">
        <v>13</v>
      </c>
      <c r="D3" s="16" t="s">
        <v>24</v>
      </c>
      <c r="E3" s="16" t="s">
        <v>33</v>
      </c>
      <c r="F3" s="24">
        <v>75</v>
      </c>
      <c r="G3" s="18">
        <v>44939</v>
      </c>
      <c r="H3" s="17">
        <v>7820</v>
      </c>
    </row>
    <row r="4" spans="2:8" x14ac:dyDescent="0.3">
      <c r="B4" s="5" t="s">
        <v>3</v>
      </c>
      <c r="C4" s="2" t="s">
        <v>14</v>
      </c>
      <c r="D4" s="2" t="s">
        <v>26</v>
      </c>
      <c r="E4" s="2" t="s">
        <v>34</v>
      </c>
      <c r="F4" s="25">
        <v>82</v>
      </c>
      <c r="G4" s="4">
        <v>44986</v>
      </c>
      <c r="H4" s="3">
        <v>5064</v>
      </c>
    </row>
    <row r="5" spans="2:8" x14ac:dyDescent="0.3">
      <c r="B5" s="5" t="s">
        <v>4</v>
      </c>
      <c r="C5" s="2" t="s">
        <v>15</v>
      </c>
      <c r="D5" s="2" t="s">
        <v>27</v>
      </c>
      <c r="E5" s="2" t="s">
        <v>34</v>
      </c>
      <c r="F5" s="25">
        <v>11</v>
      </c>
      <c r="G5" s="4">
        <v>44989</v>
      </c>
      <c r="H5" s="3">
        <v>6322</v>
      </c>
    </row>
    <row r="6" spans="2:8" x14ac:dyDescent="0.3">
      <c r="B6" s="5" t="s">
        <v>5</v>
      </c>
      <c r="C6" s="2" t="s">
        <v>16</v>
      </c>
      <c r="D6" s="2" t="s">
        <v>24</v>
      </c>
      <c r="E6" s="2" t="s">
        <v>35</v>
      </c>
      <c r="F6" s="25">
        <v>6</v>
      </c>
      <c r="G6" s="4">
        <v>44978</v>
      </c>
      <c r="H6" s="3">
        <v>4368</v>
      </c>
    </row>
    <row r="7" spans="2:8" x14ac:dyDescent="0.3">
      <c r="B7" s="5" t="s">
        <v>6</v>
      </c>
      <c r="C7" s="2" t="s">
        <v>17</v>
      </c>
      <c r="D7" s="2" t="s">
        <v>29</v>
      </c>
      <c r="E7" s="2" t="s">
        <v>36</v>
      </c>
      <c r="F7" s="25">
        <v>4</v>
      </c>
      <c r="G7" s="4">
        <v>44953</v>
      </c>
      <c r="H7" s="3">
        <v>5239</v>
      </c>
    </row>
    <row r="8" spans="2:8" x14ac:dyDescent="0.3">
      <c r="B8" s="5" t="s">
        <v>7</v>
      </c>
      <c r="C8" s="2" t="s">
        <v>18</v>
      </c>
      <c r="D8" s="2" t="s">
        <v>30</v>
      </c>
      <c r="E8" s="2" t="s">
        <v>37</v>
      </c>
      <c r="F8" s="25">
        <v>68</v>
      </c>
      <c r="G8" s="4">
        <v>44988</v>
      </c>
      <c r="H8" s="3">
        <v>3640</v>
      </c>
    </row>
    <row r="9" spans="2:8" x14ac:dyDescent="0.3">
      <c r="B9" s="5" t="s">
        <v>8</v>
      </c>
      <c r="C9" s="2" t="s">
        <v>19</v>
      </c>
      <c r="D9" s="2" t="s">
        <v>24</v>
      </c>
      <c r="E9" s="2" t="s">
        <v>34</v>
      </c>
      <c r="F9" s="25">
        <v>5</v>
      </c>
      <c r="G9" s="4">
        <v>44969</v>
      </c>
      <c r="H9" s="3">
        <v>4325</v>
      </c>
    </row>
    <row r="10" spans="2:8" ht="14.25" thickBot="1" x14ac:dyDescent="0.35">
      <c r="B10" s="20" t="s">
        <v>9</v>
      </c>
      <c r="C10" s="7" t="s">
        <v>20</v>
      </c>
      <c r="D10" s="7" t="s">
        <v>31</v>
      </c>
      <c r="E10" s="7" t="s">
        <v>38</v>
      </c>
      <c r="F10" s="26">
        <v>48</v>
      </c>
      <c r="G10" s="22">
        <v>44973</v>
      </c>
      <c r="H10" s="21">
        <v>2418</v>
      </c>
    </row>
    <row r="13" spans="2:8" ht="14.25" thickBot="1" x14ac:dyDescent="0.35"/>
    <row r="14" spans="2:8" ht="27" x14ac:dyDescent="0.3">
      <c r="B14" s="10" t="s">
        <v>0</v>
      </c>
      <c r="C14" s="12" t="s">
        <v>43</v>
      </c>
    </row>
    <row r="15" spans="2:8" x14ac:dyDescent="0.3">
      <c r="B15" s="1" t="s">
        <v>48</v>
      </c>
    </row>
    <row r="16" spans="2:8" x14ac:dyDescent="0.3">
      <c r="C16" s="1" t="s">
        <v>49</v>
      </c>
    </row>
    <row r="17" spans="2:5" ht="14.25" thickBot="1" x14ac:dyDescent="0.35"/>
    <row r="18" spans="2:5" ht="28.5" customHeight="1" thickBot="1" x14ac:dyDescent="0.35">
      <c r="B18" s="10" t="s">
        <v>0</v>
      </c>
      <c r="C18" s="11" t="s">
        <v>12</v>
      </c>
      <c r="D18" s="11" t="s">
        <v>39</v>
      </c>
      <c r="E18" s="12" t="s">
        <v>43</v>
      </c>
    </row>
    <row r="19" spans="2:5" x14ac:dyDescent="0.3">
      <c r="B19" s="15" t="s">
        <v>2</v>
      </c>
      <c r="C19" s="16" t="s">
        <v>13</v>
      </c>
      <c r="D19" s="24">
        <v>75</v>
      </c>
      <c r="E19" s="17">
        <v>7820</v>
      </c>
    </row>
    <row r="20" spans="2:5" x14ac:dyDescent="0.3">
      <c r="B20" s="5" t="s">
        <v>4</v>
      </c>
      <c r="C20" s="2" t="s">
        <v>15</v>
      </c>
      <c r="D20" s="25">
        <v>11</v>
      </c>
      <c r="E20" s="3">
        <v>6322</v>
      </c>
    </row>
    <row r="21" spans="2:5" x14ac:dyDescent="0.3">
      <c r="B21" s="5" t="s">
        <v>7</v>
      </c>
      <c r="C21" s="2" t="s">
        <v>18</v>
      </c>
      <c r="D21" s="25">
        <v>68</v>
      </c>
      <c r="E21" s="3">
        <v>3640</v>
      </c>
    </row>
  </sheetData>
  <phoneticPr fontId="3" type="noConversion"/>
  <conditionalFormatting sqref="B3:H10">
    <cfRule type="expression" dxfId="2" priority="1">
      <formula>$F3&lt;=10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Normal="100" workbookViewId="0">
      <selection activeCell="I7" sqref="I7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1.375" style="1" customWidth="1"/>
    <col min="5" max="5" width="13.125" style="1" bestFit="1" customWidth="1"/>
    <col min="6" max="6" width="21.375" style="1" customWidth="1"/>
    <col min="7" max="7" width="13.125" style="1" bestFit="1" customWidth="1"/>
    <col min="8" max="8" width="21.375" style="1" customWidth="1"/>
    <col min="9" max="9" width="18" style="1" bestFit="1" customWidth="1"/>
    <col min="10" max="10" width="26.25" style="1" customWidth="1"/>
    <col min="11" max="16384" width="9" style="1"/>
  </cols>
  <sheetData>
    <row r="2" spans="2:10" ht="16.5" x14ac:dyDescent="0.3">
      <c r="B2" s="28"/>
      <c r="C2" s="29" t="s">
        <v>21</v>
      </c>
      <c r="D2" s="28"/>
      <c r="E2" s="28"/>
      <c r="F2" s="28"/>
      <c r="G2" s="28"/>
      <c r="H2" s="28"/>
      <c r="I2"/>
      <c r="J2"/>
    </row>
    <row r="3" spans="2:10" ht="16.5" x14ac:dyDescent="0.3">
      <c r="B3" s="28"/>
      <c r="C3" s="38" t="s">
        <v>28</v>
      </c>
      <c r="D3" s="39"/>
      <c r="E3" s="38" t="s">
        <v>23</v>
      </c>
      <c r="F3" s="39"/>
      <c r="G3" s="38" t="s">
        <v>25</v>
      </c>
      <c r="H3" s="39"/>
      <c r="I3"/>
      <c r="J3"/>
    </row>
    <row r="4" spans="2:10" ht="16.5" x14ac:dyDescent="0.3">
      <c r="B4" s="29" t="s">
        <v>46</v>
      </c>
      <c r="C4" s="30" t="s">
        <v>51</v>
      </c>
      <c r="D4" s="30" t="s">
        <v>52</v>
      </c>
      <c r="E4" s="30" t="s">
        <v>51</v>
      </c>
      <c r="F4" s="30" t="s">
        <v>52</v>
      </c>
      <c r="G4" s="30" t="s">
        <v>51</v>
      </c>
      <c r="H4" s="30" t="s">
        <v>52</v>
      </c>
      <c r="I4"/>
      <c r="J4"/>
    </row>
    <row r="5" spans="2:10" ht="16.5" x14ac:dyDescent="0.3">
      <c r="B5" s="27" t="s">
        <v>53</v>
      </c>
      <c r="C5" s="31">
        <v>1</v>
      </c>
      <c r="D5" s="31">
        <v>5239</v>
      </c>
      <c r="E5" s="31">
        <v>1</v>
      </c>
      <c r="F5" s="31">
        <v>7820</v>
      </c>
      <c r="G5" s="31" t="s">
        <v>56</v>
      </c>
      <c r="H5" s="31" t="s">
        <v>56</v>
      </c>
      <c r="I5"/>
      <c r="J5"/>
    </row>
    <row r="6" spans="2:10" ht="16.5" x14ac:dyDescent="0.3">
      <c r="B6" s="27" t="s">
        <v>54</v>
      </c>
      <c r="C6" s="31">
        <v>1</v>
      </c>
      <c r="D6" s="31">
        <v>2418</v>
      </c>
      <c r="E6" s="31">
        <v>2</v>
      </c>
      <c r="F6" s="31">
        <v>4346.5</v>
      </c>
      <c r="G6" s="31" t="s">
        <v>56</v>
      </c>
      <c r="H6" s="31" t="s">
        <v>56</v>
      </c>
      <c r="I6"/>
      <c r="J6"/>
    </row>
    <row r="7" spans="2:10" ht="16.5" x14ac:dyDescent="0.3">
      <c r="B7" s="27" t="s">
        <v>55</v>
      </c>
      <c r="C7" s="31" t="s">
        <v>56</v>
      </c>
      <c r="D7" s="31" t="s">
        <v>56</v>
      </c>
      <c r="E7" s="31" t="s">
        <v>56</v>
      </c>
      <c r="F7" s="31" t="s">
        <v>56</v>
      </c>
      <c r="G7" s="31">
        <v>3</v>
      </c>
      <c r="H7" s="31">
        <v>5008.666666666667</v>
      </c>
      <c r="I7"/>
      <c r="J7"/>
    </row>
    <row r="8" spans="2:10" ht="16.5" x14ac:dyDescent="0.3">
      <c r="B8" s="27" t="s">
        <v>50</v>
      </c>
      <c r="C8" s="31">
        <v>2</v>
      </c>
      <c r="D8" s="31">
        <v>3828.5</v>
      </c>
      <c r="E8" s="31">
        <v>3</v>
      </c>
      <c r="F8" s="31">
        <v>5504.333333333333</v>
      </c>
      <c r="G8" s="31">
        <v>3</v>
      </c>
      <c r="H8" s="31">
        <v>5008.666666666667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  <c r="G14"/>
      <c r="H14"/>
      <c r="I14"/>
      <c r="J14"/>
    </row>
    <row r="15" spans="2:10" ht="16.5" x14ac:dyDescent="0.3">
      <c r="B15"/>
      <c r="C15"/>
      <c r="D15"/>
      <c r="E15"/>
      <c r="F15"/>
      <c r="G15"/>
      <c r="H15"/>
      <c r="I15"/>
      <c r="J15"/>
    </row>
    <row r="16" spans="2:10" ht="16.5" x14ac:dyDescent="0.3">
      <c r="B16"/>
      <c r="C16"/>
      <c r="D16"/>
      <c r="E16"/>
      <c r="F16"/>
      <c r="G16"/>
      <c r="H16"/>
      <c r="I16"/>
      <c r="J16"/>
    </row>
    <row r="17" spans="2:10" ht="16.5" x14ac:dyDescent="0.3">
      <c r="B17"/>
      <c r="C17"/>
      <c r="D17"/>
      <c r="E17"/>
      <c r="F17"/>
      <c r="G17"/>
      <c r="H17"/>
      <c r="I17"/>
      <c r="J17"/>
    </row>
    <row r="18" spans="2:10" ht="16.5" x14ac:dyDescent="0.3">
      <c r="B18"/>
      <c r="C18"/>
      <c r="D18"/>
      <c r="E18"/>
      <c r="F18"/>
      <c r="G18"/>
      <c r="H18"/>
      <c r="I18"/>
      <c r="J18"/>
    </row>
    <row r="19" spans="2:10" ht="16.5" x14ac:dyDescent="0.3">
      <c r="B19"/>
      <c r="C19"/>
      <c r="D19"/>
      <c r="E19"/>
      <c r="F19"/>
      <c r="G19"/>
      <c r="H19"/>
      <c r="I19"/>
      <c r="J19"/>
    </row>
    <row r="20" spans="2:10" ht="16.5" x14ac:dyDescent="0.3">
      <c r="B20"/>
      <c r="C20"/>
      <c r="D20"/>
      <c r="E20"/>
      <c r="F20"/>
      <c r="G20"/>
      <c r="H20"/>
      <c r="I20"/>
      <c r="J20"/>
    </row>
    <row r="21" spans="2:10" ht="16.5" x14ac:dyDescent="0.3">
      <c r="B21"/>
      <c r="C21"/>
      <c r="D21"/>
      <c r="E21"/>
      <c r="F21"/>
      <c r="G21"/>
      <c r="H21"/>
      <c r="I21"/>
      <c r="J21"/>
    </row>
    <row r="22" spans="2:10" ht="16.5" x14ac:dyDescent="0.3">
      <c r="B22"/>
      <c r="C22"/>
      <c r="D22"/>
      <c r="E22"/>
      <c r="F22"/>
      <c r="G22"/>
      <c r="H22"/>
      <c r="I22"/>
      <c r="J22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대리점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2023-06-16T00:53:18Z</dcterms:created>
  <dcterms:modified xsi:type="dcterms:W3CDTF">2023-06-16T01:51:43Z</dcterms:modified>
</cp:coreProperties>
</file>