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예약인원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  <c r="G15" i="3"/>
  <c r="G11" i="3"/>
  <c r="G7" i="3"/>
  <c r="G17" i="3" s="1"/>
  <c r="C16" i="3"/>
  <c r="C12" i="3"/>
  <c r="C8" i="3"/>
  <c r="C18" i="3" s="1"/>
  <c r="H11" i="2"/>
</calcChain>
</file>

<file path=xl/sharedStrings.xml><?xml version="1.0" encoding="utf-8"?>
<sst xmlns="http://schemas.openxmlformats.org/spreadsheetml/2006/main" count="145" uniqueCount="56">
  <si>
    <t>상품코드</t>
    <phoneticPr fontId="3" type="noConversion"/>
  </si>
  <si>
    <t>CH-316</t>
    <phoneticPr fontId="3" type="noConversion"/>
  </si>
  <si>
    <t>EN-110</t>
    <phoneticPr fontId="3" type="noConversion"/>
  </si>
  <si>
    <t>EW-230</t>
    <phoneticPr fontId="3" type="noConversion"/>
  </si>
  <si>
    <t>AT-201</t>
    <phoneticPr fontId="3" type="noConversion"/>
  </si>
  <si>
    <t>EM-120</t>
    <phoneticPr fontId="3" type="noConversion"/>
  </si>
  <si>
    <t>CH-325</t>
    <phoneticPr fontId="3" type="noConversion"/>
  </si>
  <si>
    <t>EM-110</t>
    <phoneticPr fontId="3" type="noConversion"/>
  </si>
  <si>
    <t>EW-232</t>
    <phoneticPr fontId="3" type="noConversion"/>
  </si>
  <si>
    <t>크루즈
선사명</t>
    <phoneticPr fontId="3" type="noConversion"/>
  </si>
  <si>
    <t>설버시</t>
    <phoneticPr fontId="3" type="noConversion"/>
  </si>
  <si>
    <t>셀러브시티</t>
    <phoneticPr fontId="3" type="noConversion"/>
  </si>
  <si>
    <t>아자마라</t>
    <phoneticPr fontId="3" type="noConversion"/>
  </si>
  <si>
    <t>큐나드</t>
    <phoneticPr fontId="3" type="noConversion"/>
  </si>
  <si>
    <t>크리스탈</t>
    <phoneticPr fontId="3" type="noConversion"/>
  </si>
  <si>
    <t>캐리비안</t>
    <phoneticPr fontId="3" type="noConversion"/>
  </si>
  <si>
    <t>씨번</t>
    <phoneticPr fontId="3" type="noConversion"/>
  </si>
  <si>
    <t>사파이어</t>
    <phoneticPr fontId="3" type="noConversion"/>
  </si>
  <si>
    <t>이탈리아/프랑스 여행지의 상품가격(단위:원)</t>
    <phoneticPr fontId="3" type="noConversion"/>
  </si>
  <si>
    <t>인천출발 여행 상품 수</t>
    <phoneticPr fontId="3" type="noConversion"/>
  </si>
  <si>
    <t>여행지</t>
    <phoneticPr fontId="3" type="noConversion"/>
  </si>
  <si>
    <t>홍콩/마카오</t>
  </si>
  <si>
    <t>홍콩/마카오</t>
    <phoneticPr fontId="3" type="noConversion"/>
  </si>
  <si>
    <t>노르웨이 피요르드</t>
    <phoneticPr fontId="3" type="noConversion"/>
  </si>
  <si>
    <t>영국/스코트랜드</t>
    <phoneticPr fontId="3" type="noConversion"/>
  </si>
  <si>
    <t>대만/오키나와</t>
    <phoneticPr fontId="3" type="noConversion"/>
  </si>
  <si>
    <t>이탈리아/프랑스</t>
    <phoneticPr fontId="3" type="noConversion"/>
  </si>
  <si>
    <t>심천/나트랑/다낭</t>
    <phoneticPr fontId="3" type="noConversion"/>
  </si>
  <si>
    <t>슬로베니아/알바니아</t>
    <phoneticPr fontId="3" type="noConversion"/>
  </si>
  <si>
    <t>독일/벨기에/영국</t>
    <phoneticPr fontId="3" type="noConversion"/>
  </si>
  <si>
    <t>출발도시</t>
    <phoneticPr fontId="3" type="noConversion"/>
  </si>
  <si>
    <t>부산</t>
    <phoneticPr fontId="3" type="noConversion"/>
  </si>
  <si>
    <t>인천</t>
    <phoneticPr fontId="3" type="noConversion"/>
  </si>
  <si>
    <t>인천</t>
    <phoneticPr fontId="3" type="noConversion"/>
  </si>
  <si>
    <t>대구</t>
    <phoneticPr fontId="3" type="noConversion"/>
  </si>
  <si>
    <t>인천</t>
    <phoneticPr fontId="3" type="noConversion"/>
  </si>
  <si>
    <t>부산</t>
    <phoneticPr fontId="3" type="noConversion"/>
  </si>
  <si>
    <t>할인율</t>
    <phoneticPr fontId="3" type="noConversion"/>
  </si>
  <si>
    <t>예약인원</t>
    <phoneticPr fontId="3" type="noConversion"/>
  </si>
  <si>
    <t>상품가격
(단위:원)</t>
    <phoneticPr fontId="3" type="noConversion"/>
  </si>
  <si>
    <t>항공사</t>
    <phoneticPr fontId="3" type="noConversion"/>
  </si>
  <si>
    <t>순위</t>
    <phoneticPr fontId="3" type="noConversion"/>
  </si>
  <si>
    <t>여행지</t>
    <phoneticPr fontId="3" type="noConversion"/>
  </si>
  <si>
    <t>예약인원</t>
    <phoneticPr fontId="3" type="noConversion"/>
  </si>
  <si>
    <t>부산출발 여행상품의 예약인원 평균</t>
    <phoneticPr fontId="3" type="noConversion"/>
  </si>
  <si>
    <t>인천</t>
    <phoneticPr fontId="3" type="noConversion"/>
  </si>
  <si>
    <t>&gt;=2000000</t>
    <phoneticPr fontId="3" type="noConversion"/>
  </si>
  <si>
    <t>인천 개수</t>
  </si>
  <si>
    <t>부산 개수</t>
  </si>
  <si>
    <t>대구 개수</t>
  </si>
  <si>
    <t>전체 개수</t>
  </si>
  <si>
    <t>인천 평균</t>
  </si>
  <si>
    <t>부산 평균</t>
  </si>
  <si>
    <t>대구 평균</t>
  </si>
  <si>
    <t>전체 평균</t>
  </si>
  <si>
    <t>두 번째로 큰 상품가격(단위:원)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</si>
</sst>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  <xf numFmtId="9" fontId="2" fillId="0" borderId="8" xfId="0" applyNumberFormat="1" applyFont="1" applyBorder="1" applyAlignment="1">
      <alignment horizontal="right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7" fontId="2" fillId="0" borderId="3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9" fontId="2" fillId="0" borderId="16" xfId="0" applyNumberFormat="1" applyFont="1" applyBorder="1" applyAlignment="1">
      <alignment horizontal="right" vertical="center"/>
    </xf>
    <xf numFmtId="177" fontId="2" fillId="0" borderId="16" xfId="1" applyNumberFormat="1" applyFont="1" applyBorder="1" applyAlignment="1">
      <alignment horizontal="right" vertical="center"/>
    </xf>
    <xf numFmtId="41" fontId="2" fillId="0" borderId="16" xfId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right" vertical="center"/>
    </xf>
    <xf numFmtId="177" fontId="2" fillId="0" borderId="0" xfId="1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solidFill>
                  <a:schemeClr val="tx1"/>
                </a:solidFill>
              </a:rPr>
              <a:t>부산 및 인천출발 예약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예약인원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1C8-468A-83D0-C65647D4F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(제1작업!$C$5,제1작업!$C$6,제1작업!$C$7,제1작업!$C$9,제1작업!$C$11,제1작업!$C$12)</c:f>
              <c:strCache>
                <c:ptCount val="6"/>
                <c:pt idx="0">
                  <c:v>설버시</c:v>
                </c:pt>
                <c:pt idx="1">
                  <c:v>셀러브시티</c:v>
                </c:pt>
                <c:pt idx="2">
                  <c:v>아자마라</c:v>
                </c:pt>
                <c:pt idx="3">
                  <c:v>크리스탈</c:v>
                </c:pt>
                <c:pt idx="4">
                  <c:v>씨번</c:v>
                </c:pt>
                <c:pt idx="5">
                  <c:v>사파이어</c:v>
                </c:pt>
              </c:strCache>
            </c:strRef>
          </c:cat>
          <c:val>
            <c:numRef>
              <c:f>(제1작업!$G$5,제1작업!$G$6,제1작업!$G$7,제1작업!$G$9,제1작업!$G$11,제1작업!$G$12)</c:f>
              <c:numCache>
                <c:formatCode>#,##0"명"</c:formatCode>
                <c:ptCount val="6"/>
                <c:pt idx="0">
                  <c:v>158</c:v>
                </c:pt>
                <c:pt idx="1">
                  <c:v>198</c:v>
                </c:pt>
                <c:pt idx="2">
                  <c:v>236</c:v>
                </c:pt>
                <c:pt idx="3">
                  <c:v>268</c:v>
                </c:pt>
                <c:pt idx="4">
                  <c:v>185</c:v>
                </c:pt>
                <c:pt idx="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8-468A-83D0-C65647D4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75389376"/>
        <c:axId val="675388128"/>
      </c:barChart>
      <c:lineChart>
        <c:grouping val="standard"/>
        <c:varyColors val="0"/>
        <c:ser>
          <c:idx val="1"/>
          <c:order val="1"/>
          <c:tx>
            <c:v>상품가격(단위:원)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(제1작업!$C$5,제1작업!$C$6,제1작업!$C$7,제1작업!$C$9,제1작업!$C$11,제1작업!$C$12)</c:f>
              <c:strCache>
                <c:ptCount val="6"/>
                <c:pt idx="0">
                  <c:v>설버시</c:v>
                </c:pt>
                <c:pt idx="1">
                  <c:v>셀러브시티</c:v>
                </c:pt>
                <c:pt idx="2">
                  <c:v>아자마라</c:v>
                </c:pt>
                <c:pt idx="3">
                  <c:v>크리스탈</c:v>
                </c:pt>
                <c:pt idx="4">
                  <c:v>씨번</c:v>
                </c:pt>
                <c:pt idx="5">
                  <c:v>사파이어</c:v>
                </c:pt>
              </c:strCache>
            </c:strRef>
          </c:cat>
          <c:val>
            <c:numRef>
              <c:f>(제1작업!$H$5,제1작업!$H$6,제1작업!$H$7,제1작업!$H$9,제1작업!$H$11,제1작업!$H$12)</c:f>
              <c:numCache>
                <c:formatCode>_(* #,##0_);_(* \(#,##0\);_(* "-"_);_(@_)</c:formatCode>
                <c:ptCount val="6"/>
                <c:pt idx="0">
                  <c:v>1450000</c:v>
                </c:pt>
                <c:pt idx="1">
                  <c:v>2750000</c:v>
                </c:pt>
                <c:pt idx="2">
                  <c:v>1050000</c:v>
                </c:pt>
                <c:pt idx="3">
                  <c:v>4490000</c:v>
                </c:pt>
                <c:pt idx="4">
                  <c:v>2540000</c:v>
                </c:pt>
                <c:pt idx="5">
                  <c:v>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8-468A-83D0-C65647D4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87712"/>
        <c:axId val="594273840"/>
      </c:lineChart>
      <c:catAx>
        <c:axId val="6753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75388128"/>
        <c:crosses val="autoZero"/>
        <c:auto val="1"/>
        <c:lblAlgn val="ctr"/>
        <c:lblOffset val="100"/>
        <c:noMultiLvlLbl val="0"/>
      </c:catAx>
      <c:valAx>
        <c:axId val="675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75389376"/>
        <c:crosses val="autoZero"/>
        <c:crossBetween val="between"/>
      </c:valAx>
      <c:valAx>
        <c:axId val="59427384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75387712"/>
        <c:crosses val="max"/>
        <c:crossBetween val="between"/>
        <c:majorUnit val="1000000"/>
      </c:valAx>
      <c:catAx>
        <c:axId val="675387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427384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150395</xdr:colOff>
      <xdr:row>0</xdr:row>
      <xdr:rowOff>105277</xdr:rowOff>
    </xdr:from>
    <xdr:to>
      <xdr:col>6</xdr:col>
      <xdr:colOff>330868</xdr:colOff>
      <xdr:row>2</xdr:row>
      <xdr:rowOff>205539</xdr:rowOff>
    </xdr:to>
    <xdr:sp macro="" textlink="">
      <xdr:nvSpPr>
        <xdr:cNvPr id="2" name="사다리꼴 1"/>
        <xdr:cNvSpPr/>
      </xdr:nvSpPr>
      <xdr:spPr>
        <a:xfrm>
          <a:off x="275724" y="105277"/>
          <a:ext cx="4466723" cy="576512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크루즈 여행상품 예약 현황</a:t>
          </a:r>
        </a:p>
      </xdr:txBody>
    </xdr:sp>
    <xdr:clientData/>
  </xdr:twoCellAnchor>
  <xdr:twoCellAnchor editAs="oneCell">
    <xdr:from>
      <xdr:col>7</xdr:col>
      <xdr:colOff>736934</xdr:colOff>
      <xdr:row>0</xdr:row>
      <xdr:rowOff>65171</xdr:rowOff>
    </xdr:from>
    <xdr:to>
      <xdr:col>9</xdr:col>
      <xdr:colOff>911893</xdr:colOff>
      <xdr:row>2</xdr:row>
      <xdr:rowOff>248152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1013" y="65171"/>
          <a:ext cx="2300538" cy="65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0.32215</cdr:x>
      <cdr:y>0.11553</cdr:y>
    </cdr:from>
    <cdr:to>
      <cdr:x>0.44883</cdr:x>
      <cdr:y>0.21053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998032" y="702665"/>
          <a:ext cx="1178913" cy="577746"/>
        </a:xfrm>
        <a:prstGeom xmlns:a="http://schemas.openxmlformats.org/drawingml/2006/main" prst="wedgeRoundRectCallout">
          <a:avLst>
            <a:gd name="adj1" fmla="val 81153"/>
            <a:gd name="adj2" fmla="val -1047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90" zoomScaleNormal="190" workbookViewId="0">
      <selection activeCell="C18" sqref="C18"/>
    </sheetView>
  </sheetViews>
  <sheetFormatPr defaultRowHeight="13.5" x14ac:dyDescent="0.3"/>
  <cols>
    <col min="1" max="1" width="1.625" style="1" customWidth="1"/>
    <col min="2" max="2" width="9.375" style="1" bestFit="1" customWidth="1"/>
    <col min="3" max="3" width="11" style="1" bestFit="1" customWidth="1"/>
    <col min="4" max="4" width="20.125" style="1" bestFit="1" customWidth="1"/>
    <col min="5" max="5" width="12.125" style="1" bestFit="1" customWidth="1"/>
    <col min="6" max="6" width="7.125" style="1" bestFit="1" customWidth="1"/>
    <col min="7" max="7" width="9" style="1"/>
    <col min="8" max="8" width="13.75" style="1" bestFit="1" customWidth="1"/>
    <col min="9" max="9" width="14.125" style="1" bestFit="1" customWidth="1"/>
    <col min="10" max="10" width="12.125" style="1" bestFit="1" customWidth="1"/>
    <col min="11" max="11" width="9" style="1"/>
    <col min="12" max="12" width="8" style="1" customWidth="1"/>
    <col min="13" max="16384" width="9" style="1"/>
  </cols>
  <sheetData>
    <row r="2" spans="2:10" ht="24" customHeight="1" x14ac:dyDescent="0.3"/>
    <row r="3" spans="2:10" ht="24" customHeight="1" thickBot="1" x14ac:dyDescent="0.35"/>
    <row r="4" spans="2:10" ht="27.75" thickBot="1" x14ac:dyDescent="0.35">
      <c r="B4" s="8" t="s">
        <v>0</v>
      </c>
      <c r="C4" s="9" t="s">
        <v>9</v>
      </c>
      <c r="D4" s="10" t="s">
        <v>20</v>
      </c>
      <c r="E4" s="10" t="s">
        <v>30</v>
      </c>
      <c r="F4" s="10" t="s">
        <v>37</v>
      </c>
      <c r="G4" s="10" t="s">
        <v>38</v>
      </c>
      <c r="H4" s="9" t="s">
        <v>39</v>
      </c>
      <c r="I4" s="10" t="s">
        <v>40</v>
      </c>
      <c r="J4" s="11" t="s">
        <v>41</v>
      </c>
    </row>
    <row r="5" spans="2:10" x14ac:dyDescent="0.3">
      <c r="B5" s="12" t="s">
        <v>1</v>
      </c>
      <c r="C5" s="13" t="s">
        <v>10</v>
      </c>
      <c r="D5" s="13" t="s">
        <v>22</v>
      </c>
      <c r="E5" s="13" t="s">
        <v>31</v>
      </c>
      <c r="F5" s="22">
        <v>0.15</v>
      </c>
      <c r="G5" s="30">
        <v>158</v>
      </c>
      <c r="H5" s="25">
        <v>1450000</v>
      </c>
      <c r="I5" s="13" t="str">
        <f>IF(MID(B5,4,1)="1","대한항공",IF(MID(B5,4,1)="2","아시아나항공","저가항공"))</f>
        <v>저가항공</v>
      </c>
      <c r="J5" s="14">
        <f>_xlfn.RANK.EQ(G5,예약인원,0)</f>
        <v>8</v>
      </c>
    </row>
    <row r="6" spans="2:10" x14ac:dyDescent="0.3">
      <c r="B6" s="15" t="s">
        <v>2</v>
      </c>
      <c r="C6" s="16" t="s">
        <v>11</v>
      </c>
      <c r="D6" s="16" t="s">
        <v>23</v>
      </c>
      <c r="E6" s="16" t="s">
        <v>32</v>
      </c>
      <c r="F6" s="23">
        <v>0.1</v>
      </c>
      <c r="G6" s="31">
        <v>198</v>
      </c>
      <c r="H6" s="26">
        <v>2750000</v>
      </c>
      <c r="I6" s="16" t="str">
        <f t="shared" ref="I6:I12" si="0">IF(MID(B6,4,1)="1","대한항공",IF(MID(B6,4,1)="2","아시아나항공","저가항공"))</f>
        <v>대한항공</v>
      </c>
      <c r="J6" s="17">
        <f>_xlfn.RANK.EQ(G6,예약인원,0)</f>
        <v>4</v>
      </c>
    </row>
    <row r="7" spans="2:10" x14ac:dyDescent="0.3">
      <c r="B7" s="15" t="s">
        <v>3</v>
      </c>
      <c r="C7" s="16" t="s">
        <v>12</v>
      </c>
      <c r="D7" s="16" t="s">
        <v>24</v>
      </c>
      <c r="E7" s="16" t="s">
        <v>33</v>
      </c>
      <c r="F7" s="23">
        <v>0.05</v>
      </c>
      <c r="G7" s="31">
        <v>236</v>
      </c>
      <c r="H7" s="26">
        <v>1050000</v>
      </c>
      <c r="I7" s="16" t="str">
        <f t="shared" si="0"/>
        <v>아시아나항공</v>
      </c>
      <c r="J7" s="17">
        <f>_xlfn.RANK.EQ(G7,예약인원,0)</f>
        <v>3</v>
      </c>
    </row>
    <row r="8" spans="2:10" x14ac:dyDescent="0.3">
      <c r="B8" s="15" t="s">
        <v>4</v>
      </c>
      <c r="C8" s="16" t="s">
        <v>13</v>
      </c>
      <c r="D8" s="16" t="s">
        <v>25</v>
      </c>
      <c r="E8" s="16" t="s">
        <v>34</v>
      </c>
      <c r="F8" s="23">
        <v>7.0000000000000007E-2</v>
      </c>
      <c r="G8" s="31">
        <v>167</v>
      </c>
      <c r="H8" s="26">
        <v>1200000</v>
      </c>
      <c r="I8" s="16" t="str">
        <f t="shared" si="0"/>
        <v>아시아나항공</v>
      </c>
      <c r="J8" s="17">
        <f>_xlfn.RANK.EQ(G8,예약인원,0)</f>
        <v>7</v>
      </c>
    </row>
    <row r="9" spans="2:10" x14ac:dyDescent="0.3">
      <c r="B9" s="15" t="s">
        <v>5</v>
      </c>
      <c r="C9" s="16" t="s">
        <v>14</v>
      </c>
      <c r="D9" s="16" t="s">
        <v>26</v>
      </c>
      <c r="E9" s="16" t="s">
        <v>33</v>
      </c>
      <c r="F9" s="23">
        <v>0.05</v>
      </c>
      <c r="G9" s="31">
        <v>268</v>
      </c>
      <c r="H9" s="26">
        <v>4490000</v>
      </c>
      <c r="I9" s="16" t="str">
        <f t="shared" si="0"/>
        <v>대한항공</v>
      </c>
      <c r="J9" s="17">
        <f>_xlfn.RANK.EQ(G9,예약인원,0)</f>
        <v>2</v>
      </c>
    </row>
    <row r="10" spans="2:10" x14ac:dyDescent="0.3">
      <c r="B10" s="15" t="s">
        <v>6</v>
      </c>
      <c r="C10" s="16" t="s">
        <v>15</v>
      </c>
      <c r="D10" s="16" t="s">
        <v>27</v>
      </c>
      <c r="E10" s="16" t="s">
        <v>34</v>
      </c>
      <c r="F10" s="23">
        <v>0.1</v>
      </c>
      <c r="G10" s="31">
        <v>495</v>
      </c>
      <c r="H10" s="26">
        <v>1290000</v>
      </c>
      <c r="I10" s="16" t="str">
        <f t="shared" si="0"/>
        <v>저가항공</v>
      </c>
      <c r="J10" s="17">
        <f>_xlfn.RANK.EQ(G10,예약인원,0)</f>
        <v>1</v>
      </c>
    </row>
    <row r="11" spans="2:10" x14ac:dyDescent="0.3">
      <c r="B11" s="15" t="s">
        <v>7</v>
      </c>
      <c r="C11" s="16" t="s">
        <v>16</v>
      </c>
      <c r="D11" s="16" t="s">
        <v>28</v>
      </c>
      <c r="E11" s="16" t="s">
        <v>35</v>
      </c>
      <c r="F11" s="23">
        <v>0.15</v>
      </c>
      <c r="G11" s="31">
        <v>185</v>
      </c>
      <c r="H11" s="26">
        <v>2540000</v>
      </c>
      <c r="I11" s="16" t="str">
        <f t="shared" si="0"/>
        <v>대한항공</v>
      </c>
      <c r="J11" s="17">
        <f>_xlfn.RANK.EQ(G11,예약인원,0)</f>
        <v>5</v>
      </c>
    </row>
    <row r="12" spans="2:10" ht="14.25" thickBot="1" x14ac:dyDescent="0.35">
      <c r="B12" s="18" t="s">
        <v>8</v>
      </c>
      <c r="C12" s="19" t="s">
        <v>17</v>
      </c>
      <c r="D12" s="19" t="s">
        <v>29</v>
      </c>
      <c r="E12" s="19" t="s">
        <v>36</v>
      </c>
      <c r="F12" s="24">
        <v>7.0000000000000007E-2</v>
      </c>
      <c r="G12" s="32">
        <v>168</v>
      </c>
      <c r="H12" s="27">
        <v>3150000</v>
      </c>
      <c r="I12" s="19" t="str">
        <f t="shared" si="0"/>
        <v>아시아나항공</v>
      </c>
      <c r="J12" s="20">
        <f>_xlfn.RANK.EQ(G12,예약인원,0)</f>
        <v>6</v>
      </c>
    </row>
    <row r="13" spans="2:10" x14ac:dyDescent="0.3">
      <c r="B13" s="6" t="s">
        <v>18</v>
      </c>
      <c r="C13" s="7"/>
      <c r="D13" s="7"/>
      <c r="E13" s="44">
        <f>INDEX(B5:H12,MATCH(D9,D5:D12,0),7)</f>
        <v>4490000</v>
      </c>
      <c r="F13" s="28"/>
      <c r="G13" s="7" t="s">
        <v>55</v>
      </c>
      <c r="H13" s="7"/>
      <c r="I13" s="7"/>
      <c r="J13" s="45">
        <f>LARGE(H5:H12,2)</f>
        <v>3150000</v>
      </c>
    </row>
    <row r="14" spans="2:10" ht="17.25" customHeight="1" thickBot="1" x14ac:dyDescent="0.35">
      <c r="B14" s="4" t="s">
        <v>19</v>
      </c>
      <c r="C14" s="5"/>
      <c r="D14" s="5"/>
      <c r="E14" s="19" t="str">
        <f>COUNTIF(E5:E12,E6)&amp;"개"</f>
        <v>4개</v>
      </c>
      <c r="F14" s="29"/>
      <c r="G14" s="21" t="s">
        <v>42</v>
      </c>
      <c r="H14" s="19" t="s">
        <v>21</v>
      </c>
      <c r="I14" s="21" t="s">
        <v>43</v>
      </c>
      <c r="J14" s="20">
        <f>VLOOKUP(H14,D5:G12,4,FALSE)</f>
        <v>158</v>
      </c>
    </row>
    <row r="16" spans="2:10" ht="13.5" customHeight="1" x14ac:dyDescent="0.3"/>
    <row r="17" ht="17.25" customHeight="1" x14ac:dyDescent="0.3"/>
  </sheetData>
  <mergeCells count="4">
    <mergeCell ref="F13:F14"/>
    <mergeCell ref="B13:D13"/>
    <mergeCell ref="B14:D14"/>
    <mergeCell ref="G13:I13"/>
  </mergeCells>
  <phoneticPr fontId="3" type="noConversion"/>
  <conditionalFormatting sqref="B5:J12">
    <cfRule type="expression" dxfId="0" priority="1">
      <formula>$G5&gt;=200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90" zoomScaleNormal="190" workbookViewId="0">
      <selection activeCell="D15" sqref="D15"/>
    </sheetView>
  </sheetViews>
  <sheetFormatPr defaultRowHeight="13.5" x14ac:dyDescent="0.3"/>
  <cols>
    <col min="1" max="1" width="1.625" style="1" customWidth="1"/>
    <col min="2" max="3" width="11" style="1" bestFit="1" customWidth="1"/>
    <col min="4" max="4" width="20.125" style="1" bestFit="1" customWidth="1"/>
    <col min="5" max="5" width="12.125" style="1" bestFit="1" customWidth="1"/>
    <col min="6" max="6" width="7.125" style="1" bestFit="1" customWidth="1"/>
    <col min="7" max="7" width="9" style="1"/>
    <col min="8" max="8" width="12.1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9</v>
      </c>
      <c r="D2" s="10" t="s">
        <v>20</v>
      </c>
      <c r="E2" s="10" t="s">
        <v>30</v>
      </c>
      <c r="F2" s="10" t="s">
        <v>37</v>
      </c>
      <c r="G2" s="10" t="s">
        <v>38</v>
      </c>
      <c r="H2" s="9" t="s">
        <v>39</v>
      </c>
    </row>
    <row r="3" spans="2:8" x14ac:dyDescent="0.3">
      <c r="B3" s="12" t="s">
        <v>1</v>
      </c>
      <c r="C3" s="13" t="s">
        <v>10</v>
      </c>
      <c r="D3" s="13" t="s">
        <v>22</v>
      </c>
      <c r="E3" s="13" t="s">
        <v>31</v>
      </c>
      <c r="F3" s="22">
        <v>0.15</v>
      </c>
      <c r="G3" s="30">
        <v>161.99999999999991</v>
      </c>
      <c r="H3" s="25">
        <v>1450000</v>
      </c>
    </row>
    <row r="4" spans="2:8" x14ac:dyDescent="0.3">
      <c r="B4" s="15" t="s">
        <v>2</v>
      </c>
      <c r="C4" s="16" t="s">
        <v>11</v>
      </c>
      <c r="D4" s="16" t="s">
        <v>23</v>
      </c>
      <c r="E4" s="16" t="s">
        <v>32</v>
      </c>
      <c r="F4" s="23">
        <v>0.1</v>
      </c>
      <c r="G4" s="31">
        <v>198</v>
      </c>
      <c r="H4" s="26">
        <v>2750000</v>
      </c>
    </row>
    <row r="5" spans="2:8" x14ac:dyDescent="0.3">
      <c r="B5" s="15" t="s">
        <v>3</v>
      </c>
      <c r="C5" s="16" t="s">
        <v>12</v>
      </c>
      <c r="D5" s="16" t="s">
        <v>24</v>
      </c>
      <c r="E5" s="16" t="s">
        <v>33</v>
      </c>
      <c r="F5" s="23">
        <v>0.05</v>
      </c>
      <c r="G5" s="31">
        <v>236</v>
      </c>
      <c r="H5" s="26">
        <v>1050000</v>
      </c>
    </row>
    <row r="6" spans="2:8" x14ac:dyDescent="0.3">
      <c r="B6" s="15" t="s">
        <v>4</v>
      </c>
      <c r="C6" s="16" t="s">
        <v>13</v>
      </c>
      <c r="D6" s="16" t="s">
        <v>25</v>
      </c>
      <c r="E6" s="16" t="s">
        <v>34</v>
      </c>
      <c r="F6" s="23">
        <v>7.0000000000000007E-2</v>
      </c>
      <c r="G6" s="31">
        <v>167</v>
      </c>
      <c r="H6" s="26">
        <v>1200000</v>
      </c>
    </row>
    <row r="7" spans="2:8" x14ac:dyDescent="0.3">
      <c r="B7" s="15" t="s">
        <v>5</v>
      </c>
      <c r="C7" s="16" t="s">
        <v>14</v>
      </c>
      <c r="D7" s="16" t="s">
        <v>26</v>
      </c>
      <c r="E7" s="16" t="s">
        <v>33</v>
      </c>
      <c r="F7" s="23">
        <v>0.05</v>
      </c>
      <c r="G7" s="31">
        <v>268</v>
      </c>
      <c r="H7" s="26">
        <v>4490000</v>
      </c>
    </row>
    <row r="8" spans="2:8" x14ac:dyDescent="0.3">
      <c r="B8" s="15" t="s">
        <v>6</v>
      </c>
      <c r="C8" s="16" t="s">
        <v>15</v>
      </c>
      <c r="D8" s="16" t="s">
        <v>27</v>
      </c>
      <c r="E8" s="16" t="s">
        <v>34</v>
      </c>
      <c r="F8" s="23">
        <v>0.1</v>
      </c>
      <c r="G8" s="31">
        <v>495</v>
      </c>
      <c r="H8" s="26">
        <v>1290000</v>
      </c>
    </row>
    <row r="9" spans="2:8" x14ac:dyDescent="0.3">
      <c r="B9" s="15" t="s">
        <v>7</v>
      </c>
      <c r="C9" s="16" t="s">
        <v>16</v>
      </c>
      <c r="D9" s="16" t="s">
        <v>28</v>
      </c>
      <c r="E9" s="16" t="s">
        <v>35</v>
      </c>
      <c r="F9" s="23">
        <v>0.15</v>
      </c>
      <c r="G9" s="31">
        <v>185</v>
      </c>
      <c r="H9" s="26">
        <v>2540000</v>
      </c>
    </row>
    <row r="10" spans="2:8" x14ac:dyDescent="0.3">
      <c r="B10" s="33" t="s">
        <v>8</v>
      </c>
      <c r="C10" s="34" t="s">
        <v>17</v>
      </c>
      <c r="D10" s="34" t="s">
        <v>29</v>
      </c>
      <c r="E10" s="34" t="s">
        <v>36</v>
      </c>
      <c r="F10" s="35">
        <v>7.0000000000000007E-2</v>
      </c>
      <c r="G10" s="36">
        <v>168</v>
      </c>
      <c r="H10" s="37">
        <v>3150000</v>
      </c>
    </row>
    <row r="11" spans="2:8" x14ac:dyDescent="0.3">
      <c r="B11" s="3" t="s">
        <v>44</v>
      </c>
      <c r="C11" s="3"/>
      <c r="D11" s="3"/>
      <c r="E11" s="3"/>
      <c r="F11" s="3"/>
      <c r="G11" s="3"/>
      <c r="H11" s="2">
        <f>DAVERAGE(B2:H10,G2,E2:E3)</f>
        <v>164.99999999999994</v>
      </c>
    </row>
    <row r="13" spans="2:8" ht="14.25" thickBot="1" x14ac:dyDescent="0.35"/>
    <row r="14" spans="2:8" ht="27" x14ac:dyDescent="0.3">
      <c r="B14" s="10" t="s">
        <v>30</v>
      </c>
      <c r="C14" s="9" t="s">
        <v>39</v>
      </c>
    </row>
    <row r="15" spans="2:8" x14ac:dyDescent="0.3">
      <c r="B15" s="1" t="s">
        <v>45</v>
      </c>
      <c r="C15" s="1" t="s">
        <v>46</v>
      </c>
    </row>
    <row r="17" spans="2:5" ht="14.25" thickBot="1" x14ac:dyDescent="0.35"/>
    <row r="18" spans="2:5" ht="27" x14ac:dyDescent="0.3">
      <c r="B18" s="9" t="s">
        <v>9</v>
      </c>
      <c r="C18" s="10" t="s">
        <v>37</v>
      </c>
      <c r="D18" s="10" t="s">
        <v>38</v>
      </c>
      <c r="E18" s="9" t="s">
        <v>39</v>
      </c>
    </row>
    <row r="19" spans="2:5" x14ac:dyDescent="0.3">
      <c r="B19" s="16" t="s">
        <v>11</v>
      </c>
      <c r="C19" s="23">
        <v>0.1</v>
      </c>
      <c r="D19" s="31">
        <v>198</v>
      </c>
      <c r="E19" s="26">
        <v>2750000</v>
      </c>
    </row>
    <row r="20" spans="2:5" x14ac:dyDescent="0.3">
      <c r="B20" s="16" t="s">
        <v>14</v>
      </c>
      <c r="C20" s="23">
        <v>0.05</v>
      </c>
      <c r="D20" s="31">
        <v>268</v>
      </c>
      <c r="E20" s="26">
        <v>4490000</v>
      </c>
    </row>
    <row r="21" spans="2:5" x14ac:dyDescent="0.3">
      <c r="B21" s="16" t="s">
        <v>16</v>
      </c>
      <c r="C21" s="23">
        <v>0.15</v>
      </c>
      <c r="D21" s="31">
        <v>185</v>
      </c>
      <c r="E21" s="26">
        <v>2540000</v>
      </c>
    </row>
  </sheetData>
  <mergeCells count="1">
    <mergeCell ref="B11:G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75" zoomScaleNormal="175" workbookViewId="0">
      <selection activeCell="F20" sqref="F20"/>
    </sheetView>
  </sheetViews>
  <sheetFormatPr defaultRowHeight="13.5" x14ac:dyDescent="0.3"/>
  <cols>
    <col min="1" max="1" width="1.625" style="1" customWidth="1"/>
    <col min="2" max="2" width="9" style="1"/>
    <col min="3" max="3" width="11" style="1" bestFit="1" customWidth="1"/>
    <col min="4" max="4" width="20.125" style="1" bestFit="1" customWidth="1"/>
    <col min="5" max="5" width="9" style="1"/>
    <col min="6" max="6" width="7.125" style="1" bestFit="1" customWidth="1"/>
    <col min="7" max="7" width="9" style="1"/>
    <col min="8" max="8" width="12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9</v>
      </c>
      <c r="D2" s="10" t="s">
        <v>20</v>
      </c>
      <c r="E2" s="10" t="s">
        <v>30</v>
      </c>
      <c r="F2" s="10" t="s">
        <v>37</v>
      </c>
      <c r="G2" s="10" t="s">
        <v>38</v>
      </c>
      <c r="H2" s="9" t="s">
        <v>39</v>
      </c>
    </row>
    <row r="3" spans="2:8" x14ac:dyDescent="0.3">
      <c r="B3" s="12" t="s">
        <v>2</v>
      </c>
      <c r="C3" s="13" t="s">
        <v>11</v>
      </c>
      <c r="D3" s="13" t="s">
        <v>23</v>
      </c>
      <c r="E3" s="13" t="s">
        <v>32</v>
      </c>
      <c r="F3" s="22">
        <v>0.1</v>
      </c>
      <c r="G3" s="30">
        <v>198</v>
      </c>
      <c r="H3" s="25">
        <v>2750000</v>
      </c>
    </row>
    <row r="4" spans="2:8" x14ac:dyDescent="0.3">
      <c r="B4" s="15" t="s">
        <v>3</v>
      </c>
      <c r="C4" s="16" t="s">
        <v>12</v>
      </c>
      <c r="D4" s="16" t="s">
        <v>24</v>
      </c>
      <c r="E4" s="16" t="s">
        <v>33</v>
      </c>
      <c r="F4" s="23">
        <v>0.05</v>
      </c>
      <c r="G4" s="31">
        <v>236</v>
      </c>
      <c r="H4" s="26">
        <v>1050000</v>
      </c>
    </row>
    <row r="5" spans="2:8" x14ac:dyDescent="0.3">
      <c r="B5" s="15" t="s">
        <v>5</v>
      </c>
      <c r="C5" s="16" t="s">
        <v>14</v>
      </c>
      <c r="D5" s="16" t="s">
        <v>26</v>
      </c>
      <c r="E5" s="16" t="s">
        <v>33</v>
      </c>
      <c r="F5" s="23">
        <v>0.05</v>
      </c>
      <c r="G5" s="31">
        <v>268</v>
      </c>
      <c r="H5" s="26">
        <v>4490000</v>
      </c>
    </row>
    <row r="6" spans="2:8" x14ac:dyDescent="0.3">
      <c r="B6" s="15" t="s">
        <v>7</v>
      </c>
      <c r="C6" s="16" t="s">
        <v>16</v>
      </c>
      <c r="D6" s="16" t="s">
        <v>28</v>
      </c>
      <c r="E6" s="16" t="s">
        <v>35</v>
      </c>
      <c r="F6" s="23">
        <v>0.15</v>
      </c>
      <c r="G6" s="31">
        <v>185</v>
      </c>
      <c r="H6" s="26">
        <v>2540000</v>
      </c>
    </row>
    <row r="7" spans="2:8" x14ac:dyDescent="0.3">
      <c r="B7" s="15"/>
      <c r="C7" s="16"/>
      <c r="D7" s="16"/>
      <c r="E7" s="38" t="s">
        <v>51</v>
      </c>
      <c r="F7" s="23"/>
      <c r="G7" s="31">
        <f>SUBTOTAL(1,G3:G6)</f>
        <v>221.75</v>
      </c>
      <c r="H7" s="26"/>
    </row>
    <row r="8" spans="2:8" x14ac:dyDescent="0.3">
      <c r="B8" s="15"/>
      <c r="C8" s="16">
        <f>SUBTOTAL(3,C3:C6)</f>
        <v>4</v>
      </c>
      <c r="D8" s="16"/>
      <c r="E8" s="38" t="s">
        <v>47</v>
      </c>
      <c r="F8" s="23"/>
      <c r="G8" s="31"/>
      <c r="H8" s="26"/>
    </row>
    <row r="9" spans="2:8" x14ac:dyDescent="0.3">
      <c r="B9" s="15" t="s">
        <v>1</v>
      </c>
      <c r="C9" s="16" t="s">
        <v>10</v>
      </c>
      <c r="D9" s="16" t="s">
        <v>22</v>
      </c>
      <c r="E9" s="16" t="s">
        <v>31</v>
      </c>
      <c r="F9" s="23">
        <v>0.15</v>
      </c>
      <c r="G9" s="31">
        <v>158</v>
      </c>
      <c r="H9" s="26">
        <v>1450000</v>
      </c>
    </row>
    <row r="10" spans="2:8" x14ac:dyDescent="0.3">
      <c r="B10" s="15" t="s">
        <v>8</v>
      </c>
      <c r="C10" s="16" t="s">
        <v>17</v>
      </c>
      <c r="D10" s="16" t="s">
        <v>29</v>
      </c>
      <c r="E10" s="16" t="s">
        <v>36</v>
      </c>
      <c r="F10" s="23">
        <v>7.0000000000000007E-2</v>
      </c>
      <c r="G10" s="31">
        <v>168</v>
      </c>
      <c r="H10" s="26">
        <v>3150000</v>
      </c>
    </row>
    <row r="11" spans="2:8" x14ac:dyDescent="0.3">
      <c r="B11" s="15"/>
      <c r="C11" s="16"/>
      <c r="D11" s="16"/>
      <c r="E11" s="38" t="s">
        <v>52</v>
      </c>
      <c r="F11" s="23"/>
      <c r="G11" s="31">
        <f>SUBTOTAL(1,G9:G10)</f>
        <v>163</v>
      </c>
      <c r="H11" s="26"/>
    </row>
    <row r="12" spans="2:8" x14ac:dyDescent="0.3">
      <c r="B12" s="15"/>
      <c r="C12" s="16">
        <f>SUBTOTAL(3,C9:C10)</f>
        <v>2</v>
      </c>
      <c r="D12" s="16"/>
      <c r="E12" s="38" t="s">
        <v>48</v>
      </c>
      <c r="F12" s="23"/>
      <c r="G12" s="31"/>
      <c r="H12" s="26"/>
    </row>
    <row r="13" spans="2:8" x14ac:dyDescent="0.3">
      <c r="B13" s="15" t="s">
        <v>4</v>
      </c>
      <c r="C13" s="16" t="s">
        <v>13</v>
      </c>
      <c r="D13" s="16" t="s">
        <v>25</v>
      </c>
      <c r="E13" s="16" t="s">
        <v>34</v>
      </c>
      <c r="F13" s="23">
        <v>7.0000000000000007E-2</v>
      </c>
      <c r="G13" s="31">
        <v>167</v>
      </c>
      <c r="H13" s="26">
        <v>1200000</v>
      </c>
    </row>
    <row r="14" spans="2:8" ht="14.25" thickBot="1" x14ac:dyDescent="0.35">
      <c r="B14" s="18" t="s">
        <v>6</v>
      </c>
      <c r="C14" s="19" t="s">
        <v>15</v>
      </c>
      <c r="D14" s="19" t="s">
        <v>27</v>
      </c>
      <c r="E14" s="19" t="s">
        <v>34</v>
      </c>
      <c r="F14" s="24">
        <v>0.1</v>
      </c>
      <c r="G14" s="32">
        <v>495</v>
      </c>
      <c r="H14" s="27">
        <v>1290000</v>
      </c>
    </row>
    <row r="15" spans="2:8" x14ac:dyDescent="0.3">
      <c r="B15" s="39"/>
      <c r="C15" s="39"/>
      <c r="D15" s="39"/>
      <c r="E15" s="43" t="s">
        <v>53</v>
      </c>
      <c r="F15" s="40"/>
      <c r="G15" s="41">
        <f>SUBTOTAL(1,G13:G14)</f>
        <v>331</v>
      </c>
      <c r="H15" s="42"/>
    </row>
    <row r="16" spans="2:8" x14ac:dyDescent="0.3">
      <c r="B16" s="39"/>
      <c r="C16" s="39">
        <f>SUBTOTAL(3,C13:C14)</f>
        <v>2</v>
      </c>
      <c r="D16" s="39"/>
      <c r="E16" s="43" t="s">
        <v>49</v>
      </c>
      <c r="F16" s="40"/>
      <c r="G16" s="41"/>
      <c r="H16" s="42"/>
    </row>
    <row r="17" spans="2:8" x14ac:dyDescent="0.3">
      <c r="B17" s="39"/>
      <c r="C17" s="39"/>
      <c r="D17" s="39"/>
      <c r="E17" s="43" t="s">
        <v>54</v>
      </c>
      <c r="F17" s="40"/>
      <c r="G17" s="41">
        <f>SUBTOTAL(1,G3:G14)</f>
        <v>234.375</v>
      </c>
      <c r="H17" s="42"/>
    </row>
    <row r="18" spans="2:8" x14ac:dyDescent="0.3">
      <c r="B18" s="39"/>
      <c r="C18" s="39">
        <f>SUBTOTAL(3,C3:C14)</f>
        <v>8</v>
      </c>
      <c r="D18" s="39"/>
      <c r="E18" s="43" t="s">
        <v>50</v>
      </c>
      <c r="F18" s="40"/>
      <c r="G18" s="41"/>
      <c r="H18" s="42"/>
    </row>
  </sheetData>
  <sortState ref="B3:H10">
    <sortCondition descending="1" ref="E3:E1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예약인원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2023-06-22T06:52:11Z</dcterms:created>
  <dcterms:modified xsi:type="dcterms:W3CDTF">2023-06-22T07:33:35Z</dcterms:modified>
</cp:coreProperties>
</file>