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제1작업" sheetId="3" r:id="rId1"/>
    <sheet name="제2작업" sheetId="2" r:id="rId2"/>
    <sheet name="제3작업" sheetId="1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제2작업!$B$14:$C$15</definedName>
    <definedName name="_xlnm.Extract" localSheetId="1">제2작업!$B$18:$E$18</definedName>
    <definedName name="반품건수">제1작업!$H$5:$H$12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3" l="1"/>
  <c r="J14" i="3"/>
  <c r="J13" i="3"/>
  <c r="E14" i="3"/>
  <c r="J6" i="3"/>
  <c r="J7" i="3"/>
  <c r="J8" i="3"/>
  <c r="J9" i="3"/>
  <c r="J10" i="3"/>
  <c r="J11" i="3"/>
  <c r="J12" i="3"/>
  <c r="J5" i="3"/>
  <c r="I6" i="3"/>
  <c r="I7" i="3"/>
  <c r="I8" i="3"/>
  <c r="I9" i="3"/>
  <c r="I10" i="3"/>
  <c r="I11" i="3"/>
  <c r="I12" i="3"/>
  <c r="I5" i="3"/>
  <c r="G15" i="1"/>
  <c r="G11" i="1"/>
  <c r="G6" i="1"/>
  <c r="G17" i="1" s="1"/>
  <c r="C16" i="1"/>
  <c r="C12" i="1"/>
  <c r="C7" i="1"/>
  <c r="C18" i="1" s="1"/>
  <c r="H11" i="2"/>
</calcChain>
</file>

<file path=xl/sharedStrings.xml><?xml version="1.0" encoding="utf-8"?>
<sst xmlns="http://schemas.openxmlformats.org/spreadsheetml/2006/main" count="146" uniqueCount="55">
  <si>
    <t>상품코드</t>
    <phoneticPr fontId="3" type="noConversion"/>
  </si>
  <si>
    <t>FS-121</t>
    <phoneticPr fontId="3" type="noConversion"/>
  </si>
  <si>
    <t>VS-213</t>
    <phoneticPr fontId="3" type="noConversion"/>
  </si>
  <si>
    <t>EX-366</t>
    <phoneticPr fontId="3" type="noConversion"/>
  </si>
  <si>
    <t>CE-897</t>
    <phoneticPr fontId="3" type="noConversion"/>
  </si>
  <si>
    <t>CA-135</t>
    <phoneticPr fontId="3" type="noConversion"/>
  </si>
  <si>
    <t>FE-324</t>
    <phoneticPr fontId="3" type="noConversion"/>
  </si>
  <si>
    <t>MS-376</t>
    <phoneticPr fontId="3" type="noConversion"/>
  </si>
  <si>
    <t>MS-146</t>
    <phoneticPr fontId="3" type="noConversion"/>
  </si>
  <si>
    <t>플라워 라인의 상반기목표(단위:천원)</t>
    <phoneticPr fontId="3" type="noConversion"/>
  </si>
  <si>
    <t>최대 상반기실적(단위:천원)</t>
    <phoneticPr fontId="3" type="noConversion"/>
  </si>
  <si>
    <t>상품명</t>
    <phoneticPr fontId="3" type="noConversion"/>
  </si>
  <si>
    <t>크롭 니트</t>
  </si>
  <si>
    <t>크롭 니트</t>
    <phoneticPr fontId="3" type="noConversion"/>
  </si>
  <si>
    <t>오마이걸</t>
    <phoneticPr fontId="3" type="noConversion"/>
  </si>
  <si>
    <t>핑크 퍼피자수</t>
    <phoneticPr fontId="3" type="noConversion"/>
  </si>
  <si>
    <t>셔링 슬리브</t>
    <phoneticPr fontId="3" type="noConversion"/>
  </si>
  <si>
    <t>플라워 라인</t>
    <phoneticPr fontId="3" type="noConversion"/>
  </si>
  <si>
    <t>벨버른 레터링</t>
    <phoneticPr fontId="3" type="noConversion"/>
  </si>
  <si>
    <t>플리츠 포켓</t>
    <phoneticPr fontId="3" type="noConversion"/>
  </si>
  <si>
    <t>팜트리 아트윅</t>
    <phoneticPr fontId="3" type="noConversion"/>
  </si>
  <si>
    <t>분류</t>
    <phoneticPr fontId="3" type="noConversion"/>
  </si>
  <si>
    <t>가디건</t>
    <phoneticPr fontId="3" type="noConversion"/>
  </si>
  <si>
    <t>원피스</t>
    <phoneticPr fontId="3" type="noConversion"/>
  </si>
  <si>
    <t>티셔츠</t>
    <phoneticPr fontId="3" type="noConversion"/>
  </si>
  <si>
    <t>티셔츠</t>
    <phoneticPr fontId="3" type="noConversion"/>
  </si>
  <si>
    <t>원피스</t>
    <phoneticPr fontId="3" type="noConversion"/>
  </si>
  <si>
    <t>담당자</t>
    <phoneticPr fontId="3" type="noConversion"/>
  </si>
  <si>
    <t>김성은</t>
    <phoneticPr fontId="3" type="noConversion"/>
  </si>
  <si>
    <t>홍용호</t>
    <phoneticPr fontId="3" type="noConversion"/>
  </si>
  <si>
    <t>한여정</t>
    <phoneticPr fontId="3" type="noConversion"/>
  </si>
  <si>
    <t>긴진영</t>
    <phoneticPr fontId="3" type="noConversion"/>
  </si>
  <si>
    <t>김시내</t>
    <phoneticPr fontId="3" type="noConversion"/>
  </si>
  <si>
    <t>천정우</t>
    <phoneticPr fontId="3" type="noConversion"/>
  </si>
  <si>
    <t>길현지</t>
    <phoneticPr fontId="3" type="noConversion"/>
  </si>
  <si>
    <t>방서찬</t>
    <phoneticPr fontId="3" type="noConversion"/>
  </si>
  <si>
    <t>상반기목표
(단위:천원)</t>
    <phoneticPr fontId="3" type="noConversion"/>
  </si>
  <si>
    <t>상반기실적
(단위:천원)</t>
    <phoneticPr fontId="3" type="noConversion"/>
  </si>
  <si>
    <t>가디건 상반기실적(단위:천원) 합계</t>
    <phoneticPr fontId="3" type="noConversion"/>
  </si>
  <si>
    <t>상품명</t>
    <phoneticPr fontId="3" type="noConversion"/>
  </si>
  <si>
    <t>반품건수</t>
    <phoneticPr fontId="3" type="noConversion"/>
  </si>
  <si>
    <t>반품순위</t>
    <phoneticPr fontId="3" type="noConversion"/>
  </si>
  <si>
    <t>&gt;=20</t>
    <phoneticPr fontId="3" type="noConversion"/>
  </si>
  <si>
    <t>티셔츠 개수</t>
  </si>
  <si>
    <t>원피스 개수</t>
  </si>
  <si>
    <t>가디건 개수</t>
  </si>
  <si>
    <t>전체 개수</t>
  </si>
  <si>
    <t>티셔츠 평균</t>
  </si>
  <si>
    <t>원피스 평균</t>
  </si>
  <si>
    <t>가디건 평균</t>
  </si>
  <si>
    <t>전체 평균</t>
  </si>
  <si>
    <t>가디건상품의 상반기실적(단위:천원) 평균</t>
    <phoneticPr fontId="3" type="noConversion"/>
  </si>
  <si>
    <t>원피스</t>
    <phoneticPr fontId="3" type="noConversion"/>
  </si>
  <si>
    <t>상품코드</t>
    <phoneticPr fontId="3" type="noConversion"/>
  </si>
  <si>
    <t>협찬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</si>
</sst>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건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41" fontId="2" fillId="0" borderId="3" xfId="1" applyFont="1" applyBorder="1" applyAlignment="1">
      <alignment horizontal="center" vertical="center"/>
    </xf>
    <xf numFmtId="41" fontId="2" fillId="0" borderId="1" xfId="1" applyFont="1" applyBorder="1" applyAlignment="1">
      <alignment horizontal="center" vertical="center"/>
    </xf>
    <xf numFmtId="41" fontId="2" fillId="0" borderId="8" xfId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176" fontId="2" fillId="0" borderId="8" xfId="0" applyNumberFormat="1" applyFont="1" applyBorder="1" applyAlignment="1">
      <alignment horizontal="right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41" fontId="2" fillId="0" borderId="19" xfId="1" applyFont="1" applyBorder="1" applyAlignment="1">
      <alignment horizontal="center" vertical="center"/>
    </xf>
    <xf numFmtId="176" fontId="2" fillId="0" borderId="19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1" fontId="2" fillId="0" borderId="0" xfId="1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41" fontId="2" fillId="0" borderId="8" xfId="0" applyNumberFormat="1" applyFont="1" applyBorder="1" applyAlignment="1">
      <alignment horizontal="center" vertical="center"/>
    </xf>
    <xf numFmtId="41" fontId="2" fillId="0" borderId="15" xfId="1" applyFont="1" applyBorder="1" applyAlignment="1">
      <alignment horizontal="center" vertical="center"/>
    </xf>
    <xf numFmtId="41" fontId="2" fillId="0" borderId="9" xfId="1" applyFont="1" applyBorder="1" applyAlignment="1">
      <alignment horizontal="center" vertical="center"/>
    </xf>
    <xf numFmtId="41" fontId="2" fillId="0" borderId="14" xfId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1"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>
                <a:solidFill>
                  <a:schemeClr val="tx1"/>
                </a:solidFill>
              </a:rPr>
              <a:t>원피스 및 티셔츠의 상반기실적 현황</a:t>
            </a:r>
            <a:endParaRPr lang="ko-KR" sz="2000" b="1">
              <a:solidFill>
                <a:schemeClr val="tx1"/>
              </a:solidFill>
            </a:endParaRPr>
          </a:p>
        </c:rich>
      </c:tx>
      <c:layout/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상반기실적(단위:천원)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A3F1-42F1-9A7C-50439F11A3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(제1작업!$C$6,제1작업!$C$7,제1작업!$C$9,제1작업!$C$10,제1작업!$C$11,제1작업!$C$12)</c:f>
              <c:strCache>
                <c:ptCount val="6"/>
                <c:pt idx="0">
                  <c:v>오마이걸</c:v>
                </c:pt>
                <c:pt idx="1">
                  <c:v>핑크 퍼피자수</c:v>
                </c:pt>
                <c:pt idx="2">
                  <c:v>플라워 라인</c:v>
                </c:pt>
                <c:pt idx="3">
                  <c:v>벨버른 레터링</c:v>
                </c:pt>
                <c:pt idx="4">
                  <c:v>플리츠 포켓</c:v>
                </c:pt>
                <c:pt idx="5">
                  <c:v>팜트리 아트윅</c:v>
                </c:pt>
              </c:strCache>
            </c:strRef>
          </c:cat>
          <c:val>
            <c:numRef>
              <c:f>(제1작업!$G$6,제1작업!$G$7,제1작업!$G$9,제1작업!$G$10,제1작업!$G$11,제1작업!$G$12)</c:f>
              <c:numCache>
                <c:formatCode>_(* #,##0_);_(* \(#,##0\);_(* "-"_);_(@_)</c:formatCode>
                <c:ptCount val="6"/>
                <c:pt idx="0">
                  <c:v>30130</c:v>
                </c:pt>
                <c:pt idx="1">
                  <c:v>19830</c:v>
                </c:pt>
                <c:pt idx="2">
                  <c:v>91790</c:v>
                </c:pt>
                <c:pt idx="3">
                  <c:v>30430</c:v>
                </c:pt>
                <c:pt idx="4">
                  <c:v>15030</c:v>
                </c:pt>
                <c:pt idx="5">
                  <c:v>52830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1-42F1-9A7C-50439F11A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237807"/>
        <c:axId val="437238223"/>
      </c:barChart>
      <c:lineChart>
        <c:grouping val="standard"/>
        <c:varyColors val="0"/>
        <c:ser>
          <c:idx val="1"/>
          <c:order val="1"/>
          <c:tx>
            <c:strRef>
              <c:f>제1작업!$H$4</c:f>
              <c:strCache>
                <c:ptCount val="1"/>
                <c:pt idx="0">
                  <c:v>반품건수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(제1작업!$C$6,제1작업!$C$7,제1작업!$C$9,제1작업!$C$10,제1작업!$C$11,제1작업!$C$12)</c:f>
              <c:strCache>
                <c:ptCount val="6"/>
                <c:pt idx="0">
                  <c:v>오마이걸</c:v>
                </c:pt>
                <c:pt idx="1">
                  <c:v>핑크 퍼피자수</c:v>
                </c:pt>
                <c:pt idx="2">
                  <c:v>플라워 라인</c:v>
                </c:pt>
                <c:pt idx="3">
                  <c:v>벨버른 레터링</c:v>
                </c:pt>
                <c:pt idx="4">
                  <c:v>플리츠 포켓</c:v>
                </c:pt>
                <c:pt idx="5">
                  <c:v>팜트리 아트윅</c:v>
                </c:pt>
              </c:strCache>
            </c:strRef>
          </c:cat>
          <c:val>
            <c:numRef>
              <c:f>(제1작업!$H$6,제1작업!$H$7,제1작업!$H$9,제1작업!$H$10,제1작업!$H$11,제1작업!$H$12)</c:f>
              <c:numCache>
                <c:formatCode>#,##0"건"</c:formatCode>
                <c:ptCount val="6"/>
                <c:pt idx="0">
                  <c:v>25</c:v>
                </c:pt>
                <c:pt idx="1">
                  <c:v>21</c:v>
                </c:pt>
                <c:pt idx="2">
                  <c:v>17</c:v>
                </c:pt>
                <c:pt idx="3">
                  <c:v>8</c:v>
                </c:pt>
                <c:pt idx="4">
                  <c:v>23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F1-42F1-9A7C-50439F11A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172031"/>
        <c:axId val="602180351"/>
      </c:lineChart>
      <c:catAx>
        <c:axId val="43723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437238223"/>
        <c:crosses val="autoZero"/>
        <c:auto val="1"/>
        <c:lblAlgn val="ctr"/>
        <c:lblOffset val="100"/>
        <c:noMultiLvlLbl val="0"/>
      </c:catAx>
      <c:valAx>
        <c:axId val="43723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437237807"/>
        <c:crosses val="autoZero"/>
        <c:crossBetween val="between"/>
      </c:valAx>
      <c:valAx>
        <c:axId val="602180351"/>
        <c:scaling>
          <c:orientation val="minMax"/>
        </c:scaling>
        <c:delete val="0"/>
        <c:axPos val="r"/>
        <c:numFmt formatCode="#,##0&quot;건&quot;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602172031"/>
        <c:crosses val="max"/>
        <c:crossBetween val="between"/>
        <c:majorUnit val="10"/>
      </c:valAx>
      <c:catAx>
        <c:axId val="6021720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180351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89297</xdr:colOff>
      <xdr:row>0</xdr:row>
      <xdr:rowOff>130969</xdr:rowOff>
    </xdr:from>
    <xdr:to>
      <xdr:col>6</xdr:col>
      <xdr:colOff>589360</xdr:colOff>
      <xdr:row>2</xdr:row>
      <xdr:rowOff>232172</xdr:rowOff>
    </xdr:to>
    <xdr:sp macro="" textlink="">
      <xdr:nvSpPr>
        <xdr:cNvPr id="2" name="사다리꼴 1"/>
        <xdr:cNvSpPr/>
      </xdr:nvSpPr>
      <xdr:spPr>
        <a:xfrm>
          <a:off x="89297" y="130969"/>
          <a:ext cx="4327922" cy="529828"/>
        </a:xfrm>
        <a:prstGeom prst="trapezoid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여성의류 판매실적 현황</a:t>
          </a:r>
        </a:p>
      </xdr:txBody>
    </xdr:sp>
    <xdr:clientData/>
  </xdr:twoCellAnchor>
  <xdr:twoCellAnchor editAs="oneCell">
    <xdr:from>
      <xdr:col>6</xdr:col>
      <xdr:colOff>773906</xdr:colOff>
      <xdr:row>0</xdr:row>
      <xdr:rowOff>113110</xdr:rowOff>
    </xdr:from>
    <xdr:to>
      <xdr:col>9</xdr:col>
      <xdr:colOff>827484</xdr:colOff>
      <xdr:row>2</xdr:row>
      <xdr:rowOff>235744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01765" y="113110"/>
          <a:ext cx="2339578" cy="5512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0.52517</cdr:x>
      <cdr:y>0.10655</cdr:y>
    </cdr:from>
    <cdr:to>
      <cdr:x>0.66023</cdr:x>
      <cdr:y>0.17202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4887419" y="648012"/>
          <a:ext cx="1256987" cy="398176"/>
        </a:xfrm>
        <a:prstGeom xmlns:a="http://schemas.openxmlformats.org/drawingml/2006/main" prst="wedgeRoundRectCallout">
          <a:avLst>
            <a:gd name="adj1" fmla="val -69901"/>
            <a:gd name="adj2" fmla="val -4167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최대실적</a:t>
          </a:r>
          <a:endParaRPr lang="en-US" alt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tabSelected="1" zoomScale="160" zoomScaleNormal="160" workbookViewId="0">
      <selection activeCell="C23" sqref="C23"/>
    </sheetView>
  </sheetViews>
  <sheetFormatPr defaultRowHeight="13.5" x14ac:dyDescent="0.3"/>
  <cols>
    <col min="1" max="1" width="1.625" style="1" customWidth="1"/>
    <col min="2" max="2" width="9" style="1"/>
    <col min="3" max="3" width="13.75" style="1" bestFit="1" customWidth="1"/>
    <col min="4" max="4" width="11.25" style="1" customWidth="1"/>
    <col min="5" max="5" width="9.5" style="1" customWidth="1"/>
    <col min="6" max="6" width="11.625" style="1" bestFit="1" customWidth="1"/>
    <col min="7" max="7" width="10.25" style="1" customWidth="1"/>
    <col min="8" max="8" width="9" style="1"/>
    <col min="9" max="9" width="10.75" style="1" customWidth="1"/>
    <col min="10" max="10" width="11" style="1" customWidth="1"/>
    <col min="11" max="12" width="9" style="1"/>
    <col min="13" max="13" width="8.125" style="1" customWidth="1"/>
    <col min="14" max="16384" width="9" style="1"/>
  </cols>
  <sheetData>
    <row r="2" spans="2:10" ht="20.25" customHeight="1" x14ac:dyDescent="0.3"/>
    <row r="3" spans="2:10" ht="25.5" customHeight="1" thickBot="1" x14ac:dyDescent="0.35"/>
    <row r="4" spans="2:10" ht="34.5" customHeight="1" thickBot="1" x14ac:dyDescent="0.35">
      <c r="B4" s="17" t="s">
        <v>0</v>
      </c>
      <c r="C4" s="18" t="s">
        <v>11</v>
      </c>
      <c r="D4" s="18" t="s">
        <v>21</v>
      </c>
      <c r="E4" s="18" t="s">
        <v>27</v>
      </c>
      <c r="F4" s="19" t="s">
        <v>36</v>
      </c>
      <c r="G4" s="19" t="s">
        <v>37</v>
      </c>
      <c r="H4" s="18" t="s">
        <v>40</v>
      </c>
      <c r="I4" s="18" t="s">
        <v>54</v>
      </c>
      <c r="J4" s="20" t="s">
        <v>41</v>
      </c>
    </row>
    <row r="5" spans="2:10" x14ac:dyDescent="0.3">
      <c r="B5" s="4" t="s">
        <v>1</v>
      </c>
      <c r="C5" s="5" t="s">
        <v>13</v>
      </c>
      <c r="D5" s="5" t="s">
        <v>22</v>
      </c>
      <c r="E5" s="5" t="s">
        <v>28</v>
      </c>
      <c r="F5" s="24">
        <v>31130</v>
      </c>
      <c r="G5" s="24">
        <v>41190</v>
      </c>
      <c r="H5" s="27">
        <v>34</v>
      </c>
      <c r="I5" s="13" t="str">
        <f>IF(MID(B5:B12,4,1)="1","연예인 협찬"," ")</f>
        <v>연예인 협찬</v>
      </c>
      <c r="J5" s="6" t="str">
        <f>_xlfn.RANK.EQ(H5,반품건수,0)&amp;"위"</f>
        <v>1위</v>
      </c>
    </row>
    <row r="6" spans="2:10" x14ac:dyDescent="0.3">
      <c r="B6" s="7" t="s">
        <v>2</v>
      </c>
      <c r="C6" s="2" t="s">
        <v>14</v>
      </c>
      <c r="D6" s="2" t="s">
        <v>23</v>
      </c>
      <c r="E6" s="2" t="s">
        <v>29</v>
      </c>
      <c r="F6" s="25">
        <v>22730</v>
      </c>
      <c r="G6" s="25">
        <v>30130</v>
      </c>
      <c r="H6" s="28">
        <v>25</v>
      </c>
      <c r="I6" s="2" t="str">
        <f t="shared" ref="I6:I12" si="0">IF(MID(B6:B13,4,1)="1","연예인 협찬"," ")</f>
        <v xml:space="preserve"> </v>
      </c>
      <c r="J6" s="8" t="str">
        <f>_xlfn.RANK.EQ(H6,반품건수,0)&amp;"위"</f>
        <v>2위</v>
      </c>
    </row>
    <row r="7" spans="2:10" x14ac:dyDescent="0.3">
      <c r="B7" s="7" t="s">
        <v>3</v>
      </c>
      <c r="C7" s="2" t="s">
        <v>15</v>
      </c>
      <c r="D7" s="2" t="s">
        <v>24</v>
      </c>
      <c r="E7" s="2" t="s">
        <v>30</v>
      </c>
      <c r="F7" s="25">
        <v>21770</v>
      </c>
      <c r="G7" s="25">
        <v>19830</v>
      </c>
      <c r="H7" s="28">
        <v>21</v>
      </c>
      <c r="I7" s="2" t="str">
        <f t="shared" si="0"/>
        <v xml:space="preserve"> </v>
      </c>
      <c r="J7" s="8" t="str">
        <f>_xlfn.RANK.EQ(H7,반품건수,0)&amp;"위"</f>
        <v>4위</v>
      </c>
    </row>
    <row r="8" spans="2:10" x14ac:dyDescent="0.3">
      <c r="B8" s="7" t="s">
        <v>4</v>
      </c>
      <c r="C8" s="2" t="s">
        <v>16</v>
      </c>
      <c r="D8" s="2" t="s">
        <v>22</v>
      </c>
      <c r="E8" s="2" t="s">
        <v>31</v>
      </c>
      <c r="F8" s="25">
        <v>10180</v>
      </c>
      <c r="G8" s="25">
        <v>10300</v>
      </c>
      <c r="H8" s="28">
        <v>6</v>
      </c>
      <c r="I8" s="2" t="str">
        <f t="shared" si="0"/>
        <v xml:space="preserve"> </v>
      </c>
      <c r="J8" s="8" t="str">
        <f>_xlfn.RANK.EQ(H8,반품건수,0)&amp;"위"</f>
        <v>8위</v>
      </c>
    </row>
    <row r="9" spans="2:10" x14ac:dyDescent="0.3">
      <c r="B9" s="7" t="s">
        <v>5</v>
      </c>
      <c r="C9" s="2" t="s">
        <v>17</v>
      </c>
      <c r="D9" s="2" t="s">
        <v>25</v>
      </c>
      <c r="E9" s="2" t="s">
        <v>32</v>
      </c>
      <c r="F9" s="25">
        <v>61330</v>
      </c>
      <c r="G9" s="25">
        <v>91790</v>
      </c>
      <c r="H9" s="28">
        <v>17</v>
      </c>
      <c r="I9" s="2" t="str">
        <f t="shared" si="0"/>
        <v>연예인 협찬</v>
      </c>
      <c r="J9" s="8" t="str">
        <f>_xlfn.RANK.EQ(H9,반품건수,0)&amp;"위"</f>
        <v>5위</v>
      </c>
    </row>
    <row r="10" spans="2:10" x14ac:dyDescent="0.3">
      <c r="B10" s="7" t="s">
        <v>6</v>
      </c>
      <c r="C10" s="2" t="s">
        <v>18</v>
      </c>
      <c r="D10" s="2" t="s">
        <v>25</v>
      </c>
      <c r="E10" s="2" t="s">
        <v>33</v>
      </c>
      <c r="F10" s="25">
        <v>43030</v>
      </c>
      <c r="G10" s="25">
        <v>30430</v>
      </c>
      <c r="H10" s="28">
        <v>8</v>
      </c>
      <c r="I10" s="2" t="str">
        <f t="shared" si="0"/>
        <v xml:space="preserve"> </v>
      </c>
      <c r="J10" s="8" t="str">
        <f>_xlfn.RANK.EQ(H10,반품건수,0)&amp;"위"</f>
        <v>7위</v>
      </c>
    </row>
    <row r="11" spans="2:10" x14ac:dyDescent="0.3">
      <c r="B11" s="7" t="s">
        <v>7</v>
      </c>
      <c r="C11" s="2" t="s">
        <v>19</v>
      </c>
      <c r="D11" s="2" t="s">
        <v>26</v>
      </c>
      <c r="E11" s="2" t="s">
        <v>34</v>
      </c>
      <c r="F11" s="25">
        <v>15730</v>
      </c>
      <c r="G11" s="25">
        <v>15030</v>
      </c>
      <c r="H11" s="28">
        <v>23</v>
      </c>
      <c r="I11" s="2" t="str">
        <f t="shared" si="0"/>
        <v xml:space="preserve"> </v>
      </c>
      <c r="J11" s="8" t="str">
        <f>_xlfn.RANK.EQ(H11,반품건수,0)&amp;"위"</f>
        <v>3위</v>
      </c>
    </row>
    <row r="12" spans="2:10" ht="14.25" thickBot="1" x14ac:dyDescent="0.35">
      <c r="B12" s="16" t="s">
        <v>8</v>
      </c>
      <c r="C12" s="11" t="s">
        <v>20</v>
      </c>
      <c r="D12" s="11" t="s">
        <v>26</v>
      </c>
      <c r="E12" s="11" t="s">
        <v>35</v>
      </c>
      <c r="F12" s="26">
        <v>67740</v>
      </c>
      <c r="G12" s="26">
        <v>52830</v>
      </c>
      <c r="H12" s="29">
        <v>15</v>
      </c>
      <c r="I12" s="11" t="str">
        <f t="shared" si="0"/>
        <v>연예인 협찬</v>
      </c>
      <c r="J12" s="12" t="str">
        <f>_xlfn.RANK.EQ(H12,반품건수,0)&amp;"위"</f>
        <v>6위</v>
      </c>
    </row>
    <row r="13" spans="2:10" x14ac:dyDescent="0.3">
      <c r="B13" s="14" t="s">
        <v>9</v>
      </c>
      <c r="C13" s="15"/>
      <c r="D13" s="15"/>
      <c r="E13" s="42">
        <f>INDEX(C5:F12,MATCH(C9,C5:C12,0),4)</f>
        <v>61330</v>
      </c>
      <c r="F13" s="22"/>
      <c r="G13" s="15" t="s">
        <v>38</v>
      </c>
      <c r="H13" s="15"/>
      <c r="I13" s="15"/>
      <c r="J13" s="40">
        <f>DSUM(B4:H12,G4,D4:D5)</f>
        <v>51490</v>
      </c>
    </row>
    <row r="14" spans="2:10" ht="14.25" thickBot="1" x14ac:dyDescent="0.35">
      <c r="B14" s="9" t="s">
        <v>10</v>
      </c>
      <c r="C14" s="10"/>
      <c r="D14" s="10"/>
      <c r="E14" s="39">
        <f>MAX(G5:G12)</f>
        <v>91790</v>
      </c>
      <c r="F14" s="23"/>
      <c r="G14" s="21" t="s">
        <v>39</v>
      </c>
      <c r="H14" s="11" t="s">
        <v>12</v>
      </c>
      <c r="I14" s="21" t="s">
        <v>40</v>
      </c>
      <c r="J14" s="41">
        <f>VLOOKUP(H14,C5:H12,6,FALSE)</f>
        <v>34</v>
      </c>
    </row>
    <row r="17" ht="13.5" customHeight="1" x14ac:dyDescent="0.3"/>
    <row r="18" ht="15.75" customHeight="1" x14ac:dyDescent="0.3"/>
  </sheetData>
  <mergeCells count="4">
    <mergeCell ref="B13:D13"/>
    <mergeCell ref="B14:D14"/>
    <mergeCell ref="F13:F14"/>
    <mergeCell ref="G13:I13"/>
  </mergeCells>
  <phoneticPr fontId="3" type="noConversion"/>
  <conditionalFormatting sqref="B5:J12">
    <cfRule type="expression" dxfId="0" priority="1">
      <formula>$H5&lt;=10</formula>
    </cfRule>
  </conditionalFormatting>
  <dataValidations disablePrompts="1"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zoomScale="175" zoomScaleNormal="175" workbookViewId="0">
      <selection activeCell="G19" sqref="G19"/>
    </sheetView>
  </sheetViews>
  <sheetFormatPr defaultRowHeight="13.5" x14ac:dyDescent="0.3"/>
  <cols>
    <col min="1" max="1" width="1.625" style="1" customWidth="1"/>
    <col min="2" max="2" width="9" style="1"/>
    <col min="3" max="3" width="13.75" style="1" bestFit="1" customWidth="1"/>
    <col min="4" max="4" width="11.625" style="1" customWidth="1"/>
    <col min="5" max="5" width="7.125" style="1" bestFit="1" customWidth="1"/>
    <col min="6" max="6" width="12.125" style="1" customWidth="1"/>
    <col min="7" max="7" width="12.75" style="1" customWidth="1"/>
    <col min="8" max="16384" width="9" style="1"/>
  </cols>
  <sheetData>
    <row r="1" spans="2:8" ht="14.25" thickBot="1" x14ac:dyDescent="0.35"/>
    <row r="2" spans="2:8" ht="36.75" customHeight="1" thickBot="1" x14ac:dyDescent="0.35">
      <c r="B2" s="17" t="s">
        <v>53</v>
      </c>
      <c r="C2" s="18" t="s">
        <v>11</v>
      </c>
      <c r="D2" s="18" t="s">
        <v>21</v>
      </c>
      <c r="E2" s="18" t="s">
        <v>27</v>
      </c>
      <c r="F2" s="19" t="s">
        <v>36</v>
      </c>
      <c r="G2" s="19" t="s">
        <v>37</v>
      </c>
      <c r="H2" s="18" t="s">
        <v>40</v>
      </c>
    </row>
    <row r="3" spans="2:8" x14ac:dyDescent="0.3">
      <c r="B3" s="4" t="s">
        <v>1</v>
      </c>
      <c r="C3" s="5" t="s">
        <v>13</v>
      </c>
      <c r="D3" s="5" t="s">
        <v>22</v>
      </c>
      <c r="E3" s="5" t="s">
        <v>28</v>
      </c>
      <c r="F3" s="24">
        <v>31130</v>
      </c>
      <c r="G3" s="24">
        <v>41700</v>
      </c>
      <c r="H3" s="27">
        <v>34</v>
      </c>
    </row>
    <row r="4" spans="2:8" x14ac:dyDescent="0.3">
      <c r="B4" s="7" t="s">
        <v>2</v>
      </c>
      <c r="C4" s="2" t="s">
        <v>14</v>
      </c>
      <c r="D4" s="2" t="s">
        <v>23</v>
      </c>
      <c r="E4" s="2" t="s">
        <v>29</v>
      </c>
      <c r="F4" s="25">
        <v>22730</v>
      </c>
      <c r="G4" s="25">
        <v>30130</v>
      </c>
      <c r="H4" s="28">
        <v>25</v>
      </c>
    </row>
    <row r="5" spans="2:8" x14ac:dyDescent="0.3">
      <c r="B5" s="7" t="s">
        <v>3</v>
      </c>
      <c r="C5" s="2" t="s">
        <v>15</v>
      </c>
      <c r="D5" s="2" t="s">
        <v>24</v>
      </c>
      <c r="E5" s="2" t="s">
        <v>30</v>
      </c>
      <c r="F5" s="25">
        <v>21770</v>
      </c>
      <c r="G5" s="25">
        <v>19830</v>
      </c>
      <c r="H5" s="28">
        <v>21</v>
      </c>
    </row>
    <row r="6" spans="2:8" x14ac:dyDescent="0.3">
      <c r="B6" s="7" t="s">
        <v>4</v>
      </c>
      <c r="C6" s="2" t="s">
        <v>16</v>
      </c>
      <c r="D6" s="2" t="s">
        <v>22</v>
      </c>
      <c r="E6" s="2" t="s">
        <v>31</v>
      </c>
      <c r="F6" s="25">
        <v>10180</v>
      </c>
      <c r="G6" s="25">
        <v>10300</v>
      </c>
      <c r="H6" s="28">
        <v>6</v>
      </c>
    </row>
    <row r="7" spans="2:8" x14ac:dyDescent="0.3">
      <c r="B7" s="7" t="s">
        <v>5</v>
      </c>
      <c r="C7" s="2" t="s">
        <v>17</v>
      </c>
      <c r="D7" s="2" t="s">
        <v>25</v>
      </c>
      <c r="E7" s="2" t="s">
        <v>32</v>
      </c>
      <c r="F7" s="25">
        <v>61330</v>
      </c>
      <c r="G7" s="25">
        <v>91790</v>
      </c>
      <c r="H7" s="28">
        <v>17</v>
      </c>
    </row>
    <row r="8" spans="2:8" x14ac:dyDescent="0.3">
      <c r="B8" s="7" t="s">
        <v>6</v>
      </c>
      <c r="C8" s="2" t="s">
        <v>18</v>
      </c>
      <c r="D8" s="2" t="s">
        <v>25</v>
      </c>
      <c r="E8" s="2" t="s">
        <v>33</v>
      </c>
      <c r="F8" s="25">
        <v>43030</v>
      </c>
      <c r="G8" s="25">
        <v>30430</v>
      </c>
      <c r="H8" s="28">
        <v>8</v>
      </c>
    </row>
    <row r="9" spans="2:8" x14ac:dyDescent="0.3">
      <c r="B9" s="7" t="s">
        <v>7</v>
      </c>
      <c r="C9" s="2" t="s">
        <v>19</v>
      </c>
      <c r="D9" s="2" t="s">
        <v>26</v>
      </c>
      <c r="E9" s="2" t="s">
        <v>34</v>
      </c>
      <c r="F9" s="25">
        <v>15730</v>
      </c>
      <c r="G9" s="25">
        <v>15030</v>
      </c>
      <c r="H9" s="28">
        <v>23</v>
      </c>
    </row>
    <row r="10" spans="2:8" x14ac:dyDescent="0.3">
      <c r="B10" s="30" t="s">
        <v>8</v>
      </c>
      <c r="C10" s="31" t="s">
        <v>20</v>
      </c>
      <c r="D10" s="31" t="s">
        <v>26</v>
      </c>
      <c r="E10" s="31" t="s">
        <v>35</v>
      </c>
      <c r="F10" s="32">
        <v>67740</v>
      </c>
      <c r="G10" s="32">
        <v>52830</v>
      </c>
      <c r="H10" s="33">
        <v>15</v>
      </c>
    </row>
    <row r="11" spans="2:8" x14ac:dyDescent="0.3">
      <c r="B11" s="3" t="s">
        <v>51</v>
      </c>
      <c r="C11" s="3"/>
      <c r="D11" s="3"/>
      <c r="E11" s="3"/>
      <c r="F11" s="3"/>
      <c r="G11" s="3"/>
      <c r="H11" s="2">
        <f>DAVERAGE(B2:H10,G2,D2:D3)</f>
        <v>26000</v>
      </c>
    </row>
    <row r="13" spans="2:8" ht="14.25" thickBot="1" x14ac:dyDescent="0.35"/>
    <row r="14" spans="2:8" x14ac:dyDescent="0.3">
      <c r="B14" s="18" t="s">
        <v>21</v>
      </c>
      <c r="C14" s="18" t="s">
        <v>40</v>
      </c>
    </row>
    <row r="15" spans="2:8" x14ac:dyDescent="0.3">
      <c r="B15" s="1" t="s">
        <v>52</v>
      </c>
      <c r="C15" s="1" t="s">
        <v>42</v>
      </c>
    </row>
    <row r="17" spans="2:5" ht="14.25" thickBot="1" x14ac:dyDescent="0.35"/>
    <row r="18" spans="2:5" ht="34.5" customHeight="1" x14ac:dyDescent="0.3">
      <c r="B18" s="17" t="s">
        <v>53</v>
      </c>
      <c r="C18" s="18" t="s">
        <v>27</v>
      </c>
      <c r="D18" s="19" t="s">
        <v>37</v>
      </c>
      <c r="E18" s="18" t="s">
        <v>40</v>
      </c>
    </row>
    <row r="19" spans="2:5" x14ac:dyDescent="0.3">
      <c r="B19" s="7" t="s">
        <v>2</v>
      </c>
      <c r="C19" s="2" t="s">
        <v>29</v>
      </c>
      <c r="D19" s="25">
        <v>30130</v>
      </c>
      <c r="E19" s="28">
        <v>25</v>
      </c>
    </row>
    <row r="20" spans="2:5" x14ac:dyDescent="0.3">
      <c r="B20" s="7" t="s">
        <v>7</v>
      </c>
      <c r="C20" s="2" t="s">
        <v>34</v>
      </c>
      <c r="D20" s="25">
        <v>15030</v>
      </c>
      <c r="E20" s="28">
        <v>23</v>
      </c>
    </row>
  </sheetData>
  <mergeCells count="1">
    <mergeCell ref="B11:G1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zoomScale="175" zoomScaleNormal="175" workbookViewId="0">
      <selection activeCell="J15" sqref="J15"/>
    </sheetView>
  </sheetViews>
  <sheetFormatPr defaultRowHeight="13.5" x14ac:dyDescent="0.3"/>
  <cols>
    <col min="1" max="1" width="1.625" style="1" customWidth="1"/>
    <col min="2" max="2" width="9" style="1"/>
    <col min="3" max="3" width="13.75" style="1" bestFit="1" customWidth="1"/>
    <col min="4" max="4" width="12.75" style="1" bestFit="1" customWidth="1"/>
    <col min="5" max="5" width="7.125" style="1" bestFit="1" customWidth="1"/>
    <col min="6" max="7" width="11.25" style="1" bestFit="1" customWidth="1"/>
    <col min="8" max="16384" width="9" style="1"/>
  </cols>
  <sheetData>
    <row r="1" spans="2:8" ht="14.25" thickBot="1" x14ac:dyDescent="0.35"/>
    <row r="2" spans="2:8" ht="35.25" customHeight="1" thickBot="1" x14ac:dyDescent="0.35">
      <c r="B2" s="17" t="s">
        <v>0</v>
      </c>
      <c r="C2" s="18" t="s">
        <v>11</v>
      </c>
      <c r="D2" s="18" t="s">
        <v>21</v>
      </c>
      <c r="E2" s="18" t="s">
        <v>27</v>
      </c>
      <c r="F2" s="19" t="s">
        <v>36</v>
      </c>
      <c r="G2" s="19" t="s">
        <v>37</v>
      </c>
      <c r="H2" s="18" t="s">
        <v>40</v>
      </c>
    </row>
    <row r="3" spans="2:8" x14ac:dyDescent="0.3">
      <c r="B3" s="4" t="s">
        <v>3</v>
      </c>
      <c r="C3" s="5" t="s">
        <v>15</v>
      </c>
      <c r="D3" s="5" t="s">
        <v>24</v>
      </c>
      <c r="E3" s="5" t="s">
        <v>30</v>
      </c>
      <c r="F3" s="24">
        <v>21770</v>
      </c>
      <c r="G3" s="24">
        <v>19830</v>
      </c>
      <c r="H3" s="27">
        <v>21</v>
      </c>
    </row>
    <row r="4" spans="2:8" x14ac:dyDescent="0.3">
      <c r="B4" s="7" t="s">
        <v>5</v>
      </c>
      <c r="C4" s="2" t="s">
        <v>17</v>
      </c>
      <c r="D4" s="2" t="s">
        <v>25</v>
      </c>
      <c r="E4" s="2" t="s">
        <v>32</v>
      </c>
      <c r="F4" s="25">
        <v>61330</v>
      </c>
      <c r="G4" s="25">
        <v>91790</v>
      </c>
      <c r="H4" s="28">
        <v>17</v>
      </c>
    </row>
    <row r="5" spans="2:8" x14ac:dyDescent="0.3">
      <c r="B5" s="7" t="s">
        <v>6</v>
      </c>
      <c r="C5" s="2" t="s">
        <v>18</v>
      </c>
      <c r="D5" s="2" t="s">
        <v>25</v>
      </c>
      <c r="E5" s="2" t="s">
        <v>33</v>
      </c>
      <c r="F5" s="25">
        <v>43030</v>
      </c>
      <c r="G5" s="25">
        <v>30430</v>
      </c>
      <c r="H5" s="28">
        <v>8</v>
      </c>
    </row>
    <row r="6" spans="2:8" x14ac:dyDescent="0.3">
      <c r="B6" s="7"/>
      <c r="C6" s="2"/>
      <c r="D6" s="34" t="s">
        <v>47</v>
      </c>
      <c r="E6" s="2"/>
      <c r="F6" s="25"/>
      <c r="G6" s="25">
        <f>SUBTOTAL(1,G3:G5)</f>
        <v>47350</v>
      </c>
      <c r="H6" s="28"/>
    </row>
    <row r="7" spans="2:8" x14ac:dyDescent="0.3">
      <c r="B7" s="7"/>
      <c r="C7" s="2">
        <f>SUBTOTAL(3,C3:C5)</f>
        <v>3</v>
      </c>
      <c r="D7" s="34" t="s">
        <v>43</v>
      </c>
      <c r="E7" s="2"/>
      <c r="F7" s="25"/>
      <c r="G7" s="25"/>
      <c r="H7" s="28"/>
    </row>
    <row r="8" spans="2:8" x14ac:dyDescent="0.3">
      <c r="B8" s="7" t="s">
        <v>2</v>
      </c>
      <c r="C8" s="2" t="s">
        <v>14</v>
      </c>
      <c r="D8" s="2" t="s">
        <v>23</v>
      </c>
      <c r="E8" s="2" t="s">
        <v>29</v>
      </c>
      <c r="F8" s="25">
        <v>22730</v>
      </c>
      <c r="G8" s="25">
        <v>30130</v>
      </c>
      <c r="H8" s="28">
        <v>25</v>
      </c>
    </row>
    <row r="9" spans="2:8" x14ac:dyDescent="0.3">
      <c r="B9" s="7" t="s">
        <v>7</v>
      </c>
      <c r="C9" s="2" t="s">
        <v>19</v>
      </c>
      <c r="D9" s="2" t="s">
        <v>26</v>
      </c>
      <c r="E9" s="2" t="s">
        <v>34</v>
      </c>
      <c r="F9" s="25">
        <v>15730</v>
      </c>
      <c r="G9" s="25">
        <v>15030</v>
      </c>
      <c r="H9" s="28">
        <v>23</v>
      </c>
    </row>
    <row r="10" spans="2:8" x14ac:dyDescent="0.3">
      <c r="B10" s="7" t="s">
        <v>8</v>
      </c>
      <c r="C10" s="2" t="s">
        <v>20</v>
      </c>
      <c r="D10" s="2" t="s">
        <v>26</v>
      </c>
      <c r="E10" s="2" t="s">
        <v>35</v>
      </c>
      <c r="F10" s="25">
        <v>67740</v>
      </c>
      <c r="G10" s="25">
        <v>52830</v>
      </c>
      <c r="H10" s="28">
        <v>15</v>
      </c>
    </row>
    <row r="11" spans="2:8" x14ac:dyDescent="0.3">
      <c r="B11" s="7"/>
      <c r="C11" s="2"/>
      <c r="D11" s="34" t="s">
        <v>48</v>
      </c>
      <c r="E11" s="2"/>
      <c r="F11" s="25"/>
      <c r="G11" s="25">
        <f>SUBTOTAL(1,G8:G10)</f>
        <v>32663.333333333332</v>
      </c>
      <c r="H11" s="28"/>
    </row>
    <row r="12" spans="2:8" x14ac:dyDescent="0.3">
      <c r="B12" s="7"/>
      <c r="C12" s="2">
        <f>SUBTOTAL(3,C8:C10)</f>
        <v>3</v>
      </c>
      <c r="D12" s="34" t="s">
        <v>44</v>
      </c>
      <c r="E12" s="2"/>
      <c r="F12" s="25"/>
      <c r="G12" s="25"/>
      <c r="H12" s="28"/>
    </row>
    <row r="13" spans="2:8" x14ac:dyDescent="0.3">
      <c r="B13" s="7" t="s">
        <v>1</v>
      </c>
      <c r="C13" s="2" t="s">
        <v>13</v>
      </c>
      <c r="D13" s="2" t="s">
        <v>22</v>
      </c>
      <c r="E13" s="2" t="s">
        <v>28</v>
      </c>
      <c r="F13" s="25">
        <v>31130</v>
      </c>
      <c r="G13" s="25">
        <v>41190</v>
      </c>
      <c r="H13" s="28">
        <v>34</v>
      </c>
    </row>
    <row r="14" spans="2:8" ht="14.25" thickBot="1" x14ac:dyDescent="0.35">
      <c r="B14" s="16" t="s">
        <v>4</v>
      </c>
      <c r="C14" s="11" t="s">
        <v>16</v>
      </c>
      <c r="D14" s="11" t="s">
        <v>22</v>
      </c>
      <c r="E14" s="11" t="s">
        <v>31</v>
      </c>
      <c r="F14" s="26">
        <v>10180</v>
      </c>
      <c r="G14" s="26">
        <v>10300</v>
      </c>
      <c r="H14" s="29">
        <v>6</v>
      </c>
    </row>
    <row r="15" spans="2:8" x14ac:dyDescent="0.3">
      <c r="B15" s="35"/>
      <c r="C15" s="35"/>
      <c r="D15" s="38" t="s">
        <v>49</v>
      </c>
      <c r="E15" s="35"/>
      <c r="F15" s="36"/>
      <c r="G15" s="36">
        <f>SUBTOTAL(1,G13:G14)</f>
        <v>25745</v>
      </c>
      <c r="H15" s="37"/>
    </row>
    <row r="16" spans="2:8" x14ac:dyDescent="0.3">
      <c r="B16" s="35"/>
      <c r="C16" s="35">
        <f>SUBTOTAL(3,C13:C14)</f>
        <v>2</v>
      </c>
      <c r="D16" s="38" t="s">
        <v>45</v>
      </c>
      <c r="E16" s="35"/>
      <c r="F16" s="36"/>
      <c r="G16" s="36"/>
      <c r="H16" s="37"/>
    </row>
    <row r="17" spans="2:8" x14ac:dyDescent="0.3">
      <c r="B17" s="35"/>
      <c r="C17" s="35"/>
      <c r="D17" s="38" t="s">
        <v>50</v>
      </c>
      <c r="E17" s="35"/>
      <c r="F17" s="36"/>
      <c r="G17" s="36">
        <f>SUBTOTAL(1,G3:G14)</f>
        <v>36441.25</v>
      </c>
      <c r="H17" s="37"/>
    </row>
    <row r="18" spans="2:8" x14ac:dyDescent="0.3">
      <c r="B18" s="35"/>
      <c r="C18" s="35">
        <f>SUBTOTAL(3,C3:C14)</f>
        <v>8</v>
      </c>
      <c r="D18" s="38" t="s">
        <v>46</v>
      </c>
      <c r="E18" s="35"/>
      <c r="F18" s="36"/>
      <c r="G18" s="36"/>
      <c r="H18" s="37"/>
    </row>
  </sheetData>
  <sortState ref="B3:H10">
    <sortCondition descending="1" ref="D3:D10"/>
  </sortState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반품건수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2023-06-23T06:50:34Z</dcterms:created>
  <dcterms:modified xsi:type="dcterms:W3CDTF">2023-06-23T07:30:36Z</dcterms:modified>
</cp:coreProperties>
</file>