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여행경비">제1작업!$H$5:$H$12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14" i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<sst xmlns="http://schemas.openxmlformats.org/spreadsheetml/2006/main" count="128" uniqueCount="60">
  <si>
    <t>코드</t>
    <phoneticPr fontId="3" type="noConversion"/>
  </si>
  <si>
    <t>AS213</t>
    <phoneticPr fontId="3" type="noConversion"/>
  </si>
  <si>
    <t>AE131</t>
    <phoneticPr fontId="3" type="noConversion"/>
  </si>
  <si>
    <t>AS122</t>
    <phoneticPr fontId="3" type="noConversion"/>
  </si>
  <si>
    <t>AT213</t>
    <phoneticPr fontId="3" type="noConversion"/>
  </si>
  <si>
    <t>AE231</t>
    <phoneticPr fontId="3" type="noConversion"/>
  </si>
  <si>
    <t>AE311</t>
    <phoneticPr fontId="3" type="noConversion"/>
  </si>
  <si>
    <t>AS223</t>
    <phoneticPr fontId="3" type="noConversion"/>
  </si>
  <si>
    <t>AT132</t>
    <phoneticPr fontId="3" type="noConversion"/>
  </si>
  <si>
    <t>섬여행 여행경비(단위:원) 평균</t>
    <phoneticPr fontId="3" type="noConversion"/>
  </si>
  <si>
    <t>5월 이후 출발하는 여행상품 수</t>
    <phoneticPr fontId="3" type="noConversion"/>
  </si>
  <si>
    <t>여행지</t>
    <phoneticPr fontId="3" type="noConversion"/>
  </si>
  <si>
    <t>울릉도</t>
  </si>
  <si>
    <t>울릉도</t>
    <phoneticPr fontId="3" type="noConversion"/>
  </si>
  <si>
    <t>방콕 파타야</t>
    <phoneticPr fontId="3" type="noConversion"/>
  </si>
  <si>
    <t>제주도</t>
    <phoneticPr fontId="3" type="noConversion"/>
  </si>
  <si>
    <t>부산 명소 탐방</t>
    <phoneticPr fontId="3" type="noConversion"/>
  </si>
  <si>
    <t>북인도</t>
    <phoneticPr fontId="3" type="noConversion"/>
  </si>
  <si>
    <t>필리핀 세부</t>
    <phoneticPr fontId="3" type="noConversion"/>
  </si>
  <si>
    <t>독도</t>
    <phoneticPr fontId="3" type="noConversion"/>
  </si>
  <si>
    <t>남도 맛기행</t>
    <phoneticPr fontId="3" type="noConversion"/>
  </si>
  <si>
    <t>분류</t>
  </si>
  <si>
    <t>분류</t>
    <phoneticPr fontId="3" type="noConversion"/>
  </si>
  <si>
    <t>섬여행</t>
  </si>
  <si>
    <t>섬여행</t>
    <phoneticPr fontId="3" type="noConversion"/>
  </si>
  <si>
    <t>해외여행</t>
  </si>
  <si>
    <t>해외여행</t>
    <phoneticPr fontId="3" type="noConversion"/>
  </si>
  <si>
    <t>섬여행</t>
    <phoneticPr fontId="3" type="noConversion"/>
  </si>
  <si>
    <t>기차여행</t>
  </si>
  <si>
    <t>기차여행</t>
    <phoneticPr fontId="3" type="noConversion"/>
  </si>
  <si>
    <t>해외여행</t>
    <phoneticPr fontId="3" type="noConversion"/>
  </si>
  <si>
    <t>해외여행</t>
    <phoneticPr fontId="3" type="noConversion"/>
  </si>
  <si>
    <t>섬여행</t>
    <phoneticPr fontId="3" type="noConversion"/>
  </si>
  <si>
    <t>기차여행</t>
    <phoneticPr fontId="3" type="noConversion"/>
  </si>
  <si>
    <t>여행기간</t>
    <phoneticPr fontId="3" type="noConversion"/>
  </si>
  <si>
    <t>3박4일</t>
    <phoneticPr fontId="3" type="noConversion"/>
  </si>
  <si>
    <t>4박6일</t>
    <phoneticPr fontId="3" type="noConversion"/>
  </si>
  <si>
    <t>1박2일</t>
    <phoneticPr fontId="3" type="noConversion"/>
  </si>
  <si>
    <t>5박6일</t>
    <phoneticPr fontId="3" type="noConversion"/>
  </si>
  <si>
    <t>4박5일</t>
    <phoneticPr fontId="3" type="noConversion"/>
  </si>
  <si>
    <t>2박3일</t>
    <phoneticPr fontId="3" type="noConversion"/>
  </si>
  <si>
    <t>1박2일</t>
    <phoneticPr fontId="3" type="noConversion"/>
  </si>
  <si>
    <t>출발일</t>
  </si>
  <si>
    <t>출발일</t>
    <phoneticPr fontId="3" type="noConversion"/>
  </si>
  <si>
    <t>출발인원</t>
    <phoneticPr fontId="3" type="noConversion"/>
  </si>
  <si>
    <t>최대 여행경비(단위:원)</t>
    <phoneticPr fontId="3" type="noConversion"/>
  </si>
  <si>
    <t>여행지</t>
    <phoneticPr fontId="3" type="noConversion"/>
  </si>
  <si>
    <t>여행경비
(단위:원)</t>
    <phoneticPr fontId="3" type="noConversion"/>
  </si>
  <si>
    <t>적립금</t>
    <phoneticPr fontId="3" type="noConversion"/>
  </si>
  <si>
    <t>출발
시간</t>
    <phoneticPr fontId="3" type="noConversion"/>
  </si>
  <si>
    <t>기차여행</t>
    <phoneticPr fontId="3" type="noConversion"/>
  </si>
  <si>
    <t>&gt;=600000</t>
    <phoneticPr fontId="3" type="noConversion"/>
  </si>
  <si>
    <t>총합계</t>
  </si>
  <si>
    <t>3월</t>
  </si>
  <si>
    <t>4월</t>
  </si>
  <si>
    <t>5월</t>
  </si>
  <si>
    <t>6월</t>
  </si>
  <si>
    <t>개수 : 여행지</t>
  </si>
  <si>
    <t>**</t>
  </si>
  <si>
    <t>평균 : 여행경비(단위:원)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</si>
</sst>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41" fontId="2" fillId="0" borderId="20" xfId="1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41" fontId="2" fillId="0" borderId="17" xfId="1" applyFont="1" applyBorder="1" applyAlignment="1">
      <alignment horizontal="right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8">
    <dxf>
      <font>
        <b/>
        <i val="0"/>
        <color rgb="FF0070C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general" readingOrder="0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numFmt numFmtId="33" formatCode="_-* #,##0_-;\-* #,##0_-;_-* &quot;-&quot;_-;_-@_-"/>
    </dxf>
    <dxf>
      <alignment horizontal="right" readingOrder="0"/>
    </dxf>
    <dxf>
      <numFmt numFmtId="33" formatCode="_-* #,##0_-;\-* #,##0_-;_-* &quot;-&quot;_-;_-@_-"/>
    </dxf>
    <dxf>
      <alignment horizontal="left" readingOrder="0"/>
    </dxf>
    <dxf>
      <alignment horizontal="general" readingOrder="0"/>
    </dxf>
    <dxf>
      <numFmt numFmtId="33" formatCode="_-* #,##0_-;\-* #,##0_-;_-* &quot;-&quot;_-;_-@_-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right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섬여행 및 해외여행 여행상품 현황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출발인원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울릉도</c:v>
                </c:pt>
                <c:pt idx="1">
                  <c:v>방콕 파타야</c:v>
                </c:pt>
                <c:pt idx="2">
                  <c:v>제주도</c:v>
                </c:pt>
                <c:pt idx="3">
                  <c:v>북인도</c:v>
                </c:pt>
                <c:pt idx="4">
                  <c:v>필리핀 세부</c:v>
                </c:pt>
                <c:pt idx="5">
                  <c:v>독도</c:v>
                </c:pt>
              </c:strCache>
            </c:strRef>
          </c:cat>
          <c:val>
            <c:numRef>
              <c:f>(제1작업!$G$5,제1작업!$G$6,제1작업!$G$7,제1작업!$G$9,제1작업!$G$10,제1작업!$G$11)</c:f>
              <c:numCache>
                <c:formatCode>#,##0"명"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5-4603-9DDE-FB5BDAF77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439615"/>
        <c:axId val="268437951"/>
      </c:barChart>
      <c:lineChart>
        <c:grouping val="standard"/>
        <c:varyColors val="0"/>
        <c:ser>
          <c:idx val="1"/>
          <c:order val="1"/>
          <c:tx>
            <c:v>여행경비(단위:원)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B85-4603-9DDE-FB5BDAF77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울릉도</c:v>
                </c:pt>
                <c:pt idx="1">
                  <c:v>방콕 파타야</c:v>
                </c:pt>
                <c:pt idx="2">
                  <c:v>제주도</c:v>
                </c:pt>
                <c:pt idx="3">
                  <c:v>북인도</c:v>
                </c:pt>
                <c:pt idx="4">
                  <c:v>필리핀 세부</c:v>
                </c:pt>
                <c:pt idx="5">
                  <c:v>독도</c:v>
                </c:pt>
              </c:strCache>
            </c:strRef>
          </c:cat>
          <c:val>
            <c:numRef>
              <c:f>(제1작업!$H$5,제1작업!$H$6,제1작업!$H$7,제1작업!$H$9,제1작업!$H$10,제1작업!$H$11)</c:f>
              <c:numCache>
                <c:formatCode>_(* #,##0_);_(* \(#,##0\);_(* "-"_);_(@_)</c:formatCode>
                <c:ptCount val="6"/>
                <c:pt idx="0">
                  <c:v>295000</c:v>
                </c:pt>
                <c:pt idx="1">
                  <c:v>639000</c:v>
                </c:pt>
                <c:pt idx="2">
                  <c:v>459000</c:v>
                </c:pt>
                <c:pt idx="3">
                  <c:v>1799900</c:v>
                </c:pt>
                <c:pt idx="4">
                  <c:v>799000</c:v>
                </c:pt>
                <c:pt idx="5">
                  <c:v>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85-4603-9DDE-FB5BDAF77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35855"/>
        <c:axId val="269432303"/>
      </c:lineChart>
      <c:catAx>
        <c:axId val="2684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68437951"/>
        <c:crosses val="autoZero"/>
        <c:auto val="1"/>
        <c:lblAlgn val="ctr"/>
        <c:lblOffset val="100"/>
        <c:noMultiLvlLbl val="0"/>
      </c:catAx>
      <c:valAx>
        <c:axId val="2684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68439615"/>
        <c:crosses val="autoZero"/>
        <c:crossBetween val="between"/>
      </c:valAx>
      <c:valAx>
        <c:axId val="269432303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17835855"/>
        <c:crosses val="max"/>
        <c:crossBetween val="between"/>
        <c:majorUnit val="500000"/>
      </c:valAx>
      <c:catAx>
        <c:axId val="217835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43230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19707</xdr:colOff>
      <xdr:row>0</xdr:row>
      <xdr:rowOff>52552</xdr:rowOff>
    </xdr:from>
    <xdr:to>
      <xdr:col>6</xdr:col>
      <xdr:colOff>486103</xdr:colOff>
      <xdr:row>2</xdr:row>
      <xdr:rowOff>256190</xdr:rowOff>
    </xdr:to>
    <xdr:sp macro="" textlink="">
      <xdr:nvSpPr>
        <xdr:cNvPr id="2" name="평행 사변형 1"/>
        <xdr:cNvSpPr/>
      </xdr:nvSpPr>
      <xdr:spPr>
        <a:xfrm>
          <a:off x="144517" y="52552"/>
          <a:ext cx="4499741" cy="545224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 i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AI </a:t>
          </a:r>
          <a:r>
            <a:rPr lang="ko-KR" altLang="en-US" sz="2400" b="1" i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여행사 여행상품 현황</a:t>
          </a:r>
        </a:p>
      </xdr:txBody>
    </xdr:sp>
    <xdr:clientData/>
  </xdr:twoCellAnchor>
  <xdr:twoCellAnchor editAs="oneCell">
    <xdr:from>
      <xdr:col>7</xdr:col>
      <xdr:colOff>374430</xdr:colOff>
      <xdr:row>0</xdr:row>
      <xdr:rowOff>32845</xdr:rowOff>
    </xdr:from>
    <xdr:to>
      <xdr:col>10</xdr:col>
      <xdr:colOff>2955</xdr:colOff>
      <xdr:row>2</xdr:row>
      <xdr:rowOff>264401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8896" y="32845"/>
          <a:ext cx="2321800" cy="573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0.33641</cdr:x>
      <cdr:y>0.1027</cdr:y>
    </cdr:from>
    <cdr:to>
      <cdr:x>0.50671</cdr:x>
      <cdr:y>0.21181</cdr:y>
    </cdr:to>
    <cdr:sp macro="" textlink="">
      <cdr:nvSpPr>
        <cdr:cNvPr id="3" name="모서리가 둥근 사각형 설명선 2"/>
        <cdr:cNvSpPr/>
      </cdr:nvSpPr>
      <cdr:spPr>
        <a:xfrm xmlns:a="http://schemas.openxmlformats.org/drawingml/2006/main">
          <a:off x="3130758" y="624590"/>
          <a:ext cx="1584898" cy="663627"/>
        </a:xfrm>
        <a:prstGeom xmlns:a="http://schemas.openxmlformats.org/drawingml/2006/main" prst="wedgeRoundRectCallout">
          <a:avLst>
            <a:gd name="adj1" fmla="val 69315"/>
            <a:gd name="adj2" fmla="val 16618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여행경비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6.474084374997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여행지" numFmtId="0">
      <sharedItems count="8">
        <s v="울릉도"/>
        <s v="방콕 파타야"/>
        <s v="제주도"/>
        <s v="부산 명소 탐방"/>
        <s v="북인도"/>
        <s v="필리핀 세부"/>
        <s v="독도"/>
        <s v="남도 맛기행"/>
      </sharedItems>
    </cacheField>
    <cacheField name="분류" numFmtId="0">
      <sharedItems count="3">
        <s v="섬여행"/>
        <s v="해외여행"/>
        <s v="기차여행"/>
      </sharedItems>
    </cacheField>
    <cacheField name="여행기간" numFmtId="0">
      <sharedItems/>
    </cacheField>
    <cacheField name="출발일" numFmtId="14">
      <sharedItems containsSemiMixedTypes="0" containsNonDate="0" containsDate="1" containsString="0" minDate="2023-03-15T00:00:00" maxDate="2023-06-02T00:00:00" count="8">
        <d v="2023-05-23T00:00:00"/>
        <d v="2023-04-20T00:00:00"/>
        <d v="2023-03-15T00:00:00"/>
        <d v="2023-05-12T00:00:00"/>
        <d v="2023-03-18T00:00:00"/>
        <d v="2023-06-01T00:00:00"/>
        <d v="2023-04-10T00:00:00"/>
        <d v="2023-03-19T00:00:00"/>
      </sharedItems>
      <fieldGroup base="4">
        <rangePr groupBy="months" startDate="2023-03-15T00:00:00" endDate="2023-06-02T00:00:00"/>
        <groupItems count="14">
          <s v="&lt;2023-03-1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6-02"/>
        </groupItems>
      </fieldGroup>
    </cacheField>
    <cacheField name="출발인원" numFmtId="176">
      <sharedItems containsSemiMixedTypes="0" containsString="0" containsNumber="1" containsInteger="1" minValue="20" maxValue="30"/>
    </cacheField>
    <cacheField name="여행경비_x000a_(단위:원)" numFmtId="41">
      <sharedItems containsSemiMixedTypes="0" containsString="0" containsNumber="1" containsInteger="1" minValue="239000" maxValue="1799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S213"/>
    <x v="0"/>
    <x v="0"/>
    <s v="3박4일"/>
    <x v="0"/>
    <n v="30"/>
    <n v="295000"/>
  </r>
  <r>
    <s v="AE131"/>
    <x v="1"/>
    <x v="1"/>
    <s v="4박6일"/>
    <x v="1"/>
    <n v="20"/>
    <n v="639000"/>
  </r>
  <r>
    <s v="AS122"/>
    <x v="2"/>
    <x v="0"/>
    <s v="3박4일"/>
    <x v="2"/>
    <n v="25"/>
    <n v="459000"/>
  </r>
  <r>
    <s v="AT213"/>
    <x v="3"/>
    <x v="2"/>
    <s v="1박2일"/>
    <x v="3"/>
    <n v="30"/>
    <n v="324000"/>
  </r>
  <r>
    <s v="AE231"/>
    <x v="4"/>
    <x v="1"/>
    <s v="5박6일"/>
    <x v="4"/>
    <n v="20"/>
    <n v="1799900"/>
  </r>
  <r>
    <s v="AE311"/>
    <x v="5"/>
    <x v="1"/>
    <s v="4박5일"/>
    <x v="5"/>
    <n v="25"/>
    <n v="799000"/>
  </r>
  <r>
    <s v="AS223"/>
    <x v="6"/>
    <x v="0"/>
    <s v="2박3일"/>
    <x v="6"/>
    <n v="30"/>
    <n v="239000"/>
  </r>
  <r>
    <s v="AT132"/>
    <x v="7"/>
    <x v="2"/>
    <s v="1박2일"/>
    <x v="7"/>
    <n v="25"/>
    <n v="3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출발일" colHeaderCaption="분류">
  <location ref="B2:H9" firstHeaderRow="1" firstDataRow="3" firstDataCol="1"/>
  <pivotFields count="7">
    <pivotField showAll="0"/>
    <pivotField dataField="1" showAll="0">
      <items count="9">
        <item x="7"/>
        <item x="6"/>
        <item x="1"/>
        <item x="3"/>
        <item x="4"/>
        <item x="0"/>
        <item x="2"/>
        <item x="5"/>
        <item t="default"/>
      </items>
    </pivotField>
    <pivotField axis="axisCol" showAll="0" sortType="descending">
      <items count="4">
        <item x="1"/>
        <item x="0"/>
        <item x="2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  <pivotField dataField="1" numFmtId="41" showAll="0"/>
  </pivotFields>
  <rowFields count="1">
    <field x="4"/>
  </rowFields>
  <rowItems count="5"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여행지" fld="1" subtotal="count" baseField="0" baseItem="0"/>
    <dataField name="평균 : 여행경비(단위:원)" fld="6" subtotal="average" baseField="4" baseItem="3"/>
  </dataFields>
  <formats count="21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27" tableBorderDxfId="26">
  <autoFilter ref="B18:E23"/>
  <tableColumns count="4">
    <tableColumn id="1" name="여행지" dataDxfId="25"/>
    <tableColumn id="2" name="여행기간" dataDxfId="24"/>
    <tableColumn id="3" name="출발일" dataDxfId="23"/>
    <tableColumn id="4" name="여행경비_x000a_(단위:원)" dataDxfId="22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tabSelected="1" zoomScale="145" zoomScaleNormal="145" workbookViewId="0">
      <selection activeCell="F20" sqref="F20"/>
    </sheetView>
  </sheetViews>
  <sheetFormatPr defaultRowHeight="13.5" x14ac:dyDescent="0.3"/>
  <cols>
    <col min="1" max="1" width="1.625" style="1" customWidth="1"/>
    <col min="2" max="2" width="9" style="1"/>
    <col min="3" max="3" width="14.375" style="1" bestFit="1" customWidth="1"/>
    <col min="4" max="5" width="9" style="1"/>
    <col min="6" max="6" width="11.625" style="1" bestFit="1" customWidth="1"/>
    <col min="7" max="7" width="9.125" style="1" bestFit="1" customWidth="1"/>
    <col min="8" max="8" width="13.875" style="1" bestFit="1" customWidth="1"/>
    <col min="9" max="9" width="12.5" style="1" bestFit="1" customWidth="1"/>
    <col min="10" max="11" width="9" style="1"/>
    <col min="12" max="12" width="7.5" style="1" customWidth="1"/>
    <col min="13" max="16384" width="9" style="1"/>
  </cols>
  <sheetData>
    <row r="3" spans="2:10" ht="24.75" customHeight="1" thickBot="1" x14ac:dyDescent="0.35"/>
    <row r="4" spans="2:10" ht="27.75" thickBot="1" x14ac:dyDescent="0.35">
      <c r="B4" s="16" t="s">
        <v>0</v>
      </c>
      <c r="C4" s="17" t="s">
        <v>11</v>
      </c>
      <c r="D4" s="17" t="s">
        <v>22</v>
      </c>
      <c r="E4" s="17" t="s">
        <v>34</v>
      </c>
      <c r="F4" s="17" t="s">
        <v>43</v>
      </c>
      <c r="G4" s="17" t="s">
        <v>44</v>
      </c>
      <c r="H4" s="18" t="s">
        <v>47</v>
      </c>
      <c r="I4" s="17" t="s">
        <v>48</v>
      </c>
      <c r="J4" s="19" t="s">
        <v>49</v>
      </c>
    </row>
    <row r="5" spans="2:10" x14ac:dyDescent="0.3">
      <c r="B5" s="4" t="s">
        <v>1</v>
      </c>
      <c r="C5" s="5" t="s">
        <v>13</v>
      </c>
      <c r="D5" s="5" t="s">
        <v>24</v>
      </c>
      <c r="E5" s="5" t="s">
        <v>35</v>
      </c>
      <c r="F5" s="12">
        <v>45069</v>
      </c>
      <c r="G5" s="25">
        <v>30</v>
      </c>
      <c r="H5" s="21">
        <v>295000</v>
      </c>
      <c r="I5" s="48">
        <f>H5*CHOOSE(RIGHT(B5,1),1%,0.5%,0)</f>
        <v>0</v>
      </c>
      <c r="J5" s="13" t="str">
        <f>IF(WEEKDAY(F5,2)&lt;=5,"오전 8시","오전 10시")</f>
        <v>오전 8시</v>
      </c>
    </row>
    <row r="6" spans="2:10" x14ac:dyDescent="0.3">
      <c r="B6" s="6" t="s">
        <v>2</v>
      </c>
      <c r="C6" s="2" t="s">
        <v>14</v>
      </c>
      <c r="D6" s="2" t="s">
        <v>26</v>
      </c>
      <c r="E6" s="2" t="s">
        <v>36</v>
      </c>
      <c r="F6" s="3">
        <v>45036</v>
      </c>
      <c r="G6" s="26">
        <v>20</v>
      </c>
      <c r="H6" s="22">
        <v>639000</v>
      </c>
      <c r="I6" s="49">
        <f t="shared" ref="I6:I12" si="0">H6*CHOOSE(RIGHT(B6,1),1%,0.5%,0)</f>
        <v>6390</v>
      </c>
      <c r="J6" s="7" t="str">
        <f t="shared" ref="J6:J12" si="1">IF(WEEKDAY(F6,2)&lt;=5,"오전 8시","오전 10시")</f>
        <v>오전 8시</v>
      </c>
    </row>
    <row r="7" spans="2:10" x14ac:dyDescent="0.3">
      <c r="B7" s="6" t="s">
        <v>3</v>
      </c>
      <c r="C7" s="2" t="s">
        <v>15</v>
      </c>
      <c r="D7" s="2" t="s">
        <v>27</v>
      </c>
      <c r="E7" s="2" t="s">
        <v>35</v>
      </c>
      <c r="F7" s="3">
        <v>45000</v>
      </c>
      <c r="G7" s="26">
        <v>25</v>
      </c>
      <c r="H7" s="22">
        <v>459000</v>
      </c>
      <c r="I7" s="49">
        <f t="shared" si="0"/>
        <v>2295</v>
      </c>
      <c r="J7" s="7" t="str">
        <f t="shared" si="1"/>
        <v>오전 8시</v>
      </c>
    </row>
    <row r="8" spans="2:10" x14ac:dyDescent="0.3">
      <c r="B8" s="6" t="s">
        <v>4</v>
      </c>
      <c r="C8" s="2" t="s">
        <v>16</v>
      </c>
      <c r="D8" s="2" t="s">
        <v>29</v>
      </c>
      <c r="E8" s="2" t="s">
        <v>37</v>
      </c>
      <c r="F8" s="3">
        <v>45058</v>
      </c>
      <c r="G8" s="26">
        <v>30</v>
      </c>
      <c r="H8" s="22">
        <v>324000</v>
      </c>
      <c r="I8" s="49">
        <f t="shared" si="0"/>
        <v>0</v>
      </c>
      <c r="J8" s="7" t="str">
        <f t="shared" si="1"/>
        <v>오전 8시</v>
      </c>
    </row>
    <row r="9" spans="2:10" x14ac:dyDescent="0.3">
      <c r="B9" s="6" t="s">
        <v>5</v>
      </c>
      <c r="C9" s="2" t="s">
        <v>17</v>
      </c>
      <c r="D9" s="2" t="s">
        <v>30</v>
      </c>
      <c r="E9" s="2" t="s">
        <v>38</v>
      </c>
      <c r="F9" s="3">
        <v>45003</v>
      </c>
      <c r="G9" s="26">
        <v>20</v>
      </c>
      <c r="H9" s="22">
        <v>1799900</v>
      </c>
      <c r="I9" s="49">
        <f t="shared" si="0"/>
        <v>17999</v>
      </c>
      <c r="J9" s="7" t="str">
        <f t="shared" si="1"/>
        <v>오전 10시</v>
      </c>
    </row>
    <row r="10" spans="2:10" x14ac:dyDescent="0.3">
      <c r="B10" s="6" t="s">
        <v>6</v>
      </c>
      <c r="C10" s="2" t="s">
        <v>18</v>
      </c>
      <c r="D10" s="2" t="s">
        <v>31</v>
      </c>
      <c r="E10" s="2" t="s">
        <v>39</v>
      </c>
      <c r="F10" s="3">
        <v>45078</v>
      </c>
      <c r="G10" s="26">
        <v>25</v>
      </c>
      <c r="H10" s="22">
        <v>799000</v>
      </c>
      <c r="I10" s="49">
        <f t="shared" si="0"/>
        <v>7990</v>
      </c>
      <c r="J10" s="7" t="str">
        <f t="shared" si="1"/>
        <v>오전 8시</v>
      </c>
    </row>
    <row r="11" spans="2:10" x14ac:dyDescent="0.3">
      <c r="B11" s="6" t="s">
        <v>7</v>
      </c>
      <c r="C11" s="2" t="s">
        <v>19</v>
      </c>
      <c r="D11" s="2" t="s">
        <v>32</v>
      </c>
      <c r="E11" s="2" t="s">
        <v>40</v>
      </c>
      <c r="F11" s="3">
        <v>45026</v>
      </c>
      <c r="G11" s="26">
        <v>30</v>
      </c>
      <c r="H11" s="22">
        <v>239000</v>
      </c>
      <c r="I11" s="49">
        <f t="shared" si="0"/>
        <v>0</v>
      </c>
      <c r="J11" s="7" t="str">
        <f t="shared" si="1"/>
        <v>오전 8시</v>
      </c>
    </row>
    <row r="12" spans="2:10" ht="14.25" thickBot="1" x14ac:dyDescent="0.35">
      <c r="B12" s="14" t="s">
        <v>8</v>
      </c>
      <c r="C12" s="8" t="s">
        <v>20</v>
      </c>
      <c r="D12" s="8" t="s">
        <v>33</v>
      </c>
      <c r="E12" s="8" t="s">
        <v>41</v>
      </c>
      <c r="F12" s="15">
        <v>45004</v>
      </c>
      <c r="G12" s="27">
        <v>25</v>
      </c>
      <c r="H12" s="23">
        <v>355000</v>
      </c>
      <c r="I12" s="50">
        <f t="shared" si="0"/>
        <v>1775</v>
      </c>
      <c r="J12" s="9" t="str">
        <f t="shared" si="1"/>
        <v>오전 10시</v>
      </c>
    </row>
    <row r="13" spans="2:10" x14ac:dyDescent="0.3">
      <c r="B13" s="41" t="s">
        <v>9</v>
      </c>
      <c r="C13" s="42"/>
      <c r="D13" s="42"/>
      <c r="E13" s="10">
        <f>DAVERAGE(B4:H12,H4,D4:D5)</f>
        <v>331000</v>
      </c>
      <c r="F13" s="51"/>
      <c r="G13" s="42" t="s">
        <v>45</v>
      </c>
      <c r="H13" s="42"/>
      <c r="I13" s="42"/>
      <c r="J13" s="11">
        <f>LARGE(여행경비,1)</f>
        <v>1799900</v>
      </c>
    </row>
    <row r="14" spans="2:10" ht="17.25" customHeight="1" thickBot="1" x14ac:dyDescent="0.35">
      <c r="B14" s="43" t="s">
        <v>10</v>
      </c>
      <c r="C14" s="44"/>
      <c r="D14" s="44"/>
      <c r="E14" s="8" t="str">
        <f>COUNTIF(F5:F12,"&gt;=2023-05-01")&amp;"개"</f>
        <v>3개</v>
      </c>
      <c r="F14" s="45"/>
      <c r="G14" s="20" t="s">
        <v>46</v>
      </c>
      <c r="H14" s="8" t="s">
        <v>12</v>
      </c>
      <c r="I14" s="20" t="s">
        <v>44</v>
      </c>
      <c r="J14" s="9">
        <f>VLOOKUP(H14,C5:G12,5,FALSE)</f>
        <v>30</v>
      </c>
    </row>
    <row r="16" spans="2:10" ht="13.5" customHeight="1" x14ac:dyDescent="0.3"/>
    <row r="17" ht="15.75" customHeight="1" x14ac:dyDescent="0.3"/>
  </sheetData>
  <mergeCells count="4">
    <mergeCell ref="B13:D13"/>
    <mergeCell ref="B14:D14"/>
    <mergeCell ref="G13:I13"/>
    <mergeCell ref="F13:F14"/>
  </mergeCells>
  <phoneticPr fontId="3" type="noConversion"/>
  <conditionalFormatting sqref="B5:J12">
    <cfRule type="expression" dxfId="0" priority="1">
      <formula>$H5&gt;=600000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="145" zoomScaleNormal="145" workbookViewId="0">
      <selection activeCell="H15" sqref="H15"/>
    </sheetView>
  </sheetViews>
  <sheetFormatPr defaultRowHeight="13.5" x14ac:dyDescent="0.3"/>
  <cols>
    <col min="1" max="1" width="1.625" style="1" customWidth="1"/>
    <col min="2" max="3" width="14.375" style="1" bestFit="1" customWidth="1"/>
    <col min="4" max="4" width="11.625" style="1" bestFit="1" customWidth="1"/>
    <col min="5" max="5" width="11.875" style="1" bestFit="1" customWidth="1"/>
    <col min="6" max="6" width="11.625" style="1" bestFit="1" customWidth="1"/>
    <col min="7" max="7" width="9" style="1"/>
    <col min="8" max="8" width="11.8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6" t="s">
        <v>0</v>
      </c>
      <c r="C2" s="17" t="s">
        <v>11</v>
      </c>
      <c r="D2" s="17" t="s">
        <v>22</v>
      </c>
      <c r="E2" s="17" t="s">
        <v>34</v>
      </c>
      <c r="F2" s="17" t="s">
        <v>43</v>
      </c>
      <c r="G2" s="17" t="s">
        <v>44</v>
      </c>
      <c r="H2" s="18" t="s">
        <v>47</v>
      </c>
    </row>
    <row r="3" spans="2:8" x14ac:dyDescent="0.3">
      <c r="B3" s="4" t="s">
        <v>1</v>
      </c>
      <c r="C3" s="5" t="s">
        <v>13</v>
      </c>
      <c r="D3" s="5" t="s">
        <v>24</v>
      </c>
      <c r="E3" s="5" t="s">
        <v>35</v>
      </c>
      <c r="F3" s="12">
        <v>45069</v>
      </c>
      <c r="G3" s="25">
        <v>30</v>
      </c>
      <c r="H3" s="21">
        <v>295000</v>
      </c>
    </row>
    <row r="4" spans="2:8" x14ac:dyDescent="0.3">
      <c r="B4" s="6" t="s">
        <v>2</v>
      </c>
      <c r="C4" s="2" t="s">
        <v>14</v>
      </c>
      <c r="D4" s="2" t="s">
        <v>26</v>
      </c>
      <c r="E4" s="2" t="s">
        <v>36</v>
      </c>
      <c r="F4" s="3">
        <v>45036</v>
      </c>
      <c r="G4" s="26">
        <v>20</v>
      </c>
      <c r="H4" s="22">
        <v>639000</v>
      </c>
    </row>
    <row r="5" spans="2:8" x14ac:dyDescent="0.3">
      <c r="B5" s="6" t="s">
        <v>3</v>
      </c>
      <c r="C5" s="2" t="s">
        <v>15</v>
      </c>
      <c r="D5" s="2" t="s">
        <v>27</v>
      </c>
      <c r="E5" s="2" t="s">
        <v>35</v>
      </c>
      <c r="F5" s="3">
        <v>45000</v>
      </c>
      <c r="G5" s="26">
        <v>25</v>
      </c>
      <c r="H5" s="22">
        <v>459000</v>
      </c>
    </row>
    <row r="6" spans="2:8" x14ac:dyDescent="0.3">
      <c r="B6" s="6" t="s">
        <v>4</v>
      </c>
      <c r="C6" s="2" t="s">
        <v>16</v>
      </c>
      <c r="D6" s="2" t="s">
        <v>29</v>
      </c>
      <c r="E6" s="2" t="s">
        <v>37</v>
      </c>
      <c r="F6" s="3">
        <v>45058</v>
      </c>
      <c r="G6" s="26">
        <v>30</v>
      </c>
      <c r="H6" s="22">
        <v>324000</v>
      </c>
    </row>
    <row r="7" spans="2:8" x14ac:dyDescent="0.3">
      <c r="B7" s="6" t="s">
        <v>5</v>
      </c>
      <c r="C7" s="2" t="s">
        <v>17</v>
      </c>
      <c r="D7" s="2" t="s">
        <v>30</v>
      </c>
      <c r="E7" s="2" t="s">
        <v>38</v>
      </c>
      <c r="F7" s="3">
        <v>45003</v>
      </c>
      <c r="G7" s="26">
        <v>20</v>
      </c>
      <c r="H7" s="22">
        <v>1799900</v>
      </c>
    </row>
    <row r="8" spans="2:8" x14ac:dyDescent="0.3">
      <c r="B8" s="6" t="s">
        <v>6</v>
      </c>
      <c r="C8" s="2" t="s">
        <v>18</v>
      </c>
      <c r="D8" s="2" t="s">
        <v>31</v>
      </c>
      <c r="E8" s="2" t="s">
        <v>39</v>
      </c>
      <c r="F8" s="3">
        <v>45078</v>
      </c>
      <c r="G8" s="26">
        <v>25</v>
      </c>
      <c r="H8" s="22">
        <v>799000</v>
      </c>
    </row>
    <row r="9" spans="2:8" x14ac:dyDescent="0.3">
      <c r="B9" s="6" t="s">
        <v>7</v>
      </c>
      <c r="C9" s="2" t="s">
        <v>19</v>
      </c>
      <c r="D9" s="2" t="s">
        <v>32</v>
      </c>
      <c r="E9" s="2" t="s">
        <v>40</v>
      </c>
      <c r="F9" s="3">
        <v>45026</v>
      </c>
      <c r="G9" s="26">
        <v>30</v>
      </c>
      <c r="H9" s="22">
        <v>239000</v>
      </c>
    </row>
    <row r="10" spans="2:8" ht="14.25" thickBot="1" x14ac:dyDescent="0.35">
      <c r="B10" s="14" t="s">
        <v>8</v>
      </c>
      <c r="C10" s="8" t="s">
        <v>20</v>
      </c>
      <c r="D10" s="8" t="s">
        <v>33</v>
      </c>
      <c r="E10" s="8" t="s">
        <v>41</v>
      </c>
      <c r="F10" s="15">
        <v>45004</v>
      </c>
      <c r="G10" s="27">
        <v>25</v>
      </c>
      <c r="H10" s="23">
        <v>355000</v>
      </c>
    </row>
    <row r="13" spans="2:8" ht="14.25" thickBot="1" x14ac:dyDescent="0.35"/>
    <row r="14" spans="2:8" ht="27" x14ac:dyDescent="0.3">
      <c r="B14" s="17" t="s">
        <v>22</v>
      </c>
      <c r="C14" s="18" t="s">
        <v>47</v>
      </c>
    </row>
    <row r="15" spans="2:8" x14ac:dyDescent="0.3">
      <c r="B15" s="1" t="s">
        <v>50</v>
      </c>
    </row>
    <row r="16" spans="2:8" x14ac:dyDescent="0.3">
      <c r="C16" s="1" t="s">
        <v>51</v>
      </c>
    </row>
    <row r="18" spans="2:5" ht="27" x14ac:dyDescent="0.3">
      <c r="B18" s="34" t="s">
        <v>11</v>
      </c>
      <c r="C18" s="35" t="s">
        <v>34</v>
      </c>
      <c r="D18" s="35" t="s">
        <v>43</v>
      </c>
      <c r="E18" s="36" t="s">
        <v>47</v>
      </c>
    </row>
    <row r="19" spans="2:5" x14ac:dyDescent="0.3">
      <c r="B19" s="29" t="s">
        <v>14</v>
      </c>
      <c r="C19" s="2" t="s">
        <v>36</v>
      </c>
      <c r="D19" s="3">
        <v>45036</v>
      </c>
      <c r="E19" s="30">
        <v>639000</v>
      </c>
    </row>
    <row r="20" spans="2:5" x14ac:dyDescent="0.3">
      <c r="B20" s="29" t="s">
        <v>16</v>
      </c>
      <c r="C20" s="2" t="s">
        <v>37</v>
      </c>
      <c r="D20" s="3">
        <v>45058</v>
      </c>
      <c r="E20" s="30">
        <v>324000</v>
      </c>
    </row>
    <row r="21" spans="2:5" x14ac:dyDescent="0.3">
      <c r="B21" s="29" t="s">
        <v>17</v>
      </c>
      <c r="C21" s="2" t="s">
        <v>38</v>
      </c>
      <c r="D21" s="3">
        <v>45003</v>
      </c>
      <c r="E21" s="30">
        <v>1799900</v>
      </c>
    </row>
    <row r="22" spans="2:5" x14ac:dyDescent="0.3">
      <c r="B22" s="29" t="s">
        <v>18</v>
      </c>
      <c r="C22" s="2" t="s">
        <v>39</v>
      </c>
      <c r="D22" s="3">
        <v>45078</v>
      </c>
      <c r="E22" s="30">
        <v>799000</v>
      </c>
    </row>
    <row r="23" spans="2:5" x14ac:dyDescent="0.3">
      <c r="B23" s="24" t="s">
        <v>20</v>
      </c>
      <c r="C23" s="31" t="s">
        <v>41</v>
      </c>
      <c r="D23" s="32">
        <v>45004</v>
      </c>
      <c r="E23" s="33">
        <v>355000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45" zoomScaleNormal="145" workbookViewId="0">
      <selection activeCell="G15" sqref="G15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23.375" style="1" customWidth="1"/>
    <col min="5" max="5" width="13.125" style="1" customWidth="1"/>
    <col min="6" max="6" width="23.375" style="1" customWidth="1"/>
    <col min="7" max="7" width="13.125" style="1" customWidth="1"/>
    <col min="8" max="8" width="23.375" style="1" customWidth="1"/>
    <col min="9" max="9" width="18" style="1" customWidth="1"/>
    <col min="10" max="10" width="20.125" style="1" customWidth="1"/>
    <col min="11" max="11" width="18" style="1" bestFit="1" customWidth="1"/>
    <col min="12" max="12" width="20.125" style="1" customWidth="1"/>
    <col min="13" max="16384" width="9" style="1"/>
  </cols>
  <sheetData>
    <row r="2" spans="2:10" ht="16.5" x14ac:dyDescent="0.3">
      <c r="B2" s="37"/>
      <c r="C2" s="38" t="s">
        <v>21</v>
      </c>
      <c r="D2" s="37"/>
      <c r="E2" s="37"/>
      <c r="F2" s="37"/>
      <c r="G2" s="37"/>
      <c r="H2" s="37"/>
      <c r="I2"/>
      <c r="J2"/>
    </row>
    <row r="3" spans="2:10" ht="16.5" x14ac:dyDescent="0.3">
      <c r="B3" s="37"/>
      <c r="C3" s="46" t="s">
        <v>25</v>
      </c>
      <c r="D3" s="47"/>
      <c r="E3" s="46" t="s">
        <v>23</v>
      </c>
      <c r="F3" s="47"/>
      <c r="G3" s="46" t="s">
        <v>28</v>
      </c>
      <c r="H3" s="47"/>
      <c r="I3"/>
      <c r="J3"/>
    </row>
    <row r="4" spans="2:10" ht="16.5" x14ac:dyDescent="0.3">
      <c r="B4" s="38" t="s">
        <v>42</v>
      </c>
      <c r="C4" s="39" t="s">
        <v>57</v>
      </c>
      <c r="D4" s="39" t="s">
        <v>59</v>
      </c>
      <c r="E4" s="39" t="s">
        <v>57</v>
      </c>
      <c r="F4" s="39" t="s">
        <v>59</v>
      </c>
      <c r="G4" s="39" t="s">
        <v>57</v>
      </c>
      <c r="H4" s="39" t="s">
        <v>59</v>
      </c>
      <c r="I4"/>
      <c r="J4"/>
    </row>
    <row r="5" spans="2:10" ht="16.5" x14ac:dyDescent="0.3">
      <c r="B5" s="28" t="s">
        <v>53</v>
      </c>
      <c r="C5" s="40">
        <v>1</v>
      </c>
      <c r="D5" s="40">
        <v>1799900</v>
      </c>
      <c r="E5" s="40">
        <v>1</v>
      </c>
      <c r="F5" s="40">
        <v>459000</v>
      </c>
      <c r="G5" s="40">
        <v>1</v>
      </c>
      <c r="H5" s="40">
        <v>355000</v>
      </c>
      <c r="I5"/>
      <c r="J5"/>
    </row>
    <row r="6" spans="2:10" ht="16.5" x14ac:dyDescent="0.3">
      <c r="B6" s="28" t="s">
        <v>54</v>
      </c>
      <c r="C6" s="40">
        <v>1</v>
      </c>
      <c r="D6" s="40">
        <v>639000</v>
      </c>
      <c r="E6" s="40">
        <v>1</v>
      </c>
      <c r="F6" s="40">
        <v>239000</v>
      </c>
      <c r="G6" s="40" t="s">
        <v>58</v>
      </c>
      <c r="H6" s="40" t="s">
        <v>58</v>
      </c>
      <c r="I6"/>
      <c r="J6"/>
    </row>
    <row r="7" spans="2:10" ht="16.5" x14ac:dyDescent="0.3">
      <c r="B7" s="28" t="s">
        <v>55</v>
      </c>
      <c r="C7" s="40" t="s">
        <v>58</v>
      </c>
      <c r="D7" s="40" t="s">
        <v>58</v>
      </c>
      <c r="E7" s="40">
        <v>1</v>
      </c>
      <c r="F7" s="40">
        <v>295000</v>
      </c>
      <c r="G7" s="40">
        <v>1</v>
      </c>
      <c r="H7" s="40">
        <v>324000</v>
      </c>
      <c r="I7"/>
      <c r="J7"/>
    </row>
    <row r="8" spans="2:10" ht="16.5" x14ac:dyDescent="0.3">
      <c r="B8" s="28" t="s">
        <v>56</v>
      </c>
      <c r="C8" s="40">
        <v>1</v>
      </c>
      <c r="D8" s="40">
        <v>799000</v>
      </c>
      <c r="E8" s="40" t="s">
        <v>58</v>
      </c>
      <c r="F8" s="40" t="s">
        <v>58</v>
      </c>
      <c r="G8" s="40" t="s">
        <v>58</v>
      </c>
      <c r="H8" s="40" t="s">
        <v>58</v>
      </c>
      <c r="I8"/>
      <c r="J8"/>
    </row>
    <row r="9" spans="2:10" ht="16.5" x14ac:dyDescent="0.3">
      <c r="B9" s="28" t="s">
        <v>52</v>
      </c>
      <c r="C9" s="40">
        <v>3</v>
      </c>
      <c r="D9" s="40">
        <v>1079300</v>
      </c>
      <c r="E9" s="40">
        <v>3</v>
      </c>
      <c r="F9" s="40">
        <v>331000</v>
      </c>
      <c r="G9" s="40">
        <v>2</v>
      </c>
      <c r="H9" s="40">
        <v>339500</v>
      </c>
      <c r="I9"/>
      <c r="J9"/>
    </row>
    <row r="10" spans="2:10" ht="16.5" x14ac:dyDescent="0.3">
      <c r="B10"/>
      <c r="C10"/>
      <c r="D10"/>
    </row>
    <row r="11" spans="2:10" ht="16.5" x14ac:dyDescent="0.3">
      <c r="B11"/>
      <c r="C11"/>
      <c r="D11"/>
    </row>
    <row r="12" spans="2:10" ht="16.5" x14ac:dyDescent="0.3">
      <c r="B12"/>
      <c r="C12"/>
      <c r="D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여행경비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2023-06-19T02:03:30Z</dcterms:created>
  <dcterms:modified xsi:type="dcterms:W3CDTF">2023-06-19T06:33:57Z</dcterms:modified>
</cp:coreProperties>
</file>