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3590"/>
  </bookViews>
  <sheets>
    <sheet name="제4작업" sheetId="11" r:id="rId1"/>
    <sheet name="제 1작업" sheetId="5" r:id="rId2"/>
    <sheet name="제2작업" sheetId="6" r:id="rId3"/>
    <sheet name="제3작업" sheetId="7" r:id="rId4"/>
    <sheet name="Sheet3" sheetId="8" r:id="rId5"/>
    <sheet name="Sheet4" sheetId="9" r:id="rId6"/>
  </sheets>
  <definedNames>
    <definedName name="_xlnm._FilterDatabase" localSheetId="2" hidden="1">제2작업!$B$2:$H$10</definedName>
    <definedName name="_xlnm.Criteria" localSheetId="2">제2작업!$B$14:$C$16</definedName>
    <definedName name="_xlnm.Extract" localSheetId="2">제2작업!$B$18:$E$18</definedName>
    <definedName name="메뉴수">'제 1작업'!$F$5:$F$12</definedName>
  </definedNames>
  <calcPr calcId="162913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5" l="1"/>
  <c r="J13" i="5"/>
  <c r="E14" i="5"/>
  <c r="E13" i="5"/>
  <c r="J6" i="5"/>
  <c r="J7" i="5"/>
  <c r="J8" i="5"/>
  <c r="J9" i="5"/>
  <c r="J10" i="5"/>
  <c r="J11" i="5"/>
  <c r="J12" i="5"/>
  <c r="J5" i="5"/>
  <c r="C21" i="9"/>
  <c r="C22" i="9"/>
  <c r="I6" i="5" l="1"/>
  <c r="I7" i="5"/>
  <c r="I8" i="5"/>
  <c r="I9" i="5"/>
  <c r="I10" i="5"/>
  <c r="I11" i="5"/>
  <c r="I12" i="5"/>
  <c r="I5" i="5"/>
  <c r="E19" i="9"/>
  <c r="E18" i="9"/>
  <c r="E17" i="9"/>
  <c r="E16" i="9"/>
  <c r="E14" i="9"/>
  <c r="E13" i="9"/>
  <c r="E12" i="9"/>
  <c r="E11" i="9"/>
  <c r="E10" i="9"/>
  <c r="E9" i="9"/>
  <c r="G2" i="9" l="1"/>
  <c r="F2" i="9"/>
</calcChain>
</file>

<file path=xl/sharedStrings.xml><?xml version="1.0" encoding="utf-8"?>
<sst xmlns="http://schemas.openxmlformats.org/spreadsheetml/2006/main" count="143" uniqueCount="82">
  <si>
    <t>업체명</t>
    <phoneticPr fontId="1" type="noConversion"/>
  </si>
  <si>
    <t>KA1-001</t>
    <phoneticPr fontId="1" type="noConversion"/>
  </si>
  <si>
    <t>CH2-001</t>
    <phoneticPr fontId="1" type="noConversion"/>
  </si>
  <si>
    <t>WE2-001</t>
    <phoneticPr fontId="1" type="noConversion"/>
  </si>
  <si>
    <t>KA3-002</t>
    <phoneticPr fontId="1" type="noConversion"/>
  </si>
  <si>
    <t>CH3-002</t>
    <phoneticPr fontId="1" type="noConversion"/>
  </si>
  <si>
    <t>CH1-003</t>
    <phoneticPr fontId="1" type="noConversion"/>
  </si>
  <si>
    <t>WE1-002</t>
    <phoneticPr fontId="1" type="noConversion"/>
  </si>
  <si>
    <t>KA2-003</t>
    <phoneticPr fontId="1" type="noConversion"/>
  </si>
  <si>
    <t>한옥마을</t>
    <phoneticPr fontId="1" type="noConversion"/>
  </si>
  <si>
    <t>초이반점</t>
    <phoneticPr fontId="1" type="noConversion"/>
  </si>
  <si>
    <t>영파스타</t>
    <phoneticPr fontId="1" type="noConversion"/>
  </si>
  <si>
    <t>오늘된장</t>
    <phoneticPr fontId="1" type="noConversion"/>
  </si>
  <si>
    <t>사천성</t>
    <phoneticPr fontId="1" type="noConversion"/>
  </si>
  <si>
    <t>북경</t>
    <phoneticPr fontId="1" type="noConversion"/>
  </si>
  <si>
    <t>버텍스</t>
    <phoneticPr fontId="1" type="noConversion"/>
  </si>
  <si>
    <t>장수본가</t>
    <phoneticPr fontId="1" type="noConversion"/>
  </si>
  <si>
    <t>분류</t>
    <phoneticPr fontId="1" type="noConversion"/>
  </si>
  <si>
    <t>한식</t>
    <phoneticPr fontId="1" type="noConversion"/>
  </si>
  <si>
    <t>중식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</si>
  <si>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</si>
  <si>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</si>
  <si>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</si>
  <si>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</si>
  <si>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</si>
  <si>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</si>
  <si>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등록일</t>
    <phoneticPr fontId="1" type="noConversion"/>
  </si>
  <si>
    <t>메뉴수</t>
    <phoneticPr fontId="1" type="noConversion"/>
  </si>
  <si>
    <t>최소주문금액
(단위:원)</t>
    <phoneticPr fontId="1" type="noConversion"/>
  </si>
  <si>
    <t>전월배달건수</t>
    <phoneticPr fontId="1" type="noConversion"/>
  </si>
  <si>
    <t>전월배달건수</t>
    <phoneticPr fontId="1" type="noConversion"/>
  </si>
  <si>
    <t>최소
배달비</t>
    <phoneticPr fontId="1" type="noConversion"/>
  </si>
  <si>
    <t>등급</t>
    <phoneticPr fontId="1" type="noConversion"/>
  </si>
  <si>
    <t>코드번호</t>
    <phoneticPr fontId="1" type="noConversion"/>
  </si>
  <si>
    <t>한식 업체 개수</t>
    <phoneticPr fontId="1" type="noConversion"/>
  </si>
  <si>
    <t>한식 전월배달건수 합계</t>
    <phoneticPr fontId="1" type="noConversion"/>
  </si>
  <si>
    <t>최소 메뉴수</t>
    <phoneticPr fontId="1" type="noConversion"/>
  </si>
  <si>
    <t>KA1-001</t>
  </si>
  <si>
    <t>하이</t>
    <phoneticPr fontId="1" type="noConversion"/>
  </si>
  <si>
    <t>월요일</t>
  </si>
  <si>
    <t>월요일</t>
    <phoneticPr fontId="1" type="noConversion"/>
  </si>
  <si>
    <t>2학년</t>
    <phoneticPr fontId="1" type="noConversion"/>
  </si>
  <si>
    <t>3학년</t>
  </si>
  <si>
    <t>4학년</t>
  </si>
  <si>
    <t>9반</t>
    <phoneticPr fontId="1" type="noConversion"/>
  </si>
  <si>
    <t>2학년9반</t>
    <phoneticPr fontId="1" type="noConversion"/>
  </si>
  <si>
    <t>10반</t>
  </si>
  <si>
    <t>11반</t>
  </si>
  <si>
    <t>2학년10반</t>
  </si>
  <si>
    <t>2학년11반</t>
  </si>
  <si>
    <t>5학년</t>
  </si>
  <si>
    <t>화요일</t>
  </si>
  <si>
    <t>수요일</t>
  </si>
  <si>
    <t>목요일</t>
  </si>
  <si>
    <t>금요일</t>
  </si>
  <si>
    <t>토요일</t>
  </si>
  <si>
    <t>일요일</t>
  </si>
  <si>
    <t>국어</t>
    <phoneticPr fontId="1" type="noConversion"/>
  </si>
  <si>
    <t>영어</t>
    <phoneticPr fontId="1" type="noConversion"/>
  </si>
  <si>
    <t>수학</t>
    <phoneticPr fontId="1" type="noConversion"/>
  </si>
  <si>
    <t>과학</t>
    <phoneticPr fontId="1" type="noConversion"/>
  </si>
  <si>
    <t>사회</t>
    <phoneticPr fontId="1" type="noConversion"/>
  </si>
  <si>
    <t>총점</t>
    <phoneticPr fontId="1" type="noConversion"/>
  </si>
  <si>
    <t>평균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</si>
  <si>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</si>
  <si>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</si>
  <si>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</si>
  <si>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최소주문금액
(단위:원)</t>
    <phoneticPr fontId="1" type="noConversion"/>
  </si>
  <si>
    <t>서양식</t>
    <phoneticPr fontId="1" type="noConversion"/>
  </si>
  <si>
    <t>&lt;2021-09-01</t>
    <phoneticPr fontId="1" type="noConversion"/>
  </si>
  <si>
    <t>총합계</t>
  </si>
  <si>
    <t>서양식</t>
  </si>
  <si>
    <t>중식</t>
  </si>
  <si>
    <t>한식</t>
  </si>
  <si>
    <t>개수 : 업체명</t>
  </si>
  <si>
    <t>1-10</t>
  </si>
  <si>
    <t>11-20</t>
  </si>
  <si>
    <t>21-30</t>
  </si>
  <si>
    <t>메뉴수</t>
  </si>
  <si>
    <t>***</t>
  </si>
  <si>
    <t>분류</t>
  </si>
  <si>
    <t>평균 : 최소주문금액(단위:원)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</si>
</sst>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41" fontId="2" fillId="0" borderId="1" xfId="1" applyFont="1" applyBorder="1" applyAlignment="1">
      <alignment horizontal="right" vertical="center"/>
    </xf>
    <xf numFmtId="41" fontId="2" fillId="0" borderId="4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41" fontId="2" fillId="0" borderId="7" xfId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176" fontId="2" fillId="0" borderId="7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4" xfId="1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7" xfId="1" applyNumberFormat="1" applyFont="1" applyBorder="1" applyAlignment="1">
      <alignment horizontal="right" vertical="center"/>
    </xf>
    <xf numFmtId="41" fontId="2" fillId="0" borderId="17" xfId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right" vertical="center"/>
    </xf>
    <xf numFmtId="41" fontId="2" fillId="0" borderId="0" xfId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2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&quot;개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한식 및 중식 등록업체 현황분석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최소주문금액(단위:원)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F3D-44DB-A507-7ADB28B6A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('제 1작업'!$C$5,'제 1작업'!$C$6,'제 1작업'!$C$8,'제 1작업'!$C$9,'제 1작업'!$C$10,'제 1작업'!$C$12)</c:f>
              <c:strCache>
                <c:ptCount val="6"/>
                <c:pt idx="0">
                  <c:v>한옥마을</c:v>
                </c:pt>
                <c:pt idx="1">
                  <c:v>초이반점</c:v>
                </c:pt>
                <c:pt idx="2">
                  <c:v>오늘된장</c:v>
                </c:pt>
                <c:pt idx="3">
                  <c:v>사천성</c:v>
                </c:pt>
                <c:pt idx="4">
                  <c:v>북경</c:v>
                </c:pt>
                <c:pt idx="5">
                  <c:v>장수본가</c:v>
                </c:pt>
              </c:strCache>
            </c:strRef>
          </c:cat>
          <c:val>
            <c:numRef>
              <c:f>('제 1작업'!$G$5,'제 1작업'!$G$6,'제 1작업'!$G$8,'제 1작업'!$G$9,'제 1작업'!$G$10,'제 1작업'!$G$12)</c:f>
              <c:numCache>
                <c:formatCode>_(* #,##0_);_(* \(#,##0\);_(* "-"_);_(@_)</c:formatCode>
                <c:ptCount val="6"/>
                <c:pt idx="0">
                  <c:v>15000</c:v>
                </c:pt>
                <c:pt idx="1">
                  <c:v>16000</c:v>
                </c:pt>
                <c:pt idx="2">
                  <c:v>9000</c:v>
                </c:pt>
                <c:pt idx="3">
                  <c:v>11000</c:v>
                </c:pt>
                <c:pt idx="4">
                  <c:v>15000</c:v>
                </c:pt>
                <c:pt idx="5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D-44DB-A507-7ADB28B6A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293791"/>
        <c:axId val="535291711"/>
      </c:barChart>
      <c:lineChart>
        <c:grouping val="standard"/>
        <c:varyColors val="0"/>
        <c:ser>
          <c:idx val="0"/>
          <c:order val="0"/>
          <c:tx>
            <c:strRef>
              <c:f>'제 1작업'!$F$4</c:f>
              <c:strCache>
                <c:ptCount val="1"/>
                <c:pt idx="0">
                  <c:v>메뉴수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('제 1작업'!$C$5,'제 1작업'!$C$6,'제 1작업'!$C$8,'제 1작업'!$C$9,'제 1작업'!$C$10,'제 1작업'!$C$12)</c:f>
              <c:strCache>
                <c:ptCount val="6"/>
                <c:pt idx="0">
                  <c:v>한옥마을</c:v>
                </c:pt>
                <c:pt idx="1">
                  <c:v>초이반점</c:v>
                </c:pt>
                <c:pt idx="2">
                  <c:v>오늘된장</c:v>
                </c:pt>
                <c:pt idx="3">
                  <c:v>사천성</c:v>
                </c:pt>
                <c:pt idx="4">
                  <c:v>북경</c:v>
                </c:pt>
                <c:pt idx="5">
                  <c:v>장수본가</c:v>
                </c:pt>
              </c:strCache>
            </c:strRef>
          </c:cat>
          <c:val>
            <c:numRef>
              <c:f>('제 1작업'!$F$5,'제 1작업'!$F$6,'제 1작업'!$F$8,'제 1작업'!$F$9,'제 1작업'!$F$10,'제 1작업'!$F$12)</c:f>
              <c:numCache>
                <c:formatCode>#"개"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D-44DB-A507-7ADB28B6A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36511"/>
        <c:axId val="363744191"/>
      </c:lineChart>
      <c:catAx>
        <c:axId val="53529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35291711"/>
        <c:crosses val="autoZero"/>
        <c:auto val="1"/>
        <c:lblAlgn val="ctr"/>
        <c:lblOffset val="100"/>
        <c:noMultiLvlLbl val="0"/>
      </c:catAx>
      <c:valAx>
        <c:axId val="5352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35293791"/>
        <c:crosses val="autoZero"/>
        <c:crossBetween val="between"/>
      </c:valAx>
      <c:valAx>
        <c:axId val="363744191"/>
        <c:scaling>
          <c:orientation val="minMax"/>
        </c:scaling>
        <c:delete val="0"/>
        <c:axPos val="r"/>
        <c:numFmt formatCode="#&quot;개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38736511"/>
        <c:crosses val="max"/>
        <c:crossBetween val="between"/>
      </c:valAx>
      <c:catAx>
        <c:axId val="538736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44191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0.38171</cdr:x>
      <cdr:y>0.17073</cdr:y>
    </cdr:from>
    <cdr:to>
      <cdr:x>0.54027</cdr:x>
      <cdr:y>0.26573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552357" y="1038381"/>
          <a:ext cx="1475594" cy="577746"/>
        </a:xfrm>
        <a:prstGeom xmlns:a="http://schemas.openxmlformats.org/drawingml/2006/main" prst="wedgeRoundRectCallout">
          <a:avLst>
            <a:gd name="adj1" fmla="val -71098"/>
            <a:gd name="adj2" fmla="val -29392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전원배달건수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66847</xdr:rowOff>
    </xdr:from>
    <xdr:to>
      <xdr:col>7</xdr:col>
      <xdr:colOff>142875</xdr:colOff>
      <xdr:row>2</xdr:row>
      <xdr:rowOff>197816</xdr:rowOff>
    </xdr:to>
    <xdr:sp macro="" textlink="">
      <xdr:nvSpPr>
        <xdr:cNvPr id="2" name="십자형 1"/>
        <xdr:cNvSpPr/>
      </xdr:nvSpPr>
      <xdr:spPr>
        <a:xfrm>
          <a:off x="148998" y="66847"/>
          <a:ext cx="4587648" cy="479312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미래 배달앱 등록업체 관리 현황</a:t>
          </a:r>
        </a:p>
      </xdr:txBody>
    </xdr:sp>
    <xdr:clientData/>
  </xdr:twoCellAnchor>
  <xdr:twoCellAnchor editAs="oneCell">
    <xdr:from>
      <xdr:col>7</xdr:col>
      <xdr:colOff>435428</xdr:colOff>
      <xdr:row>0</xdr:row>
      <xdr:rowOff>24831</xdr:rowOff>
    </xdr:from>
    <xdr:to>
      <xdr:col>10</xdr:col>
      <xdr:colOff>7993</xdr:colOff>
      <xdr:row>2</xdr:row>
      <xdr:rowOff>223610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199" y="24831"/>
          <a:ext cx="2059951" cy="547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70.592963657407" createdVersion="6" refreshedVersion="6" minRefreshableVersion="3" recordCount="8">
  <cacheSource type="worksheet">
    <worksheetSource ref="B4:H12" sheet="제 1작업"/>
  </cacheSource>
  <cacheFields count="7">
    <cacheField name="코드번호" numFmtId="0">
      <sharedItems count="8">
        <s v="KA1-001"/>
        <s v="CH2-001"/>
        <s v="WE2-001"/>
        <s v="KA3-002"/>
        <s v="CH3-002"/>
        <s v="CH1-003"/>
        <s v="WE1-002"/>
        <s v="KA2-003"/>
      </sharedItems>
    </cacheField>
    <cacheField name="업체명" numFmtId="0">
      <sharedItems count="8">
        <s v="한옥마을"/>
        <s v="초이반점"/>
        <s v="영파스타"/>
        <s v="오늘된장"/>
        <s v="사천성"/>
        <s v="북경"/>
        <s v="버텍스"/>
        <s v="장수본가"/>
      </sharedItems>
    </cacheField>
    <cacheField name="분류" numFmtId="0">
      <sharedItems count="3">
        <s v="한식"/>
        <s v="중식"/>
        <s v="서양식"/>
      </sharedItems>
    </cacheField>
    <cacheField name="등록일" numFmtId="14">
      <sharedItems containsSemiMixedTypes="0" containsNonDate="0" containsDate="1" containsString="0" minDate="2020-12-20T00:00:00" maxDate="2022-05-21T00:00:00"/>
    </cacheField>
    <cacheField name="메뉴수" numFmtId="176">
      <sharedItems containsSemiMixedTypes="0" containsString="0" containsNumber="1" containsInteger="1" minValue="9" maxValue="25" count="8">
        <n v="25"/>
        <n v="20"/>
        <n v="15"/>
        <n v="12"/>
        <n v="17"/>
        <n v="22"/>
        <n v="9"/>
        <n v="16"/>
      </sharedItems>
      <fieldGroup base="4">
        <rangePr autoStart="0" autoEnd="0" startNum="1" endNum="30" groupInterval="10"/>
        <groupItems count="5">
          <s v="&lt;1"/>
          <s v="1-10"/>
          <s v="11-20"/>
          <s v="21-30"/>
          <s v="&gt;31"/>
        </groupItems>
      </fieldGroup>
    </cacheField>
    <cacheField name="최소주문금액_x000a_(단위:원)" numFmtId="41">
      <sharedItems containsSemiMixedTypes="0" containsString="0" containsNumber="1" containsInteger="1" minValue="9000" maxValue="16000"/>
    </cacheField>
    <cacheField name="전월배달건수" numFmtId="41">
      <sharedItems containsSemiMixedTypes="0" containsString="0" containsNumber="1" containsInteger="1" minValue="198" maxValue="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d v="2022-03-10T00:00:00"/>
    <x v="0"/>
    <n v="15000"/>
    <n v="295"/>
  </r>
  <r>
    <x v="1"/>
    <x v="1"/>
    <x v="1"/>
    <d v="2020-12-20T00:00:00"/>
    <x v="1"/>
    <n v="16000"/>
    <n v="422"/>
  </r>
  <r>
    <x v="2"/>
    <x v="2"/>
    <x v="2"/>
    <d v="2021-10-10T00:00:00"/>
    <x v="2"/>
    <n v="15000"/>
    <n v="198"/>
  </r>
  <r>
    <x v="3"/>
    <x v="3"/>
    <x v="0"/>
    <d v="2022-05-20T00:00:00"/>
    <x v="3"/>
    <n v="9000"/>
    <n v="343"/>
  </r>
  <r>
    <x v="4"/>
    <x v="4"/>
    <x v="1"/>
    <d v="2021-08-10T00:00:00"/>
    <x v="4"/>
    <n v="11000"/>
    <n v="385"/>
  </r>
  <r>
    <x v="5"/>
    <x v="5"/>
    <x v="1"/>
    <d v="2021-11-20T00:00:00"/>
    <x v="5"/>
    <n v="15000"/>
    <n v="225"/>
  </r>
  <r>
    <x v="6"/>
    <x v="6"/>
    <x v="2"/>
    <d v="2022-02-10T00:00:00"/>
    <x v="6"/>
    <n v="9900"/>
    <n v="398"/>
  </r>
  <r>
    <x v="7"/>
    <x v="7"/>
    <x v="0"/>
    <d v="2022-01-20T00:00:00"/>
    <x v="7"/>
    <n v="13000"/>
    <n v="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0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메뉴수" colHeaderCaption="분류">
  <location ref="B2:H8" firstHeaderRow="1" firstDataRow="3" firstDataCol="1"/>
  <pivotFields count="7">
    <pivotField showAll="0">
      <items count="9">
        <item x="5"/>
        <item x="1"/>
        <item x="4"/>
        <item x="0"/>
        <item x="7"/>
        <item x="3"/>
        <item x="6"/>
        <item x="2"/>
        <item t="default"/>
      </items>
    </pivotField>
    <pivotField dataField="1" showAll="0">
      <items count="9">
        <item x="6"/>
        <item x="5"/>
        <item x="4"/>
        <item x="2"/>
        <item x="3"/>
        <item x="7"/>
        <item x="1"/>
        <item x="0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  <pivotField numFmtId="14" showAll="0"/>
    <pivotField axis="axisRow" numFmtId="176" showAll="0">
      <items count="6">
        <item x="0"/>
        <item x="1"/>
        <item x="2"/>
        <item x="3"/>
        <item x="4"/>
        <item t="default"/>
      </items>
    </pivotField>
    <pivotField dataField="1" numFmtId="41" showAll="0"/>
    <pivotField numFmtId="41"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명" fld="1" subtotal="count" baseField="0" baseItem="0"/>
    <dataField name="평균 : 최소주문금액(단위:원)" fld="5" subtotal="average" baseField="4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표3" displayName="표3" ref="B18:E22" totalsRowShown="0" headerRowDxfId="9" headerRowBorderDxfId="8" tableBorderDxfId="7" totalsRowBorderDxfId="6">
  <autoFilter ref="B18:E22"/>
  <tableColumns count="4">
    <tableColumn id="1" name="코드번호" dataDxfId="5"/>
    <tableColumn id="2" name="업체명" dataDxfId="4"/>
    <tableColumn id="3" name="메뉴수" dataDxfId="3" dataCellStyle="쉼표 [0]"/>
    <tableColumn id="4" name="전월배달건수" dataDxfId="2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75" zoomScaleNormal="175" workbookViewId="0">
      <selection activeCell="G12" activeCellId="20" sqref="C4 F4 G4 C5 F5 G5 C6 F6 G6 C8 F8 G8 C9 F9 G9 C10 F10 G10 C12 F12 G12"/>
    </sheetView>
  </sheetViews>
  <sheetFormatPr defaultRowHeight="13.5" x14ac:dyDescent="0.3"/>
  <cols>
    <col min="1" max="1" width="1.625" style="1" customWidth="1"/>
    <col min="2" max="3" width="9" style="1"/>
    <col min="4" max="4" width="8.25" style="1" customWidth="1"/>
    <col min="5" max="5" width="14" style="1" customWidth="1"/>
    <col min="6" max="6" width="7.25" style="1" customWidth="1"/>
    <col min="7" max="7" width="13.25" style="1" customWidth="1"/>
    <col min="8" max="8" width="11.5" style="1" customWidth="1"/>
    <col min="9" max="9" width="12.125" style="1" customWidth="1"/>
    <col min="10" max="16384" width="9" style="1"/>
  </cols>
  <sheetData>
    <row r="1" spans="1:10" s="3" customFormat="1" x14ac:dyDescent="0.3"/>
    <row r="2" spans="1:10" s="3" customFormat="1" x14ac:dyDescent="0.3"/>
    <row r="3" spans="1:10" s="3" customFormat="1" ht="21.75" customHeight="1" thickBot="1" x14ac:dyDescent="0.35"/>
    <row r="4" spans="1:10" ht="27.75" thickBot="1" x14ac:dyDescent="0.35">
      <c r="B4" s="28" t="s">
        <v>33</v>
      </c>
      <c r="C4" s="29" t="s">
        <v>0</v>
      </c>
      <c r="D4" s="29" t="s">
        <v>17</v>
      </c>
      <c r="E4" s="29" t="s">
        <v>26</v>
      </c>
      <c r="F4" s="29" t="s">
        <v>27</v>
      </c>
      <c r="G4" s="30" t="s">
        <v>28</v>
      </c>
      <c r="H4" s="29" t="s">
        <v>30</v>
      </c>
      <c r="I4" s="30" t="s">
        <v>31</v>
      </c>
      <c r="J4" s="31" t="s">
        <v>32</v>
      </c>
    </row>
    <row r="5" spans="1:10" x14ac:dyDescent="0.3">
      <c r="B5" s="15" t="s">
        <v>1</v>
      </c>
      <c r="C5" s="13" t="s">
        <v>9</v>
      </c>
      <c r="D5" s="13" t="s">
        <v>18</v>
      </c>
      <c r="E5" s="16">
        <v>44630</v>
      </c>
      <c r="F5" s="19">
        <v>25</v>
      </c>
      <c r="G5" s="17">
        <v>15000</v>
      </c>
      <c r="H5" s="17">
        <v>295</v>
      </c>
      <c r="I5" s="13">
        <f>CHOOSE(MID(B5,3,1),2000,1000,0)</f>
        <v>2000</v>
      </c>
      <c r="J5" s="14" t="str">
        <f>IF(AND(F5&gt;=15,H5&gt;=300),"A","B")</f>
        <v>B</v>
      </c>
    </row>
    <row r="6" spans="1:10" x14ac:dyDescent="0.3">
      <c r="B6" s="6" t="s">
        <v>2</v>
      </c>
      <c r="C6" s="7" t="s">
        <v>10</v>
      </c>
      <c r="D6" s="7" t="s">
        <v>19</v>
      </c>
      <c r="E6" s="8">
        <v>44185</v>
      </c>
      <c r="F6" s="20">
        <v>20</v>
      </c>
      <c r="G6" s="4">
        <v>16000</v>
      </c>
      <c r="H6" s="4">
        <v>422</v>
      </c>
      <c r="I6" s="22">
        <f t="shared" ref="I6:I12" si="0">CHOOSE(MID(B6,3,1),2000,1000,0)</f>
        <v>1000</v>
      </c>
      <c r="J6" s="14" t="str">
        <f t="shared" ref="J6:J12" si="1">IF(AND(F6&gt;=15,H6&gt;=300),"A","B")</f>
        <v>A</v>
      </c>
    </row>
    <row r="7" spans="1:10" x14ac:dyDescent="0.3">
      <c r="B7" s="6" t="s">
        <v>3</v>
      </c>
      <c r="C7" s="7" t="s">
        <v>11</v>
      </c>
      <c r="D7" s="7" t="s">
        <v>21</v>
      </c>
      <c r="E7" s="8">
        <v>44479</v>
      </c>
      <c r="F7" s="20">
        <v>15</v>
      </c>
      <c r="G7" s="4">
        <v>15000</v>
      </c>
      <c r="H7" s="4">
        <v>198</v>
      </c>
      <c r="I7" s="22">
        <f t="shared" si="0"/>
        <v>1000</v>
      </c>
      <c r="J7" s="14" t="str">
        <f t="shared" si="1"/>
        <v>B</v>
      </c>
    </row>
    <row r="8" spans="1:10" x14ac:dyDescent="0.3">
      <c r="B8" s="6" t="s">
        <v>4</v>
      </c>
      <c r="C8" s="7" t="s">
        <v>12</v>
      </c>
      <c r="D8" s="7" t="s">
        <v>22</v>
      </c>
      <c r="E8" s="8">
        <v>44701</v>
      </c>
      <c r="F8" s="20">
        <v>12</v>
      </c>
      <c r="G8" s="4">
        <v>9000</v>
      </c>
      <c r="H8" s="4">
        <v>343</v>
      </c>
      <c r="I8" s="22">
        <f t="shared" si="0"/>
        <v>0</v>
      </c>
      <c r="J8" s="14" t="str">
        <f t="shared" si="1"/>
        <v>B</v>
      </c>
    </row>
    <row r="9" spans="1:10" x14ac:dyDescent="0.3">
      <c r="B9" s="6" t="s">
        <v>5</v>
      </c>
      <c r="C9" s="7" t="s">
        <v>13</v>
      </c>
      <c r="D9" s="7" t="s">
        <v>20</v>
      </c>
      <c r="E9" s="8">
        <v>44418</v>
      </c>
      <c r="F9" s="20">
        <v>17</v>
      </c>
      <c r="G9" s="4">
        <v>11000</v>
      </c>
      <c r="H9" s="4">
        <v>385</v>
      </c>
      <c r="I9" s="22">
        <f t="shared" si="0"/>
        <v>0</v>
      </c>
      <c r="J9" s="14" t="str">
        <f t="shared" si="1"/>
        <v>A</v>
      </c>
    </row>
    <row r="10" spans="1:10" x14ac:dyDescent="0.3">
      <c r="B10" s="6" t="s">
        <v>6</v>
      </c>
      <c r="C10" s="7" t="s">
        <v>14</v>
      </c>
      <c r="D10" s="7" t="s">
        <v>23</v>
      </c>
      <c r="E10" s="8">
        <v>44520</v>
      </c>
      <c r="F10" s="20">
        <v>22</v>
      </c>
      <c r="G10" s="4">
        <v>15000</v>
      </c>
      <c r="H10" s="4">
        <v>225</v>
      </c>
      <c r="I10" s="22">
        <f t="shared" si="0"/>
        <v>2000</v>
      </c>
      <c r="J10" s="14" t="str">
        <f t="shared" si="1"/>
        <v>B</v>
      </c>
    </row>
    <row r="11" spans="1:10" x14ac:dyDescent="0.3">
      <c r="B11" s="6" t="s">
        <v>7</v>
      </c>
      <c r="C11" s="7" t="s">
        <v>15</v>
      </c>
      <c r="D11" s="7" t="s">
        <v>24</v>
      </c>
      <c r="E11" s="8">
        <v>44602</v>
      </c>
      <c r="F11" s="20">
        <v>9</v>
      </c>
      <c r="G11" s="4">
        <v>9900</v>
      </c>
      <c r="H11" s="4">
        <v>398</v>
      </c>
      <c r="I11" s="22">
        <f t="shared" si="0"/>
        <v>2000</v>
      </c>
      <c r="J11" s="14" t="str">
        <f t="shared" si="1"/>
        <v>B</v>
      </c>
    </row>
    <row r="12" spans="1:10" ht="14.25" thickBot="1" x14ac:dyDescent="0.35">
      <c r="B12" s="9" t="s">
        <v>8</v>
      </c>
      <c r="C12" s="10" t="s">
        <v>16</v>
      </c>
      <c r="D12" s="10" t="s">
        <v>25</v>
      </c>
      <c r="E12" s="11">
        <v>44581</v>
      </c>
      <c r="F12" s="21">
        <v>16</v>
      </c>
      <c r="G12" s="5">
        <v>13000</v>
      </c>
      <c r="H12" s="5">
        <v>415</v>
      </c>
      <c r="I12" s="22">
        <f t="shared" si="0"/>
        <v>1000</v>
      </c>
      <c r="J12" s="14" t="str">
        <f t="shared" si="1"/>
        <v>A</v>
      </c>
    </row>
    <row r="13" spans="1:10" x14ac:dyDescent="0.3">
      <c r="A13" s="2"/>
      <c r="B13" s="46" t="s">
        <v>34</v>
      </c>
      <c r="C13" s="47"/>
      <c r="D13" s="47"/>
      <c r="E13" s="13" t="str">
        <f>COUNTIF(D5:D12,"한식")&amp;"개"</f>
        <v>3개</v>
      </c>
      <c r="F13" s="50"/>
      <c r="G13" s="43" t="s">
        <v>36</v>
      </c>
      <c r="H13" s="44"/>
      <c r="I13" s="45"/>
      <c r="J13" s="14">
        <f>MIN(메뉴수)</f>
        <v>9</v>
      </c>
    </row>
    <row r="14" spans="1:10" ht="17.25" customHeight="1" thickBot="1" x14ac:dyDescent="0.35">
      <c r="A14" s="2"/>
      <c r="B14" s="48" t="s">
        <v>35</v>
      </c>
      <c r="C14" s="49"/>
      <c r="D14" s="49"/>
      <c r="E14" s="10">
        <f>DSUM(B4:H12,H4,D4:D5)</f>
        <v>1053</v>
      </c>
      <c r="F14" s="51"/>
      <c r="G14" s="18" t="s">
        <v>33</v>
      </c>
      <c r="H14" s="10" t="s">
        <v>37</v>
      </c>
      <c r="I14" s="18" t="s">
        <v>29</v>
      </c>
      <c r="J14" s="12">
        <f>VLOOKUP(H14,B5:H12,7,FALSE)</f>
        <v>295</v>
      </c>
    </row>
    <row r="18" ht="16.5" customHeight="1" x14ac:dyDescent="0.3"/>
    <row r="19" ht="15.75" customHeight="1" x14ac:dyDescent="0.3"/>
  </sheetData>
  <mergeCells count="4">
    <mergeCell ref="G13:I13"/>
    <mergeCell ref="B13:D13"/>
    <mergeCell ref="B14:D14"/>
    <mergeCell ref="F13:F14"/>
  </mergeCells>
  <phoneticPr fontId="1" type="noConversion"/>
  <conditionalFormatting sqref="B5:J12">
    <cfRule type="expression" dxfId="11" priority="1">
      <formula>$H5&lt;300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zoomScale="145" zoomScaleNormal="145" workbookViewId="0">
      <selection activeCell="B25" sqref="B25"/>
    </sheetView>
  </sheetViews>
  <sheetFormatPr defaultRowHeight="13.5" x14ac:dyDescent="0.3"/>
  <cols>
    <col min="1" max="1" width="1.625" style="1" customWidth="1"/>
    <col min="2" max="4" width="9" style="1"/>
    <col min="5" max="5" width="12.125" style="1" customWidth="1"/>
    <col min="6" max="6" width="9" style="1"/>
    <col min="7" max="7" width="12.125" style="1" customWidth="1"/>
    <col min="8" max="8" width="11" style="1" customWidth="1"/>
    <col min="9" max="16384" width="9" style="1"/>
  </cols>
  <sheetData>
    <row r="1" spans="2:8" ht="14.25" thickBot="1" x14ac:dyDescent="0.35"/>
    <row r="2" spans="2:8" ht="27.75" thickBot="1" x14ac:dyDescent="0.35">
      <c r="B2" s="28" t="s">
        <v>33</v>
      </c>
      <c r="C2" s="29" t="s">
        <v>0</v>
      </c>
      <c r="D2" s="29" t="s">
        <v>17</v>
      </c>
      <c r="E2" s="29" t="s">
        <v>26</v>
      </c>
      <c r="F2" s="29" t="s">
        <v>27</v>
      </c>
      <c r="G2" s="30" t="s">
        <v>67</v>
      </c>
      <c r="H2" s="31" t="s">
        <v>29</v>
      </c>
    </row>
    <row r="3" spans="2:8" x14ac:dyDescent="0.3">
      <c r="B3" s="24" t="s">
        <v>1</v>
      </c>
      <c r="C3" s="25" t="s">
        <v>9</v>
      </c>
      <c r="D3" s="25" t="s">
        <v>18</v>
      </c>
      <c r="E3" s="16">
        <v>44630</v>
      </c>
      <c r="F3" s="19">
        <v>25</v>
      </c>
      <c r="G3" s="17">
        <v>15000</v>
      </c>
      <c r="H3" s="17">
        <v>295</v>
      </c>
    </row>
    <row r="4" spans="2:8" x14ac:dyDescent="0.3">
      <c r="B4" s="6" t="s">
        <v>2</v>
      </c>
      <c r="C4" s="7" t="s">
        <v>10</v>
      </c>
      <c r="D4" s="7" t="s">
        <v>19</v>
      </c>
      <c r="E4" s="8">
        <v>44185</v>
      </c>
      <c r="F4" s="20">
        <v>20</v>
      </c>
      <c r="G4" s="4">
        <v>16000</v>
      </c>
      <c r="H4" s="4">
        <v>422</v>
      </c>
    </row>
    <row r="5" spans="2:8" x14ac:dyDescent="0.3">
      <c r="B5" s="6" t="s">
        <v>3</v>
      </c>
      <c r="C5" s="7" t="s">
        <v>11</v>
      </c>
      <c r="D5" s="7" t="s">
        <v>21</v>
      </c>
      <c r="E5" s="8">
        <v>44479</v>
      </c>
      <c r="F5" s="20">
        <v>15</v>
      </c>
      <c r="G5" s="4">
        <v>15000</v>
      </c>
      <c r="H5" s="4">
        <v>198</v>
      </c>
    </row>
    <row r="6" spans="2:8" x14ac:dyDescent="0.3">
      <c r="B6" s="6" t="s">
        <v>4</v>
      </c>
      <c r="C6" s="7" t="s">
        <v>12</v>
      </c>
      <c r="D6" s="7" t="s">
        <v>18</v>
      </c>
      <c r="E6" s="8">
        <v>44701</v>
      </c>
      <c r="F6" s="20">
        <v>12</v>
      </c>
      <c r="G6" s="4">
        <v>9000</v>
      </c>
      <c r="H6" s="4">
        <v>343</v>
      </c>
    </row>
    <row r="7" spans="2:8" x14ac:dyDescent="0.3">
      <c r="B7" s="6" t="s">
        <v>5</v>
      </c>
      <c r="C7" s="7" t="s">
        <v>13</v>
      </c>
      <c r="D7" s="7" t="s">
        <v>20</v>
      </c>
      <c r="E7" s="8">
        <v>44418</v>
      </c>
      <c r="F7" s="20">
        <v>17</v>
      </c>
      <c r="G7" s="4">
        <v>11000</v>
      </c>
      <c r="H7" s="4">
        <v>385</v>
      </c>
    </row>
    <row r="8" spans="2:8" x14ac:dyDescent="0.3">
      <c r="B8" s="6" t="s">
        <v>6</v>
      </c>
      <c r="C8" s="7" t="s">
        <v>14</v>
      </c>
      <c r="D8" s="7" t="s">
        <v>19</v>
      </c>
      <c r="E8" s="8">
        <v>44520</v>
      </c>
      <c r="F8" s="20">
        <v>22</v>
      </c>
      <c r="G8" s="4">
        <v>15000</v>
      </c>
      <c r="H8" s="4">
        <v>225</v>
      </c>
    </row>
    <row r="9" spans="2:8" x14ac:dyDescent="0.3">
      <c r="B9" s="6" t="s">
        <v>7</v>
      </c>
      <c r="C9" s="7" t="s">
        <v>15</v>
      </c>
      <c r="D9" s="7" t="s">
        <v>21</v>
      </c>
      <c r="E9" s="8">
        <v>44602</v>
      </c>
      <c r="F9" s="20">
        <v>9</v>
      </c>
      <c r="G9" s="4">
        <v>9900</v>
      </c>
      <c r="H9" s="4">
        <v>398</v>
      </c>
    </row>
    <row r="10" spans="2:8" ht="14.25" thickBot="1" x14ac:dyDescent="0.35">
      <c r="B10" s="26" t="s">
        <v>8</v>
      </c>
      <c r="C10" s="27" t="s">
        <v>16</v>
      </c>
      <c r="D10" s="27" t="s">
        <v>18</v>
      </c>
      <c r="E10" s="11">
        <v>44581</v>
      </c>
      <c r="F10" s="21">
        <v>16</v>
      </c>
      <c r="G10" s="5">
        <v>13000</v>
      </c>
      <c r="H10" s="5">
        <v>415</v>
      </c>
    </row>
    <row r="13" spans="2:8" ht="14.25" thickBot="1" x14ac:dyDescent="0.35"/>
    <row r="14" spans="2:8" ht="14.25" thickBot="1" x14ac:dyDescent="0.35">
      <c r="B14" s="29" t="s">
        <v>17</v>
      </c>
      <c r="C14" s="29" t="s">
        <v>26</v>
      </c>
    </row>
    <row r="15" spans="2:8" x14ac:dyDescent="0.3">
      <c r="B15" s="1" t="s">
        <v>68</v>
      </c>
    </row>
    <row r="16" spans="2:8" x14ac:dyDescent="0.3">
      <c r="C16" s="1" t="s">
        <v>69</v>
      </c>
    </row>
    <row r="18" spans="2:5" ht="14.25" thickBot="1" x14ac:dyDescent="0.35">
      <c r="B18" s="40" t="s">
        <v>33</v>
      </c>
      <c r="C18" s="41" t="s">
        <v>0</v>
      </c>
      <c r="D18" s="41" t="s">
        <v>27</v>
      </c>
      <c r="E18" s="42" t="s">
        <v>29</v>
      </c>
    </row>
    <row r="19" spans="2:5" x14ac:dyDescent="0.3">
      <c r="B19" s="38" t="s">
        <v>2</v>
      </c>
      <c r="C19" s="7" t="s">
        <v>10</v>
      </c>
      <c r="D19" s="20">
        <v>20</v>
      </c>
      <c r="E19" s="4">
        <v>422</v>
      </c>
    </row>
    <row r="20" spans="2:5" x14ac:dyDescent="0.3">
      <c r="B20" s="38" t="s">
        <v>3</v>
      </c>
      <c r="C20" s="7" t="s">
        <v>11</v>
      </c>
      <c r="D20" s="20">
        <v>15</v>
      </c>
      <c r="E20" s="4">
        <v>198</v>
      </c>
    </row>
    <row r="21" spans="2:5" x14ac:dyDescent="0.3">
      <c r="B21" s="38" t="s">
        <v>5</v>
      </c>
      <c r="C21" s="7" t="s">
        <v>13</v>
      </c>
      <c r="D21" s="20">
        <v>17</v>
      </c>
      <c r="E21" s="4">
        <v>385</v>
      </c>
    </row>
    <row r="22" spans="2:5" x14ac:dyDescent="0.3">
      <c r="B22" s="39" t="s">
        <v>7</v>
      </c>
      <c r="C22" s="32" t="s">
        <v>15</v>
      </c>
      <c r="D22" s="33">
        <v>9</v>
      </c>
      <c r="E22" s="34">
        <v>398</v>
      </c>
    </row>
    <row r="23" spans="2:5" x14ac:dyDescent="0.3">
      <c r="B23" s="35"/>
      <c r="C23" s="35"/>
      <c r="D23" s="36"/>
      <c r="E23" s="37"/>
    </row>
    <row r="24" spans="2:5" x14ac:dyDescent="0.3">
      <c r="B24" s="35"/>
      <c r="C24" s="35"/>
      <c r="D24" s="36"/>
      <c r="E24" s="37"/>
    </row>
    <row r="25" spans="2:5" x14ac:dyDescent="0.3">
      <c r="B25" s="35"/>
      <c r="C25" s="35"/>
      <c r="D25" s="36"/>
      <c r="E25" s="37"/>
    </row>
    <row r="26" spans="2:5" x14ac:dyDescent="0.3">
      <c r="B26" s="35"/>
      <c r="C26" s="35"/>
      <c r="D26" s="36"/>
      <c r="E26" s="37"/>
    </row>
  </sheetData>
  <phoneticPr fontId="1" type="noConversion"/>
  <conditionalFormatting sqref="B3:H10">
    <cfRule type="expression" dxfId="10" priority="1">
      <formula>$H3&lt;300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27.625" style="1" customWidth="1"/>
    <col min="5" max="5" width="13.125" style="1" customWidth="1"/>
    <col min="6" max="6" width="27.625" style="1" customWidth="1"/>
    <col min="7" max="7" width="13.125" style="1" customWidth="1"/>
    <col min="8" max="8" width="27.625" style="1" customWidth="1"/>
    <col min="9" max="9" width="18" style="1" customWidth="1"/>
    <col min="10" max="10" width="24.25" style="1" customWidth="1"/>
    <col min="11" max="11" width="10.25" style="1" customWidth="1"/>
    <col min="12" max="12" width="8" style="1" customWidth="1"/>
    <col min="13" max="13" width="10.25" style="1" bestFit="1" customWidth="1"/>
    <col min="14" max="14" width="8" style="1" customWidth="1"/>
    <col min="15" max="15" width="10.25" style="1" bestFit="1" customWidth="1"/>
    <col min="16" max="16" width="8" style="1" customWidth="1"/>
    <col min="17" max="17" width="10.25" style="1" bestFit="1" customWidth="1"/>
    <col min="18" max="18" width="7.375" style="1" customWidth="1"/>
    <col min="19" max="16384" width="9" style="1"/>
  </cols>
  <sheetData>
    <row r="2" spans="2:18" ht="16.5" x14ac:dyDescent="0.3">
      <c r="B2" s="53"/>
      <c r="C2" s="54" t="s">
        <v>80</v>
      </c>
      <c r="D2" s="53"/>
      <c r="E2" s="53"/>
      <c r="F2" s="53"/>
      <c r="G2" s="53"/>
      <c r="H2" s="53"/>
      <c r="I2"/>
      <c r="J2"/>
      <c r="K2"/>
      <c r="L2"/>
      <c r="M2"/>
      <c r="N2"/>
      <c r="O2"/>
      <c r="P2"/>
      <c r="Q2"/>
      <c r="R2"/>
    </row>
    <row r="3" spans="2:18" ht="16.5" x14ac:dyDescent="0.3">
      <c r="B3" s="53"/>
      <c r="C3" s="56" t="s">
        <v>73</v>
      </c>
      <c r="D3" s="55"/>
      <c r="E3" s="56" t="s">
        <v>72</v>
      </c>
      <c r="F3" s="55"/>
      <c r="G3" s="56" t="s">
        <v>71</v>
      </c>
      <c r="H3" s="55"/>
      <c r="I3"/>
      <c r="J3"/>
      <c r="K3"/>
      <c r="L3"/>
      <c r="M3"/>
      <c r="N3"/>
      <c r="O3"/>
      <c r="P3"/>
      <c r="Q3"/>
      <c r="R3"/>
    </row>
    <row r="4" spans="2:18" ht="16.5" x14ac:dyDescent="0.3">
      <c r="B4" s="54" t="s">
        <v>78</v>
      </c>
      <c r="C4" s="57" t="s">
        <v>74</v>
      </c>
      <c r="D4" s="57" t="s">
        <v>81</v>
      </c>
      <c r="E4" s="57" t="s">
        <v>74</v>
      </c>
      <c r="F4" s="57" t="s">
        <v>81</v>
      </c>
      <c r="G4" s="57" t="s">
        <v>74</v>
      </c>
      <c r="H4" s="57" t="s">
        <v>81</v>
      </c>
      <c r="I4"/>
      <c r="J4"/>
      <c r="K4"/>
      <c r="L4"/>
      <c r="M4"/>
      <c r="N4"/>
      <c r="O4"/>
      <c r="P4"/>
      <c r="Q4"/>
      <c r="R4"/>
    </row>
    <row r="5" spans="2:18" ht="16.5" x14ac:dyDescent="0.3">
      <c r="B5" s="52" t="s">
        <v>75</v>
      </c>
      <c r="C5" s="58" t="s">
        <v>79</v>
      </c>
      <c r="D5" s="58" t="s">
        <v>79</v>
      </c>
      <c r="E5" s="58" t="s">
        <v>79</v>
      </c>
      <c r="F5" s="58" t="s">
        <v>79</v>
      </c>
      <c r="G5" s="58">
        <v>1</v>
      </c>
      <c r="H5" s="58">
        <v>9900</v>
      </c>
      <c r="I5"/>
      <c r="J5"/>
      <c r="K5"/>
    </row>
    <row r="6" spans="2:18" ht="16.5" x14ac:dyDescent="0.3">
      <c r="B6" s="52" t="s">
        <v>76</v>
      </c>
      <c r="C6" s="58">
        <v>2</v>
      </c>
      <c r="D6" s="58">
        <v>11000</v>
      </c>
      <c r="E6" s="58">
        <v>2</v>
      </c>
      <c r="F6" s="58">
        <v>13500</v>
      </c>
      <c r="G6" s="58">
        <v>1</v>
      </c>
      <c r="H6" s="58">
        <v>15000</v>
      </c>
      <c r="I6"/>
      <c r="J6"/>
      <c r="K6"/>
    </row>
    <row r="7" spans="2:18" ht="16.5" x14ac:dyDescent="0.3">
      <c r="B7" s="52" t="s">
        <v>77</v>
      </c>
      <c r="C7" s="58">
        <v>1</v>
      </c>
      <c r="D7" s="58">
        <v>15000</v>
      </c>
      <c r="E7" s="58">
        <v>1</v>
      </c>
      <c r="F7" s="58">
        <v>15000</v>
      </c>
      <c r="G7" s="58" t="s">
        <v>79</v>
      </c>
      <c r="H7" s="58" t="s">
        <v>79</v>
      </c>
      <c r="I7"/>
      <c r="J7"/>
      <c r="K7"/>
    </row>
    <row r="8" spans="2:18" ht="16.5" x14ac:dyDescent="0.3">
      <c r="B8" s="52" t="s">
        <v>70</v>
      </c>
      <c r="C8" s="58">
        <v>3</v>
      </c>
      <c r="D8" s="58">
        <v>12333.333333333334</v>
      </c>
      <c r="E8" s="58">
        <v>3</v>
      </c>
      <c r="F8" s="58">
        <v>14000</v>
      </c>
      <c r="G8" s="58">
        <v>2</v>
      </c>
      <c r="H8" s="58">
        <v>12450</v>
      </c>
      <c r="I8"/>
      <c r="J8"/>
    </row>
    <row r="9" spans="2:18" ht="16.5" x14ac:dyDescent="0.3">
      <c r="B9"/>
      <c r="C9"/>
      <c r="D9"/>
      <c r="E9"/>
      <c r="F9"/>
      <c r="G9"/>
      <c r="H9"/>
      <c r="I9"/>
      <c r="J9"/>
    </row>
    <row r="10" spans="2:18" ht="16.5" x14ac:dyDescent="0.3">
      <c r="B10"/>
      <c r="C10"/>
      <c r="D10"/>
      <c r="E10"/>
      <c r="F10"/>
      <c r="G10"/>
      <c r="H10"/>
      <c r="I10"/>
      <c r="J10"/>
    </row>
    <row r="11" spans="2:18" ht="16.5" x14ac:dyDescent="0.3">
      <c r="B11"/>
      <c r="C11"/>
      <c r="D11"/>
      <c r="E11"/>
      <c r="F11"/>
      <c r="G11"/>
      <c r="H11"/>
      <c r="I11"/>
      <c r="J11"/>
    </row>
    <row r="12" spans="2:18" ht="16.5" x14ac:dyDescent="0.3">
      <c r="B12"/>
      <c r="C12"/>
      <c r="D12"/>
      <c r="E12"/>
      <c r="F12"/>
      <c r="G12"/>
      <c r="H12"/>
      <c r="I12"/>
      <c r="J12"/>
    </row>
    <row r="13" spans="2:18" ht="16.5" x14ac:dyDescent="0.3">
      <c r="B13"/>
      <c r="C13"/>
      <c r="D13"/>
      <c r="E13"/>
      <c r="F13"/>
      <c r="G13"/>
      <c r="H13"/>
      <c r="I13"/>
      <c r="J13"/>
    </row>
    <row r="14" spans="2:18" ht="16.5" x14ac:dyDescent="0.3">
      <c r="B14"/>
      <c r="C14"/>
      <c r="D14"/>
      <c r="E14"/>
      <c r="F14"/>
    </row>
    <row r="15" spans="2:18" ht="16.5" x14ac:dyDescent="0.3">
      <c r="B15"/>
      <c r="C15"/>
      <c r="D15"/>
      <c r="E15"/>
      <c r="F15"/>
    </row>
    <row r="16" spans="2:18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90" zoomScaleNormal="190" workbookViewId="0"/>
  </sheetViews>
  <sheetFormatPr defaultRowHeight="16.5" x14ac:dyDescent="0.3"/>
  <sheetData>
    <row r="1" spans="1:9" x14ac:dyDescent="0.3">
      <c r="A1" t="s">
        <v>38</v>
      </c>
      <c r="F1">
        <v>1</v>
      </c>
      <c r="I1" t="s">
        <v>40</v>
      </c>
    </row>
    <row r="2" spans="1:9" x14ac:dyDescent="0.3">
      <c r="A2" t="s">
        <v>38</v>
      </c>
      <c r="F2">
        <v>4</v>
      </c>
      <c r="I2" t="s">
        <v>51</v>
      </c>
    </row>
    <row r="3" spans="1:9" x14ac:dyDescent="0.3">
      <c r="F3">
        <v>7</v>
      </c>
      <c r="I3" t="s">
        <v>52</v>
      </c>
    </row>
    <row r="4" spans="1:9" x14ac:dyDescent="0.3">
      <c r="F4">
        <v>10</v>
      </c>
      <c r="I4" t="s">
        <v>53</v>
      </c>
    </row>
    <row r="5" spans="1:9" x14ac:dyDescent="0.3">
      <c r="F5">
        <v>13</v>
      </c>
      <c r="I5" t="s">
        <v>54</v>
      </c>
    </row>
    <row r="6" spans="1:9" x14ac:dyDescent="0.3">
      <c r="A6" t="s">
        <v>41</v>
      </c>
      <c r="F6">
        <v>16</v>
      </c>
      <c r="I6" t="s">
        <v>55</v>
      </c>
    </row>
    <row r="7" spans="1:9" x14ac:dyDescent="0.3">
      <c r="A7" t="s">
        <v>42</v>
      </c>
      <c r="F7">
        <v>19</v>
      </c>
      <c r="I7" t="s">
        <v>56</v>
      </c>
    </row>
    <row r="8" spans="1:9" x14ac:dyDescent="0.3">
      <c r="A8" t="s">
        <v>43</v>
      </c>
      <c r="F8">
        <v>22</v>
      </c>
      <c r="I8" t="s">
        <v>39</v>
      </c>
    </row>
    <row r="9" spans="1:9" x14ac:dyDescent="0.3">
      <c r="A9" t="s">
        <v>50</v>
      </c>
      <c r="F9">
        <v>25</v>
      </c>
      <c r="I9" t="s">
        <v>51</v>
      </c>
    </row>
    <row r="10" spans="1:9" x14ac:dyDescent="0.3">
      <c r="F10">
        <v>28</v>
      </c>
      <c r="I10" t="s">
        <v>52</v>
      </c>
    </row>
    <row r="11" spans="1:9" x14ac:dyDescent="0.3">
      <c r="I11" t="s">
        <v>53</v>
      </c>
    </row>
    <row r="12" spans="1:9" x14ac:dyDescent="0.3">
      <c r="A12" t="s">
        <v>44</v>
      </c>
      <c r="I12" t="s">
        <v>54</v>
      </c>
    </row>
    <row r="13" spans="1:9" x14ac:dyDescent="0.3">
      <c r="A13" t="s">
        <v>46</v>
      </c>
      <c r="I13" t="s">
        <v>55</v>
      </c>
    </row>
    <row r="14" spans="1:9" x14ac:dyDescent="0.3">
      <c r="A14" t="s">
        <v>47</v>
      </c>
      <c r="I14" t="s">
        <v>56</v>
      </c>
    </row>
    <row r="16" spans="1:9" x14ac:dyDescent="0.3">
      <c r="A16" t="s">
        <v>45</v>
      </c>
      <c r="B16" t="s">
        <v>48</v>
      </c>
      <c r="C16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3" zoomScale="175" zoomScaleNormal="175" workbookViewId="0">
      <selection activeCell="C23" sqref="C23"/>
    </sheetView>
  </sheetViews>
  <sheetFormatPr defaultRowHeight="16.5" x14ac:dyDescent="0.3"/>
  <cols>
    <col min="6" max="6" width="24.375" customWidth="1"/>
    <col min="7" max="7" width="15.375" customWidth="1"/>
  </cols>
  <sheetData>
    <row r="1" spans="1:7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3">
      <c r="A2">
        <v>88</v>
      </c>
      <c r="B2">
        <v>99</v>
      </c>
      <c r="C2">
        <v>100</v>
      </c>
      <c r="D2">
        <v>88</v>
      </c>
      <c r="E2">
        <v>95</v>
      </c>
      <c r="F2">
        <f>SUM(A2,B2,C2,D2,E2)</f>
        <v>470</v>
      </c>
      <c r="G2">
        <f>AVERAGE(A2,B2,C2,D2,E2)</f>
        <v>94</v>
      </c>
    </row>
    <row r="8" spans="1:7" x14ac:dyDescent="0.3">
      <c r="A8" s="23" t="s">
        <v>64</v>
      </c>
      <c r="B8" s="23" t="s">
        <v>65</v>
      </c>
      <c r="C8" s="23" t="s">
        <v>66</v>
      </c>
    </row>
    <row r="9" spans="1:7" x14ac:dyDescent="0.3">
      <c r="A9" s="23">
        <v>80</v>
      </c>
      <c r="B9" s="23">
        <v>90</v>
      </c>
      <c r="C9" s="23">
        <v>95</v>
      </c>
      <c r="E9">
        <f>SUM(A9:C9)</f>
        <v>265</v>
      </c>
    </row>
    <row r="10" spans="1:7" x14ac:dyDescent="0.3">
      <c r="E10">
        <f>AVERAGE(A9:C9)</f>
        <v>88.333333333333329</v>
      </c>
    </row>
    <row r="11" spans="1:7" x14ac:dyDescent="0.3">
      <c r="E11">
        <f>COUNT(A9:C9)</f>
        <v>3</v>
      </c>
    </row>
    <row r="12" spans="1:7" x14ac:dyDescent="0.3">
      <c r="E12">
        <f>COUNTA(A9:C9)</f>
        <v>3</v>
      </c>
    </row>
    <row r="13" spans="1:7" x14ac:dyDescent="0.3">
      <c r="E13">
        <f>MAX(A9:C9)</f>
        <v>95</v>
      </c>
    </row>
    <row r="14" spans="1:7" x14ac:dyDescent="0.3">
      <c r="E14">
        <f>MIN(A9:C9)</f>
        <v>80</v>
      </c>
    </row>
    <row r="16" spans="1:7" x14ac:dyDescent="0.3">
      <c r="E16" t="str">
        <f>LEFT(A8,2)</f>
        <v>국어</v>
      </c>
    </row>
    <row r="17" spans="3:5" x14ac:dyDescent="0.3">
      <c r="E17" t="str">
        <f>RIGHT(A8,3)</f>
        <v>국어</v>
      </c>
    </row>
    <row r="18" spans="3:5" x14ac:dyDescent="0.3">
      <c r="E18" t="str">
        <f>MID(C1,2,3)</f>
        <v>학</v>
      </c>
    </row>
    <row r="19" spans="3:5" x14ac:dyDescent="0.3">
      <c r="E19" t="str">
        <f>CHOOSE(3,"가","나","다","라","마")</f>
        <v>다</v>
      </c>
    </row>
    <row r="21" spans="3:5" x14ac:dyDescent="0.3">
      <c r="C21" t="str">
        <f>IF(AND(F5&gt;=15,H5&gt;=300),"A","B")</f>
        <v>B</v>
      </c>
    </row>
    <row r="22" spans="3:5" x14ac:dyDescent="0.3">
      <c r="C22" t="b">
        <f>AND(1&lt;2,3&gt;1)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5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제 1작업</vt:lpstr>
      <vt:lpstr>제2작업</vt:lpstr>
      <vt:lpstr>제3작업</vt:lpstr>
      <vt:lpstr>Sheet3</vt:lpstr>
      <vt:lpstr>Sheet4</vt:lpstr>
      <vt:lpstr>제4작업</vt:lpstr>
      <vt:lpstr>제2작업!Criteria</vt:lpstr>
      <vt:lpstr>제2작업!Extract</vt:lpstr>
      <vt:lpstr>메뉴수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2023-05-11T06:53:14Z</dcterms:created>
  <dcterms:modified xsi:type="dcterms:W3CDTF">2023-05-24T06:40:50Z</dcterms:modified>
</cp:coreProperties>
</file>