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출장비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5" i="3"/>
  <c r="F10" i="3"/>
  <c r="F5" i="3"/>
  <c r="C16" i="3"/>
  <c r="C11" i="3"/>
  <c r="C6" i="3"/>
  <c r="C18" i="3" s="1"/>
  <c r="J6" i="1"/>
  <c r="J7" i="1"/>
  <c r="J8" i="1"/>
  <c r="J9" i="1"/>
  <c r="J10" i="1"/>
  <c r="J11" i="1"/>
  <c r="J12" i="1"/>
  <c r="J5" i="1"/>
  <c r="E14" i="1"/>
  <c r="E13" i="1"/>
  <c r="I6" i="1"/>
  <c r="I7" i="1"/>
  <c r="I8" i="1"/>
  <c r="I9" i="1"/>
  <c r="I10" i="1"/>
  <c r="I11" i="1"/>
  <c r="I12" i="1"/>
  <c r="I5" i="1"/>
  <c r="J14" i="1"/>
  <c r="J13" i="1"/>
</calcChain>
</file>

<file path=xl/sharedStrings.xml><?xml version="1.0" encoding="utf-8"?>
<sst xmlns="http://schemas.openxmlformats.org/spreadsheetml/2006/main" count="94" uniqueCount="53">
  <si>
    <t>사원번호</t>
    <phoneticPr fontId="2" type="noConversion"/>
  </si>
  <si>
    <t>C11-23</t>
    <phoneticPr fontId="2" type="noConversion"/>
  </si>
  <si>
    <t>C10-25</t>
    <phoneticPr fontId="2" type="noConversion"/>
  </si>
  <si>
    <t>A07-01</t>
    <phoneticPr fontId="2" type="noConversion"/>
  </si>
  <si>
    <t>A07-45</t>
    <phoneticPr fontId="2" type="noConversion"/>
  </si>
  <si>
    <t>E10-25</t>
    <phoneticPr fontId="2" type="noConversion"/>
  </si>
  <si>
    <t>A08-23</t>
    <phoneticPr fontId="2" type="noConversion"/>
  </si>
  <si>
    <t>E09-53</t>
    <phoneticPr fontId="2" type="noConversion"/>
  </si>
  <si>
    <t>E09-12</t>
    <phoneticPr fontId="2" type="noConversion"/>
  </si>
  <si>
    <t>인사부의 출장일수 평균</t>
    <phoneticPr fontId="2" type="noConversion"/>
  </si>
  <si>
    <t>사원의 출장일수 합계</t>
    <phoneticPr fontId="2" type="noConversion"/>
  </si>
  <si>
    <t>사원명</t>
    <phoneticPr fontId="2" type="noConversion"/>
  </si>
  <si>
    <t>민시후</t>
    <phoneticPr fontId="2" type="noConversion"/>
  </si>
  <si>
    <t>한창훈</t>
    <phoneticPr fontId="2" type="noConversion"/>
  </si>
  <si>
    <t>윤정은</t>
    <phoneticPr fontId="2" type="noConversion"/>
  </si>
  <si>
    <t>조재은</t>
    <phoneticPr fontId="2" type="noConversion"/>
  </si>
  <si>
    <t>박금희</t>
    <phoneticPr fontId="2" type="noConversion"/>
  </si>
  <si>
    <t>한효빈</t>
    <phoneticPr fontId="2" type="noConversion"/>
  </si>
  <si>
    <t>김지은</t>
    <phoneticPr fontId="2" type="noConversion"/>
  </si>
  <si>
    <t>김지효</t>
    <phoneticPr fontId="2" type="noConversion"/>
  </si>
  <si>
    <t>직급</t>
    <phoneticPr fontId="2" type="noConversion"/>
  </si>
  <si>
    <t>영업부</t>
    <phoneticPr fontId="2" type="noConversion"/>
  </si>
  <si>
    <t>인사부</t>
    <phoneticPr fontId="2" type="noConversion"/>
  </si>
  <si>
    <t>기획부</t>
    <phoneticPr fontId="2" type="noConversion"/>
  </si>
  <si>
    <t>기획부</t>
    <phoneticPr fontId="2" type="noConversion"/>
  </si>
  <si>
    <t>영업부</t>
    <phoneticPr fontId="2" type="noConversion"/>
  </si>
  <si>
    <t>기획부</t>
    <phoneticPr fontId="2" type="noConversion"/>
  </si>
  <si>
    <t>부서명</t>
    <phoneticPr fontId="2" type="noConversion"/>
  </si>
  <si>
    <t>사원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</si>
  <si>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</si>
  <si>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</si>
  <si>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</si>
  <si>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</si>
  <si>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</si>
  <si>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과장</t>
    <phoneticPr fontId="2" type="noConversion"/>
  </si>
  <si>
    <t>대리</t>
    <phoneticPr fontId="2" type="noConversion"/>
  </si>
  <si>
    <t>출장비
(단위:원)</t>
    <phoneticPr fontId="2" type="noConversion"/>
  </si>
  <si>
    <t>출장일수</t>
    <phoneticPr fontId="2" type="noConversion"/>
  </si>
  <si>
    <t>최대 출장비(단위:원)</t>
    <phoneticPr fontId="2" type="noConversion"/>
  </si>
  <si>
    <t>사원번호</t>
    <phoneticPr fontId="2" type="noConversion"/>
  </si>
  <si>
    <t>출장일수</t>
    <phoneticPr fontId="2" type="noConversion"/>
  </si>
  <si>
    <t>출발일자</t>
    <phoneticPr fontId="2" type="noConversion"/>
  </si>
  <si>
    <t>출발
요일</t>
    <phoneticPr fontId="2" type="noConversion"/>
  </si>
  <si>
    <t>E10-25</t>
  </si>
  <si>
    <t>비고</t>
    <phoneticPr fontId="2" type="noConversion"/>
  </si>
  <si>
    <t>전체 개수</t>
  </si>
  <si>
    <t>인사부 개수</t>
  </si>
  <si>
    <t>영업부 개수</t>
  </si>
  <si>
    <t>기획부 개수</t>
  </si>
  <si>
    <t>인사부 평균</t>
  </si>
  <si>
    <t>영업부 평균</t>
  </si>
  <si>
    <t>기획부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</si>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</sst>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영업부 및 기획부 출장 현황</a:t>
            </a:r>
            <a:endParaRPr lang="en-US" alt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출장비(단위:원)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93-4C20-A8A2-1217C30A7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(제1작업!$F$5,제1작업!$F$7,제1작업!$F$8,제1작업!$F$10,제1작업!$F$11,제1작업!$F$12)</c:f>
              <c:numCache>
                <c:formatCode>_(* #,##0_);_(* \(#,##0\);_(* "-"_);_(@_)</c:formatCode>
                <c:ptCount val="6"/>
                <c:pt idx="0">
                  <c:v>520000</c:v>
                </c:pt>
                <c:pt idx="1">
                  <c:v>225000</c:v>
                </c:pt>
                <c:pt idx="2">
                  <c:v>415000</c:v>
                </c:pt>
                <c:pt idx="3">
                  <c:v>546000</c:v>
                </c:pt>
                <c:pt idx="4">
                  <c:v>197000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3-4C20-A8A2-1217C30A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628912"/>
        <c:axId val="1404623504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출장일수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(제1작업!$G$5,제1작업!$G$7,제1작업!$G$8,제1작업!$G$10,제1작업!$G$11,제1작업!$G$12)</c:f>
              <c:numCache>
                <c:formatCode>#,##0"일"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3-4C20-A8A2-1217C30A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5072"/>
        <c:axId val="1235992576"/>
      </c:lineChart>
      <c:catAx>
        <c:axId val="14046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04623504"/>
        <c:crosses val="autoZero"/>
        <c:auto val="1"/>
        <c:lblAlgn val="ctr"/>
        <c:lblOffset val="100"/>
        <c:noMultiLvlLbl val="0"/>
      </c:catAx>
      <c:valAx>
        <c:axId val="1404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04628912"/>
        <c:crosses val="autoZero"/>
        <c:crossBetween val="between"/>
      </c:valAx>
      <c:valAx>
        <c:axId val="1235992576"/>
        <c:scaling>
          <c:orientation val="minMax"/>
          <c:max val="8"/>
        </c:scaling>
        <c:delete val="0"/>
        <c:axPos val="r"/>
        <c:numFmt formatCode="#,##0&quot;일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35995072"/>
        <c:crosses val="max"/>
        <c:crossBetween val="between"/>
        <c:majorUnit val="2"/>
      </c:valAx>
      <c:catAx>
        <c:axId val="12359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99257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6915</xdr:colOff>
      <xdr:row>0</xdr:row>
      <xdr:rowOff>52551</xdr:rowOff>
    </xdr:from>
    <xdr:to>
      <xdr:col>6</xdr:col>
      <xdr:colOff>468125</xdr:colOff>
      <xdr:row>2</xdr:row>
      <xdr:rowOff>89718</xdr:rowOff>
    </xdr:to>
    <xdr:sp macro="" textlink="">
      <xdr:nvSpPr>
        <xdr:cNvPr id="2" name="평행 사변형 1"/>
        <xdr:cNvSpPr/>
      </xdr:nvSpPr>
      <xdr:spPr>
        <a:xfrm>
          <a:off x="131725" y="52551"/>
          <a:ext cx="4231797" cy="378753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1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사원 출장 현황</a:t>
          </a:r>
        </a:p>
      </xdr:txBody>
    </xdr:sp>
    <xdr:clientData/>
  </xdr:twoCellAnchor>
  <xdr:twoCellAnchor editAs="oneCell">
    <xdr:from>
      <xdr:col>7</xdr:col>
      <xdr:colOff>408215</xdr:colOff>
      <xdr:row>0</xdr:row>
      <xdr:rowOff>0</xdr:rowOff>
    </xdr:from>
    <xdr:to>
      <xdr:col>10</xdr:col>
      <xdr:colOff>5443</xdr:colOff>
      <xdr:row>3</xdr:row>
      <xdr:rowOff>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2872" y="0"/>
          <a:ext cx="2324100" cy="527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0.67114</cdr:x>
      <cdr:y>0.12965</cdr:y>
    </cdr:from>
    <cdr:to>
      <cdr:x>0.8146</cdr:x>
      <cdr:y>0.21694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45901" y="788545"/>
          <a:ext cx="1335061" cy="530902"/>
        </a:xfrm>
        <a:prstGeom xmlns:a="http://schemas.openxmlformats.org/drawingml/2006/main" prst="wedgeRoundRectCallout">
          <a:avLst>
            <a:gd name="adj1" fmla="val -76602"/>
            <a:gd name="adj2" fmla="val -651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출장비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zoomScale="145" zoomScaleNormal="145" workbookViewId="0">
      <selection activeCell="E19" sqref="E19"/>
    </sheetView>
  </sheetViews>
  <sheetFormatPr defaultRowHeight="13.5" x14ac:dyDescent="0.3"/>
  <cols>
    <col min="1" max="1" width="1.625" style="1" customWidth="1"/>
    <col min="2" max="4" width="9" style="1"/>
    <col min="5" max="5" width="10.625" style="1" customWidth="1"/>
    <col min="6" max="6" width="12" style="1" customWidth="1"/>
    <col min="7" max="7" width="9.125" style="1" bestFit="1" customWidth="1"/>
    <col min="8" max="8" width="13.25" style="1" bestFit="1" customWidth="1"/>
    <col min="9" max="9" width="9" style="1"/>
    <col min="10" max="10" width="13.5" style="1" customWidth="1"/>
    <col min="11" max="11" width="7.75" style="1" customWidth="1"/>
    <col min="12" max="12" width="7.5" style="1" customWidth="1"/>
    <col min="13" max="16384" width="9" style="1"/>
  </cols>
  <sheetData>
    <row r="3" spans="2:15" ht="14.25" thickBot="1" x14ac:dyDescent="0.35"/>
    <row r="4" spans="2:15" ht="27.75" thickBot="1" x14ac:dyDescent="0.35">
      <c r="B4" s="17" t="s">
        <v>0</v>
      </c>
      <c r="C4" s="18" t="s">
        <v>11</v>
      </c>
      <c r="D4" s="18" t="s">
        <v>20</v>
      </c>
      <c r="E4" s="18" t="s">
        <v>27</v>
      </c>
      <c r="F4" s="19" t="s">
        <v>36</v>
      </c>
      <c r="G4" s="18" t="s">
        <v>37</v>
      </c>
      <c r="H4" s="18" t="s">
        <v>41</v>
      </c>
      <c r="I4" s="19" t="s">
        <v>42</v>
      </c>
      <c r="J4" s="20" t="s">
        <v>44</v>
      </c>
      <c r="K4" s="2"/>
    </row>
    <row r="5" spans="2:15" x14ac:dyDescent="0.3">
      <c r="B5" s="6" t="s">
        <v>1</v>
      </c>
      <c r="C5" s="7" t="s">
        <v>12</v>
      </c>
      <c r="D5" s="7" t="s">
        <v>28</v>
      </c>
      <c r="E5" s="7" t="s">
        <v>21</v>
      </c>
      <c r="F5" s="12">
        <v>520000</v>
      </c>
      <c r="G5" s="27">
        <v>6</v>
      </c>
      <c r="H5" s="13">
        <v>44933</v>
      </c>
      <c r="I5" s="7" t="str">
        <f>CHOOSE(WEEKDAY(H5,2),"월요일","화요일","수요일","목요일","금요일","토요일","일요일")</f>
        <v>토요일</v>
      </c>
      <c r="J5" s="14" t="str">
        <f>IF(G5&gt;=5,"출장일수 많음","")</f>
        <v>출장일수 많음</v>
      </c>
      <c r="K5" s="2"/>
    </row>
    <row r="6" spans="2:15" x14ac:dyDescent="0.3">
      <c r="B6" s="8" t="s">
        <v>2</v>
      </c>
      <c r="C6" s="3" t="s">
        <v>13</v>
      </c>
      <c r="D6" s="3" t="s">
        <v>29</v>
      </c>
      <c r="E6" s="3" t="s">
        <v>22</v>
      </c>
      <c r="F6" s="4">
        <v>128000</v>
      </c>
      <c r="G6" s="28">
        <v>2</v>
      </c>
      <c r="H6" s="5">
        <v>44947</v>
      </c>
      <c r="I6" s="3" t="str">
        <f t="shared" ref="I6:I12" si="0">CHOOSE(WEEKDAY(H6,2),"월요일","화요일","수요일","목요일","금요일","토요일","일요일")</f>
        <v>토요일</v>
      </c>
      <c r="J6" s="9" t="str">
        <f t="shared" ref="J6:J12" si="1">IF(G6&gt;=5,"출장일수 많음","")</f>
        <v/>
      </c>
      <c r="K6" s="2"/>
    </row>
    <row r="7" spans="2:15" x14ac:dyDescent="0.3">
      <c r="B7" s="8" t="s">
        <v>3</v>
      </c>
      <c r="C7" s="3" t="s">
        <v>14</v>
      </c>
      <c r="D7" s="3" t="s">
        <v>30</v>
      </c>
      <c r="E7" s="3" t="s">
        <v>21</v>
      </c>
      <c r="F7" s="4">
        <v>225000</v>
      </c>
      <c r="G7" s="28">
        <v>2</v>
      </c>
      <c r="H7" s="5">
        <v>44933</v>
      </c>
      <c r="I7" s="3" t="str">
        <f t="shared" si="0"/>
        <v>토요일</v>
      </c>
      <c r="J7" s="9" t="str">
        <f t="shared" si="1"/>
        <v/>
      </c>
      <c r="K7" s="2"/>
    </row>
    <row r="8" spans="2:15" x14ac:dyDescent="0.3">
      <c r="B8" s="8" t="s">
        <v>4</v>
      </c>
      <c r="C8" s="3" t="s">
        <v>15</v>
      </c>
      <c r="D8" s="3" t="s">
        <v>31</v>
      </c>
      <c r="E8" s="3" t="s">
        <v>23</v>
      </c>
      <c r="F8" s="4">
        <v>415000</v>
      </c>
      <c r="G8" s="28">
        <v>3</v>
      </c>
      <c r="H8" s="5">
        <v>44929</v>
      </c>
      <c r="I8" s="3" t="str">
        <f t="shared" si="0"/>
        <v>화요일</v>
      </c>
      <c r="J8" s="9" t="str">
        <f t="shared" si="1"/>
        <v/>
      </c>
      <c r="K8" s="2"/>
    </row>
    <row r="9" spans="2:15" x14ac:dyDescent="0.3">
      <c r="B9" s="8" t="s">
        <v>5</v>
      </c>
      <c r="C9" s="3" t="s">
        <v>16</v>
      </c>
      <c r="D9" s="3" t="s">
        <v>32</v>
      </c>
      <c r="E9" s="3" t="s">
        <v>22</v>
      </c>
      <c r="F9" s="4">
        <v>280000</v>
      </c>
      <c r="G9" s="28">
        <v>2</v>
      </c>
      <c r="H9" s="5">
        <v>44941</v>
      </c>
      <c r="I9" s="3" t="str">
        <f t="shared" si="0"/>
        <v>일요일</v>
      </c>
      <c r="J9" s="9" t="str">
        <f t="shared" si="1"/>
        <v/>
      </c>
      <c r="K9" s="2"/>
    </row>
    <row r="10" spans="2:15" x14ac:dyDescent="0.3">
      <c r="B10" s="8" t="s">
        <v>6</v>
      </c>
      <c r="C10" s="3" t="s">
        <v>17</v>
      </c>
      <c r="D10" s="3" t="s">
        <v>33</v>
      </c>
      <c r="E10" s="3" t="s">
        <v>24</v>
      </c>
      <c r="F10" s="4">
        <v>546000</v>
      </c>
      <c r="G10" s="28">
        <v>5</v>
      </c>
      <c r="H10" s="5">
        <v>44943</v>
      </c>
      <c r="I10" s="3" t="str">
        <f t="shared" si="0"/>
        <v>화요일</v>
      </c>
      <c r="J10" s="9" t="str">
        <f t="shared" si="1"/>
        <v>출장일수 많음</v>
      </c>
      <c r="K10" s="2"/>
    </row>
    <row r="11" spans="2:15" x14ac:dyDescent="0.3">
      <c r="B11" s="8" t="s">
        <v>7</v>
      </c>
      <c r="C11" s="3" t="s">
        <v>18</v>
      </c>
      <c r="D11" s="3" t="s">
        <v>34</v>
      </c>
      <c r="E11" s="3" t="s">
        <v>25</v>
      </c>
      <c r="F11" s="4">
        <v>197000</v>
      </c>
      <c r="G11" s="28">
        <v>3</v>
      </c>
      <c r="H11" s="5">
        <v>44932</v>
      </c>
      <c r="I11" s="3" t="str">
        <f t="shared" si="0"/>
        <v>금요일</v>
      </c>
      <c r="J11" s="9" t="str">
        <f t="shared" si="1"/>
        <v/>
      </c>
      <c r="K11" s="2"/>
    </row>
    <row r="12" spans="2:15" ht="14.25" thickBot="1" x14ac:dyDescent="0.35">
      <c r="B12" s="25" t="s">
        <v>8</v>
      </c>
      <c r="C12" s="26" t="s">
        <v>19</v>
      </c>
      <c r="D12" s="26" t="s">
        <v>35</v>
      </c>
      <c r="E12" s="26" t="s">
        <v>26</v>
      </c>
      <c r="F12" s="15">
        <v>150000</v>
      </c>
      <c r="G12" s="29">
        <v>2</v>
      </c>
      <c r="H12" s="16">
        <v>44938</v>
      </c>
      <c r="I12" s="26" t="str">
        <f t="shared" si="0"/>
        <v>목요일</v>
      </c>
      <c r="J12" s="10" t="str">
        <f t="shared" si="1"/>
        <v/>
      </c>
      <c r="K12" s="2"/>
    </row>
    <row r="13" spans="2:15" x14ac:dyDescent="0.3">
      <c r="B13" s="30" t="s">
        <v>9</v>
      </c>
      <c r="C13" s="31"/>
      <c r="D13" s="31"/>
      <c r="E13" s="24">
        <f>SUMIF(E5:E12,E6,G5:G12)/COUNTIF(E5:E12,E6)</f>
        <v>2</v>
      </c>
      <c r="F13" s="35"/>
      <c r="G13" s="31" t="s">
        <v>38</v>
      </c>
      <c r="H13" s="31"/>
      <c r="I13" s="31"/>
      <c r="J13" s="11">
        <f>MAX(출장비)</f>
        <v>546000</v>
      </c>
      <c r="K13" s="2"/>
    </row>
    <row r="14" spans="2:15" ht="17.25" customHeight="1" thickBot="1" x14ac:dyDescent="0.35">
      <c r="B14" s="32" t="s">
        <v>10</v>
      </c>
      <c r="C14" s="33"/>
      <c r="D14" s="33"/>
      <c r="E14" s="26" t="str">
        <f>DSUM(B4:H12,G4,D4:D5)&amp;"일"</f>
        <v>11일</v>
      </c>
      <c r="F14" s="34"/>
      <c r="G14" s="21" t="s">
        <v>39</v>
      </c>
      <c r="H14" s="26" t="s">
        <v>43</v>
      </c>
      <c r="I14" s="21" t="s">
        <v>40</v>
      </c>
      <c r="J14" s="10">
        <f>VLOOKUP(H14,B5:H12,6,FALSE)</f>
        <v>2</v>
      </c>
      <c r="K14" s="2"/>
    </row>
    <row r="16" spans="2:15" x14ac:dyDescent="0.3">
      <c r="L16" s="23"/>
      <c r="M16" s="22"/>
      <c r="N16" s="22"/>
      <c r="O16" s="22"/>
    </row>
    <row r="17" spans="12:15" ht="14.25" customHeight="1" x14ac:dyDescent="0.3">
      <c r="L17" s="23"/>
      <c r="M17" s="22"/>
      <c r="N17" s="22"/>
      <c r="O17" s="22"/>
    </row>
  </sheetData>
  <mergeCells count="4">
    <mergeCell ref="B13:D13"/>
    <mergeCell ref="B14:D14"/>
    <mergeCell ref="G13:I13"/>
    <mergeCell ref="F13:F14"/>
  </mergeCells>
  <phoneticPr fontId="2" type="noConversion"/>
  <conditionalFormatting sqref="B4:J4">
    <cfRule type="expression" dxfId="3" priority="2">
      <formula>$F5&lt;=200000</formula>
    </cfRule>
  </conditionalFormatting>
  <conditionalFormatting sqref="B5:J12">
    <cfRule type="expression" dxfId="2" priority="1">
      <formula>$F5&lt;=200000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4" sqref="B4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zoomScale="190" zoomScaleNormal="190" workbookViewId="0">
      <selection activeCell="C19" sqref="C19"/>
    </sheetView>
  </sheetViews>
  <sheetFormatPr defaultRowHeight="13.5" x14ac:dyDescent="0.3"/>
  <cols>
    <col min="1" max="1" width="1.625" style="1" customWidth="1"/>
    <col min="2" max="4" width="9" style="1"/>
    <col min="5" max="5" width="12.125" style="1" customWidth="1"/>
    <col min="6" max="6" width="11.625" style="1" bestFit="1" customWidth="1"/>
    <col min="7" max="7" width="9" style="1"/>
    <col min="8" max="8" width="13.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7" t="s">
        <v>0</v>
      </c>
      <c r="C2" s="18" t="s">
        <v>11</v>
      </c>
      <c r="D2" s="18" t="s">
        <v>20</v>
      </c>
      <c r="E2" s="18" t="s">
        <v>27</v>
      </c>
      <c r="F2" s="19" t="s">
        <v>36</v>
      </c>
      <c r="G2" s="18" t="s">
        <v>37</v>
      </c>
      <c r="H2" s="18" t="s">
        <v>41</v>
      </c>
    </row>
    <row r="3" spans="2:8" x14ac:dyDescent="0.3">
      <c r="B3" s="6" t="s">
        <v>2</v>
      </c>
      <c r="C3" s="7" t="s">
        <v>13</v>
      </c>
      <c r="D3" s="7" t="s">
        <v>28</v>
      </c>
      <c r="E3" s="7" t="s">
        <v>22</v>
      </c>
      <c r="F3" s="12">
        <v>128000</v>
      </c>
      <c r="G3" s="27">
        <v>2</v>
      </c>
      <c r="H3" s="13">
        <v>44947</v>
      </c>
    </row>
    <row r="4" spans="2:8" x14ac:dyDescent="0.3">
      <c r="B4" s="8" t="s">
        <v>5</v>
      </c>
      <c r="C4" s="3" t="s">
        <v>16</v>
      </c>
      <c r="D4" s="3" t="s">
        <v>30</v>
      </c>
      <c r="E4" s="3" t="s">
        <v>22</v>
      </c>
      <c r="F4" s="4">
        <v>280000</v>
      </c>
      <c r="G4" s="28">
        <v>2</v>
      </c>
      <c r="H4" s="5">
        <v>44941</v>
      </c>
    </row>
    <row r="5" spans="2:8" x14ac:dyDescent="0.3">
      <c r="B5" s="8"/>
      <c r="C5" s="3"/>
      <c r="D5" s="3"/>
      <c r="E5" s="36" t="s">
        <v>49</v>
      </c>
      <c r="F5" s="4">
        <f>SUBTOTAL(1,F3:F4)</f>
        <v>204000</v>
      </c>
      <c r="G5" s="28"/>
      <c r="H5" s="5"/>
    </row>
    <row r="6" spans="2:8" x14ac:dyDescent="0.3">
      <c r="B6" s="8"/>
      <c r="C6" s="3">
        <f>SUBTOTAL(3,C3:C4)</f>
        <v>2</v>
      </c>
      <c r="D6" s="3"/>
      <c r="E6" s="36" t="s">
        <v>46</v>
      </c>
      <c r="F6" s="4"/>
      <c r="G6" s="28"/>
      <c r="H6" s="5"/>
    </row>
    <row r="7" spans="2:8" x14ac:dyDescent="0.3">
      <c r="B7" s="8" t="s">
        <v>1</v>
      </c>
      <c r="C7" s="3" t="s">
        <v>12</v>
      </c>
      <c r="D7" s="3" t="s">
        <v>28</v>
      </c>
      <c r="E7" s="3" t="s">
        <v>21</v>
      </c>
      <c r="F7" s="4">
        <v>520000</v>
      </c>
      <c r="G7" s="28">
        <v>6</v>
      </c>
      <c r="H7" s="5">
        <v>44933</v>
      </c>
    </row>
    <row r="8" spans="2:8" x14ac:dyDescent="0.3">
      <c r="B8" s="8" t="s">
        <v>3</v>
      </c>
      <c r="C8" s="3" t="s">
        <v>14</v>
      </c>
      <c r="D8" s="3" t="s">
        <v>30</v>
      </c>
      <c r="E8" s="3" t="s">
        <v>21</v>
      </c>
      <c r="F8" s="4">
        <v>225000</v>
      </c>
      <c r="G8" s="28">
        <v>2</v>
      </c>
      <c r="H8" s="5">
        <v>44933</v>
      </c>
    </row>
    <row r="9" spans="2:8" x14ac:dyDescent="0.3">
      <c r="B9" s="8" t="s">
        <v>7</v>
      </c>
      <c r="C9" s="3" t="s">
        <v>18</v>
      </c>
      <c r="D9" s="3" t="s">
        <v>33</v>
      </c>
      <c r="E9" s="3" t="s">
        <v>21</v>
      </c>
      <c r="F9" s="4">
        <v>197000</v>
      </c>
      <c r="G9" s="28">
        <v>3</v>
      </c>
      <c r="H9" s="5">
        <v>44932</v>
      </c>
    </row>
    <row r="10" spans="2:8" x14ac:dyDescent="0.3">
      <c r="B10" s="8"/>
      <c r="C10" s="3"/>
      <c r="D10" s="3"/>
      <c r="E10" s="36" t="s">
        <v>50</v>
      </c>
      <c r="F10" s="4">
        <f>SUBTOTAL(1,F7:F9)</f>
        <v>314000</v>
      </c>
      <c r="G10" s="28"/>
      <c r="H10" s="5"/>
    </row>
    <row r="11" spans="2:8" x14ac:dyDescent="0.3">
      <c r="B11" s="8"/>
      <c r="C11" s="3">
        <f>SUBTOTAL(3,C7:C9)</f>
        <v>3</v>
      </c>
      <c r="D11" s="3"/>
      <c r="E11" s="36" t="s">
        <v>47</v>
      </c>
      <c r="F11" s="4"/>
      <c r="G11" s="28"/>
      <c r="H11" s="5"/>
    </row>
    <row r="12" spans="2:8" x14ac:dyDescent="0.3">
      <c r="B12" s="8" t="s">
        <v>4</v>
      </c>
      <c r="C12" s="3" t="s">
        <v>15</v>
      </c>
      <c r="D12" s="3" t="s">
        <v>28</v>
      </c>
      <c r="E12" s="3" t="s">
        <v>23</v>
      </c>
      <c r="F12" s="4">
        <v>415000</v>
      </c>
      <c r="G12" s="28">
        <v>3</v>
      </c>
      <c r="H12" s="5">
        <v>44929</v>
      </c>
    </row>
    <row r="13" spans="2:8" x14ac:dyDescent="0.3">
      <c r="B13" s="8" t="s">
        <v>6</v>
      </c>
      <c r="C13" s="3" t="s">
        <v>17</v>
      </c>
      <c r="D13" s="3" t="s">
        <v>33</v>
      </c>
      <c r="E13" s="3" t="s">
        <v>23</v>
      </c>
      <c r="F13" s="4">
        <v>546000</v>
      </c>
      <c r="G13" s="28">
        <v>5</v>
      </c>
      <c r="H13" s="5">
        <v>44943</v>
      </c>
    </row>
    <row r="14" spans="2:8" ht="14.25" thickBot="1" x14ac:dyDescent="0.35">
      <c r="B14" s="25" t="s">
        <v>8</v>
      </c>
      <c r="C14" s="26" t="s">
        <v>19</v>
      </c>
      <c r="D14" s="26" t="s">
        <v>30</v>
      </c>
      <c r="E14" s="26" t="s">
        <v>26</v>
      </c>
      <c r="F14" s="15">
        <v>150000</v>
      </c>
      <c r="G14" s="29">
        <v>2</v>
      </c>
      <c r="H14" s="16">
        <v>44938</v>
      </c>
    </row>
    <row r="15" spans="2:8" x14ac:dyDescent="0.3">
      <c r="B15" s="22"/>
      <c r="C15" s="22"/>
      <c r="D15" s="22"/>
      <c r="E15" s="40" t="s">
        <v>51</v>
      </c>
      <c r="F15" s="37">
        <f>SUBTOTAL(1,F12:F14)</f>
        <v>370333.33333333331</v>
      </c>
      <c r="G15" s="38"/>
      <c r="H15" s="39"/>
    </row>
    <row r="16" spans="2:8" x14ac:dyDescent="0.3">
      <c r="B16" s="22"/>
      <c r="C16" s="22">
        <f>SUBTOTAL(3,C12:C14)</f>
        <v>3</v>
      </c>
      <c r="D16" s="22"/>
      <c r="E16" s="40" t="s">
        <v>48</v>
      </c>
      <c r="F16" s="37"/>
      <c r="G16" s="38"/>
      <c r="H16" s="39"/>
    </row>
    <row r="17" spans="2:8" x14ac:dyDescent="0.3">
      <c r="B17" s="22"/>
      <c r="C17" s="22"/>
      <c r="D17" s="22"/>
      <c r="E17" s="40" t="s">
        <v>52</v>
      </c>
      <c r="F17" s="37">
        <f>SUBTOTAL(1,F3:F14)</f>
        <v>307625</v>
      </c>
      <c r="G17" s="38"/>
      <c r="H17" s="39"/>
    </row>
    <row r="18" spans="2:8" x14ac:dyDescent="0.3">
      <c r="B18" s="22"/>
      <c r="C18" s="22">
        <f>SUBTOTAL(3,C3:C14)</f>
        <v>8</v>
      </c>
      <c r="D18" s="22"/>
      <c r="E18" s="40" t="s">
        <v>45</v>
      </c>
      <c r="F18" s="37"/>
      <c r="G18" s="38"/>
      <c r="H18" s="39"/>
    </row>
  </sheetData>
  <sortState ref="B3:H10">
    <sortCondition descending="1" ref="E3:E10"/>
  </sortState>
  <phoneticPr fontId="2" type="noConversion"/>
  <conditionalFormatting sqref="B2:H2">
    <cfRule type="expression" dxfId="1" priority="2">
      <formula>$F3&lt;=200000</formula>
    </cfRule>
  </conditionalFormatting>
  <conditionalFormatting sqref="B3:H18">
    <cfRule type="expression" dxfId="0" priority="1">
      <formula>$F3&lt;=200000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출장비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2023-05-17T05:09:17Z</dcterms:created>
  <dcterms:modified xsi:type="dcterms:W3CDTF">2023-05-31T06:39:59Z</dcterms:modified>
</cp:coreProperties>
</file>