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2fc78162361b700/Advanced BA/QMBE-3730/QMBE-3730/"/>
    </mc:Choice>
  </mc:AlternateContent>
  <xr:revisionPtr revIDLastSave="1435" documentId="8_{85EE6D32-FEA5-46E6-AC15-F9FE9C7E080E}" xr6:coauthVersionLast="47" xr6:coauthVersionMax="47" xr10:uidLastSave="{A7BDD633-68AB-4938-B7D8-9FFAB7990EA6}"/>
  <bookViews>
    <workbookView xWindow="-110" yWindow="-110" windowWidth="19420" windowHeight="10300" firstSheet="2" activeTab="5" xr2:uid="{D0B3B524-F2E8-4DFA-A90C-DD841099FC61}"/>
  </bookViews>
  <sheets>
    <sheet name="Problem 646" sheetId="1" r:id="rId1"/>
    <sheet name="Answer Report 1" sheetId="9" r:id="rId2"/>
    <sheet name="Problem 7 727" sheetId="10" r:id="rId3"/>
    <sheet name="Answer Report 2" sheetId="11" r:id="rId4"/>
    <sheet name="Problem 9 727" sheetId="12" r:id="rId5"/>
    <sheet name="Answer Report 3" sheetId="13" r:id="rId6"/>
  </sheets>
  <definedNames>
    <definedName name="solver_adj" localSheetId="0" hidden="1">'Problem 646'!$B$18:$C$18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'Problem 646'!$F$14:$F$16</definedName>
    <definedName name="solver_lhs2" localSheetId="0" hidden="1">'Problem 646'!$F$14:$F$16</definedName>
    <definedName name="solver_lhs3" localSheetId="0" hidden="1">'Problem 646'!$F$16</definedName>
    <definedName name="solver_lhs4" localSheetId="0" hidden="1">'Problem 646'!$F$16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'Problem 646'!#REF!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hs1" localSheetId="0" hidden="1">'Problem 646'!$G$14:$G$16</definedName>
    <definedName name="solver_rhs2" localSheetId="0" hidden="1">'Problem 646'!$G$14:$G$16</definedName>
    <definedName name="solver_rhs3" localSheetId="0" hidden="1">'Problem 646'!$G$16</definedName>
    <definedName name="solver_rhs4" localSheetId="0" hidden="1">'Problem 646'!$G$16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2" l="1"/>
  <c r="D20" i="12"/>
  <c r="C20" i="12"/>
  <c r="E14" i="12"/>
  <c r="D14" i="12"/>
  <c r="C14" i="12"/>
  <c r="E13" i="12"/>
  <c r="D13" i="12"/>
  <c r="C13" i="12"/>
  <c r="E12" i="12"/>
  <c r="D12" i="12"/>
  <c r="C12" i="12"/>
  <c r="C3" i="10"/>
  <c r="C4" i="10" s="1"/>
  <c r="E2" i="10"/>
  <c r="D2" i="10"/>
  <c r="C11" i="1"/>
  <c r="B11" i="1"/>
  <c r="C10" i="1"/>
  <c r="B10" i="1"/>
  <c r="C9" i="1"/>
  <c r="B9" i="1"/>
  <c r="B8" i="1"/>
  <c r="C16" i="12" l="1"/>
  <c r="D16" i="12"/>
  <c r="E16" i="12"/>
  <c r="E21" i="12"/>
  <c r="C5" i="10"/>
  <c r="E4" i="10"/>
  <c r="D4" i="10"/>
  <c r="D3" i="10"/>
  <c r="E3" i="10"/>
  <c r="D9" i="1"/>
  <c r="D10" i="1"/>
  <c r="D11" i="1"/>
  <c r="E17" i="12" l="1"/>
  <c r="D5" i="10"/>
  <c r="C6" i="10"/>
  <c r="E5" i="10"/>
  <c r="C7" i="10" l="1"/>
  <c r="E6" i="10"/>
  <c r="D6" i="10"/>
  <c r="C8" i="10" l="1"/>
  <c r="E7" i="10"/>
  <c r="D7" i="10"/>
  <c r="C9" i="10" l="1"/>
  <c r="E8" i="10"/>
  <c r="D8" i="10"/>
  <c r="C10" i="10" l="1"/>
  <c r="E9" i="10"/>
  <c r="D9" i="10"/>
  <c r="E10" i="10" l="1"/>
  <c r="D10" i="10"/>
  <c r="C11" i="10"/>
  <c r="C12" i="10" l="1"/>
  <c r="E11" i="10"/>
  <c r="D11" i="10"/>
  <c r="D12" i="10" l="1"/>
  <c r="C13" i="10"/>
  <c r="E12" i="10"/>
  <c r="D13" i="10" l="1"/>
  <c r="E13" i="10"/>
  <c r="B18" i="10" s="1"/>
</calcChain>
</file>

<file path=xl/sharedStrings.xml><?xml version="1.0" encoding="utf-8"?>
<sst xmlns="http://schemas.openxmlformats.org/spreadsheetml/2006/main" count="181" uniqueCount="106">
  <si>
    <t>Profit</t>
  </si>
  <si>
    <t>Solver Engine</t>
  </si>
  <si>
    <t>Engine: Simplex LP</t>
  </si>
  <si>
    <t>Solver Options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</si>
  <si>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</si>
  <si>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</si>
  <si>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</si>
  <si>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</si>
  <si>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</si>
  <si>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</si>
  <si>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</si>
  <si>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</si>
  <si>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</si>
  <si>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</si>
  <si>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</si>
  <si>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</si>
  <si>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</si>
  <si>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Contin</t>
  </si>
  <si>
    <t>Binding</t>
  </si>
  <si>
    <t>$B$13</t>
  </si>
  <si>
    <t>Not Binding</t>
  </si>
  <si>
    <t>Catcher</t>
  </si>
  <si>
    <t>Finishing</t>
  </si>
  <si>
    <t>x = regular Gloves</t>
  </si>
  <si>
    <t>y= Catchers Gloves</t>
  </si>
  <si>
    <t>Objective  Function</t>
  </si>
  <si>
    <t>maximize z=5x+ 8y</t>
  </si>
  <si>
    <t>a.</t>
  </si>
  <si>
    <t>1x + .5 &lt; 900</t>
  </si>
  <si>
    <t>.5x + .75y &lt; 300</t>
  </si>
  <si>
    <t>.25x + .25y &lt; 100</t>
  </si>
  <si>
    <t>x,y&gt;0</t>
  </si>
  <si>
    <t>Iterations: 0 Subproblems: 0</t>
  </si>
  <si>
    <t>Regular</t>
  </si>
  <si>
    <t>Available</t>
  </si>
  <si>
    <t>Cutting</t>
  </si>
  <si>
    <t>Packaging</t>
  </si>
  <si>
    <t>Slack Time</t>
  </si>
  <si>
    <t>500 Regular</t>
  </si>
  <si>
    <t>725 Cutting</t>
  </si>
  <si>
    <t>150 catcher</t>
  </si>
  <si>
    <t>299.5 Finishing</t>
  </si>
  <si>
    <t>$3,700 Profit</t>
  </si>
  <si>
    <t>100 Packaging</t>
  </si>
  <si>
    <t>Solution Time: 8590270.822 Seconds.</t>
  </si>
  <si>
    <t>Iterations: 1 Subproblems: 4</t>
  </si>
  <si>
    <t>Max Time Unlimited, Iterations Unlimited, Precision 0.000001, Use Automatic Scaling</t>
  </si>
  <si>
    <t>$B$14</t>
  </si>
  <si>
    <t>Profit Regular</t>
  </si>
  <si>
    <t>$C$13</t>
  </si>
  <si>
    <t>$B$15</t>
  </si>
  <si>
    <t>Cutting Regular</t>
  </si>
  <si>
    <t>$B$15&lt;=$C$15</t>
  </si>
  <si>
    <t>$B$16</t>
  </si>
  <si>
    <t>Finishing Regular</t>
  </si>
  <si>
    <t>$B$16&lt;=$C$16</t>
  </si>
  <si>
    <t>$B$17</t>
  </si>
  <si>
    <t>Packaging Regular</t>
  </si>
  <si>
    <t>$B$17&lt;=$C$17</t>
  </si>
  <si>
    <t>$B$13:$C$13=Integer</t>
  </si>
  <si>
    <t>Week</t>
  </si>
  <si>
    <t>Forecast</t>
  </si>
  <si>
    <t>Alpha</t>
  </si>
  <si>
    <t>SSE</t>
  </si>
  <si>
    <t>Forecast Err</t>
  </si>
  <si>
    <t>Squared Err</t>
  </si>
  <si>
    <t>Observed Val.</t>
  </si>
  <si>
    <t>Microsoft Excel 16.89 Answer Report</t>
  </si>
  <si>
    <t>Worksheet: [Book5]Sheet5</t>
  </si>
  <si>
    <t>Result: Solver found a solution.  All constraints and optimality conditions are satisfied.</t>
  </si>
  <si>
    <t>Engine: GRG Nonlinear</t>
  </si>
  <si>
    <t>Solution Time: 8590174.261 Seconds.</t>
  </si>
  <si>
    <t>Convergence 0.0001, Population Size 100, Random Seed 0, Derivatives Forward, Require Bounds</t>
  </si>
  <si>
    <t>$B$18</t>
  </si>
  <si>
    <t>SSE Observed Value</t>
  </si>
  <si>
    <t>Alpha Observed Value</t>
  </si>
  <si>
    <t>$B$16&lt;=1</t>
  </si>
  <si>
    <t>$B$16&gt;=0</t>
  </si>
  <si>
    <t>Worksheet: [Book5]Sheet4</t>
  </si>
  <si>
    <t>Item 1</t>
  </si>
  <si>
    <t>Item 2</t>
  </si>
  <si>
    <t>Item 3</t>
  </si>
  <si>
    <t>Q (order qty)</t>
  </si>
  <si>
    <t xml:space="preserve">Annual Cost </t>
  </si>
  <si>
    <t xml:space="preserve">Ordering Cost </t>
  </si>
  <si>
    <t xml:space="preserve">Holding Cost </t>
  </si>
  <si>
    <t>Total Cost</t>
  </si>
  <si>
    <t>Total Space Used</t>
  </si>
  <si>
    <t>Worksheet: [Book5]Problem 9</t>
  </si>
  <si>
    <t>Solution Time: 8590728.342 Seconds.</t>
  </si>
  <si>
    <t>Iterations: 7 Subproblems: 0</t>
  </si>
  <si>
    <t>Max Time Unlimited, Iterations Unlimited, Precision 1E-06</t>
  </si>
  <si>
    <t>Max Subproblems Unlimited, Max Integer Sols Unlimited, Integer Tolerance 1%, Solve Without Integer Constraints, Assume NonNegative</t>
  </si>
  <si>
    <t>Objective Cell (Min)</t>
  </si>
  <si>
    <t>$E$18</t>
  </si>
  <si>
    <t>$C$10</t>
  </si>
  <si>
    <t>Q (order qty) Item 2</t>
  </si>
  <si>
    <t>$D$10</t>
  </si>
  <si>
    <t>Q (order qty) Item 3</t>
  </si>
  <si>
    <t>$E$10</t>
  </si>
  <si>
    <t>$E$22</t>
  </si>
  <si>
    <t>$E$22&lt;=$A$8</t>
  </si>
  <si>
    <t>$C$10:$E$10=Integer</t>
  </si>
  <si>
    <t>Report Created: 4/20/25 10:15:25 PM</t>
  </si>
  <si>
    <t>Report Created: 4/20/25 10:04:19 PM</t>
  </si>
  <si>
    <t>Report Created: 4/20/25 9:48:09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</si>
</sst>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indexed="18"/>
      <name val="Aptos Narrow"/>
      <family val="2"/>
      <scheme val="minor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2"/>
      <color theme="1"/>
      <name val="Aptos Narrow"/>
      <family val="2"/>
      <scheme val="minor"/>
    </font>
    <font>
      <sz val="10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8" fillId="0" borderId="0"/>
  </cellStyleXfs>
  <cellXfs count="26">
    <xf numFmtId="0" fontId="0" fillId="0" borderId="0" xfId="0"/>
    <xf numFmtId="6" fontId="0" fillId="0" borderId="0" xfId="0" applyNumberFormat="1"/>
    <xf numFmtId="0" fontId="4" fillId="0" borderId="0" xfId="0" applyFont="1"/>
    <xf numFmtId="0" fontId="0" fillId="4" borderId="0" xfId="0" applyFill="1"/>
    <xf numFmtId="0" fontId="0" fillId="0" borderId="0" xfId="1" applyNumberFormat="1" applyFont="1"/>
    <xf numFmtId="0" fontId="0" fillId="0" borderId="0" xfId="0" applyFill="1"/>
    <xf numFmtId="0" fontId="0" fillId="5" borderId="0" xfId="0" applyFill="1"/>
    <xf numFmtId="0" fontId="7" fillId="5" borderId="2" xfId="0" applyFont="1" applyFill="1" applyBorder="1" applyAlignment="1">
      <alignment horizontal="center"/>
    </xf>
    <xf numFmtId="0" fontId="0" fillId="5" borderId="3" xfId="0" applyFill="1" applyBorder="1"/>
    <xf numFmtId="0" fontId="0" fillId="5" borderId="4" xfId="0" applyFill="1" applyBorder="1"/>
    <xf numFmtId="0" fontId="9" fillId="0" borderId="0" xfId="4" applyFont="1" applyAlignment="1">
      <alignment horizontal="center"/>
    </xf>
    <xf numFmtId="0" fontId="8" fillId="0" borderId="0" xfId="4" applyAlignment="1">
      <alignment horizontal="center"/>
    </xf>
    <xf numFmtId="1" fontId="8" fillId="0" borderId="0" xfId="4" applyNumberFormat="1" applyAlignment="1">
      <alignment horizontal="center"/>
    </xf>
    <xf numFmtId="2" fontId="8" fillId="0" borderId="0" xfId="4" applyNumberFormat="1" applyAlignment="1">
      <alignment horizontal="center"/>
    </xf>
    <xf numFmtId="0" fontId="8" fillId="0" borderId="0" xfId="4"/>
    <xf numFmtId="0" fontId="8" fillId="0" borderId="0" xfId="4" applyAlignment="1">
      <alignment horizontal="right"/>
    </xf>
    <xf numFmtId="0" fontId="4" fillId="0" borderId="0" xfId="4" applyFont="1"/>
    <xf numFmtId="2" fontId="5" fillId="6" borderId="5" xfId="3" applyNumberFormat="1" applyFont="1" applyFill="1" applyBorder="1"/>
    <xf numFmtId="2" fontId="3" fillId="6" borderId="1" xfId="2" applyNumberFormat="1" applyFont="1" applyFill="1"/>
    <xf numFmtId="0" fontId="10" fillId="0" borderId="0" xfId="0" applyFont="1"/>
    <xf numFmtId="0" fontId="10" fillId="5" borderId="0" xfId="0" applyFont="1" applyFill="1"/>
    <xf numFmtId="2" fontId="0" fillId="5" borderId="3" xfId="0" applyNumberFormat="1" applyFill="1" applyBorder="1"/>
    <xf numFmtId="2" fontId="0" fillId="5" borderId="4" xfId="0" applyNumberFormat="1" applyFill="1" applyBorder="1"/>
    <xf numFmtId="0" fontId="6" fillId="0" borderId="0" xfId="0" applyFont="1"/>
    <xf numFmtId="0" fontId="11" fillId="0" borderId="0" xfId="0" applyFont="1"/>
    <xf numFmtId="0" fontId="5" fillId="6" borderId="0" xfId="0" applyFont="1" applyFill="1"/>
  </cellXfs>
  <cellStyles count="5">
    <cellStyle name="20% - Accent1" xfId="3" builtinId="30"/>
    <cellStyle name="Normal" xfId="0" builtinId="0"/>
    <cellStyle name="Normal 2" xfId="4" xr:uid="{C4F65EE7-E76A-4283-A4C2-A36D1E85B558}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83F27-2B4F-4618-A02F-51D6EC270050}">
  <dimension ref="A1:J27"/>
  <sheetViews>
    <sheetView topLeftCell="B1" workbookViewId="0">
      <selection activeCell="D14" sqref="D14"/>
    </sheetView>
  </sheetViews>
  <sheetFormatPr defaultRowHeight="14.5"/>
  <cols>
    <col min="1" max="1" width="14.6328125" customWidth="1"/>
    <col min="2" max="2" width="12.7265625" customWidth="1"/>
    <col min="3" max="3" width="13.36328125" customWidth="1"/>
    <col min="4" max="4" width="13.54296875" customWidth="1"/>
    <col min="5" max="5" width="16.81640625" customWidth="1"/>
    <col min="6" max="6" width="14.54296875" customWidth="1"/>
    <col min="7" max="7" width="14.453125" customWidth="1"/>
    <col min="8" max="8" width="14" customWidth="1"/>
    <col min="9" max="9" width="14.90625" customWidth="1"/>
    <col min="10" max="10" width="15.6328125" customWidth="1"/>
    <col min="11" max="11" width="12.453125" customWidth="1"/>
  </cols>
  <sheetData>
    <row r="1" spans="1:10">
      <c r="H1" s="2"/>
      <c r="I1" s="1"/>
      <c r="J1" s="1"/>
    </row>
    <row r="2" spans="1:10">
      <c r="B2" t="s">
        <v>33</v>
      </c>
      <c r="C2" t="s">
        <v>21</v>
      </c>
      <c r="D2" t="s">
        <v>34</v>
      </c>
      <c r="E2" t="s">
        <v>27</v>
      </c>
    </row>
    <row r="3" spans="1:10">
      <c r="A3" t="s">
        <v>35</v>
      </c>
      <c r="B3">
        <v>1</v>
      </c>
      <c r="C3">
        <v>1.5</v>
      </c>
      <c r="D3">
        <v>900</v>
      </c>
      <c r="E3" t="s">
        <v>23</v>
      </c>
      <c r="G3" t="s">
        <v>25</v>
      </c>
    </row>
    <row r="4" spans="1:10">
      <c r="A4" t="s">
        <v>22</v>
      </c>
      <c r="B4">
        <v>0.5</v>
      </c>
      <c r="C4" s="4">
        <v>0.33</v>
      </c>
      <c r="D4">
        <v>300</v>
      </c>
      <c r="E4" t="s">
        <v>24</v>
      </c>
      <c r="G4" t="s">
        <v>26</v>
      </c>
    </row>
    <row r="5" spans="1:10">
      <c r="A5" t="s">
        <v>36</v>
      </c>
      <c r="B5">
        <v>0.125</v>
      </c>
      <c r="C5">
        <v>0.25</v>
      </c>
      <c r="D5">
        <v>100</v>
      </c>
    </row>
    <row r="6" spans="1:10">
      <c r="A6" t="s">
        <v>0</v>
      </c>
      <c r="B6">
        <v>5</v>
      </c>
      <c r="C6">
        <v>8</v>
      </c>
      <c r="E6" s="2" t="s">
        <v>12</v>
      </c>
      <c r="F6" t="s">
        <v>28</v>
      </c>
    </row>
    <row r="7" spans="1:10">
      <c r="B7" s="3">
        <v>500</v>
      </c>
      <c r="C7" s="3">
        <v>150</v>
      </c>
      <c r="F7" t="s">
        <v>29</v>
      </c>
    </row>
    <row r="8" spans="1:10">
      <c r="A8" t="s">
        <v>0</v>
      </c>
      <c r="B8">
        <f>SUMPRODUCT(B6:C6,B7:C7)</f>
        <v>3700</v>
      </c>
      <c r="D8" t="s">
        <v>37</v>
      </c>
      <c r="F8" t="s">
        <v>30</v>
      </c>
    </row>
    <row r="9" spans="1:10">
      <c r="A9" t="s">
        <v>35</v>
      </c>
      <c r="B9">
        <f>SUMPRODUCT(B3:C3, B7:C7)</f>
        <v>725</v>
      </c>
      <c r="C9">
        <f>D3</f>
        <v>900</v>
      </c>
      <c r="D9">
        <f>C9-B9</f>
        <v>175</v>
      </c>
      <c r="F9" t="s">
        <v>31</v>
      </c>
    </row>
    <row r="10" spans="1:10">
      <c r="A10" t="s">
        <v>22</v>
      </c>
      <c r="B10">
        <f>SUMPRODUCT(B4:C4,B7:C7)</f>
        <v>299.5</v>
      </c>
      <c r="C10">
        <f>D4</f>
        <v>300</v>
      </c>
      <c r="D10">
        <f>C10-B10</f>
        <v>0.5</v>
      </c>
      <c r="E10" t="s">
        <v>38</v>
      </c>
      <c r="F10" t="s">
        <v>39</v>
      </c>
    </row>
    <row r="11" spans="1:10">
      <c r="A11" t="s">
        <v>36</v>
      </c>
      <c r="B11">
        <f>SUMPRODUCT(B5:C5,B7:C7)</f>
        <v>100</v>
      </c>
      <c r="C11">
        <f>D5</f>
        <v>100</v>
      </c>
      <c r="D11">
        <f>C11-B11</f>
        <v>0</v>
      </c>
      <c r="E11" t="s">
        <v>42</v>
      </c>
      <c r="F11" t="s">
        <v>43</v>
      </c>
    </row>
    <row r="12" spans="1:10">
      <c r="E12" t="s">
        <v>40</v>
      </c>
      <c r="F12" t="s">
        <v>41</v>
      </c>
    </row>
    <row r="16" spans="1:10">
      <c r="E16" s="2"/>
    </row>
    <row r="18" spans="1:3">
      <c r="A18" s="2"/>
      <c r="B18" s="5"/>
      <c r="C18" s="5"/>
    </row>
    <row r="20" spans="1:3">
      <c r="A20" s="2"/>
    </row>
    <row r="21" spans="1:3">
      <c r="A21" s="2"/>
    </row>
    <row r="22" spans="1:3">
      <c r="A22" s="2"/>
    </row>
    <row r="27" spans="1:3">
      <c r="A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5B55A-78E0-4EC9-86F7-856C1DA15DDE}">
  <dimension ref="A1:G30"/>
  <sheetViews>
    <sheetView workbookViewId="0">
      <selection activeCell="A3" sqref="A3"/>
    </sheetView>
  </sheetViews>
  <sheetFormatPr defaultRowHeight="14.5"/>
  <cols>
    <col min="1" max="1" width="18.453125" style="6" customWidth="1"/>
    <col min="2" max="16384" width="8.7265625" style="6"/>
  </cols>
  <sheetData>
    <row r="1" spans="1:5" ht="16">
      <c r="A1" s="20" t="s">
        <v>67</v>
      </c>
    </row>
    <row r="2" spans="1:5" ht="16">
      <c r="A2" s="20" t="s">
        <v>78</v>
      </c>
    </row>
    <row r="3" spans="1:5" ht="16">
      <c r="A3" s="20" t="s">
        <v>105</v>
      </c>
    </row>
    <row r="4" spans="1:5" ht="16">
      <c r="A4" s="20" t="s">
        <v>69</v>
      </c>
    </row>
    <row r="5" spans="1:5" ht="16">
      <c r="A5" s="20" t="s">
        <v>1</v>
      </c>
    </row>
    <row r="6" spans="1:5" ht="16">
      <c r="A6" s="20"/>
      <c r="B6" s="6" t="s">
        <v>2</v>
      </c>
    </row>
    <row r="7" spans="1:5" ht="16">
      <c r="A7" s="20"/>
      <c r="B7" s="6" t="s">
        <v>44</v>
      </c>
    </row>
    <row r="8" spans="1:5" ht="16">
      <c r="A8" s="20"/>
      <c r="B8" s="6" t="s">
        <v>45</v>
      </c>
    </row>
    <row r="9" spans="1:5" ht="16">
      <c r="A9" s="20" t="s">
        <v>3</v>
      </c>
    </row>
    <row r="10" spans="1:5">
      <c r="B10" s="6" t="s">
        <v>46</v>
      </c>
    </row>
    <row r="11" spans="1:5">
      <c r="B11" s="6" t="s">
        <v>4</v>
      </c>
    </row>
    <row r="14" spans="1:5" ht="15" thickBot="1">
      <c r="A14" s="6" t="s">
        <v>5</v>
      </c>
    </row>
    <row r="15" spans="1:5" ht="16.5" thickBot="1">
      <c r="B15" s="7" t="s">
        <v>6</v>
      </c>
      <c r="C15" s="7" t="s">
        <v>7</v>
      </c>
      <c r="D15" s="7" t="s">
        <v>8</v>
      </c>
      <c r="E15" s="7" t="s">
        <v>9</v>
      </c>
    </row>
    <row r="16" spans="1:5" ht="15" thickBot="1">
      <c r="B16" s="8" t="s">
        <v>47</v>
      </c>
      <c r="C16" s="8" t="s">
        <v>48</v>
      </c>
      <c r="D16" s="8">
        <v>3700</v>
      </c>
      <c r="E16" s="8">
        <v>3700</v>
      </c>
    </row>
    <row r="19" spans="1:7" ht="15" thickBot="1">
      <c r="A19" s="6" t="s">
        <v>10</v>
      </c>
    </row>
    <row r="20" spans="1:7" ht="16.5" thickBot="1">
      <c r="B20" s="7" t="s">
        <v>6</v>
      </c>
      <c r="C20" s="7" t="s">
        <v>7</v>
      </c>
      <c r="D20" s="7" t="s">
        <v>8</v>
      </c>
      <c r="E20" s="7" t="s">
        <v>9</v>
      </c>
      <c r="F20" s="7" t="s">
        <v>11</v>
      </c>
    </row>
    <row r="21" spans="1:7">
      <c r="B21" s="9" t="s">
        <v>19</v>
      </c>
      <c r="C21" s="9" t="s">
        <v>33</v>
      </c>
      <c r="D21" s="9">
        <v>500</v>
      </c>
      <c r="E21" s="9">
        <v>500</v>
      </c>
      <c r="F21" s="9" t="s">
        <v>11</v>
      </c>
    </row>
    <row r="22" spans="1:7" ht="15" thickBot="1">
      <c r="B22" s="8" t="s">
        <v>49</v>
      </c>
      <c r="C22" s="8" t="s">
        <v>21</v>
      </c>
      <c r="D22" s="8">
        <v>150</v>
      </c>
      <c r="E22" s="8">
        <v>150</v>
      </c>
      <c r="F22" s="8" t="s">
        <v>11</v>
      </c>
    </row>
    <row r="25" spans="1:7" ht="15" thickBot="1">
      <c r="A25" s="6" t="s">
        <v>12</v>
      </c>
    </row>
    <row r="26" spans="1:7" ht="16.5" thickBot="1">
      <c r="B26" s="7" t="s">
        <v>6</v>
      </c>
      <c r="C26" s="7" t="s">
        <v>7</v>
      </c>
      <c r="D26" s="7" t="s">
        <v>13</v>
      </c>
      <c r="E26" s="7" t="s">
        <v>14</v>
      </c>
      <c r="F26" s="7" t="s">
        <v>15</v>
      </c>
      <c r="G26" s="7" t="s">
        <v>16</v>
      </c>
    </row>
    <row r="27" spans="1:7">
      <c r="B27" s="9" t="s">
        <v>50</v>
      </c>
      <c r="C27" s="9" t="s">
        <v>51</v>
      </c>
      <c r="D27" s="9">
        <v>725</v>
      </c>
      <c r="E27" s="9" t="s">
        <v>52</v>
      </c>
      <c r="F27" s="9" t="s">
        <v>20</v>
      </c>
      <c r="G27" s="9">
        <v>175</v>
      </c>
    </row>
    <row r="28" spans="1:7">
      <c r="B28" s="9" t="s">
        <v>53</v>
      </c>
      <c r="C28" s="9" t="s">
        <v>54</v>
      </c>
      <c r="D28" s="9">
        <v>299.5</v>
      </c>
      <c r="E28" s="9" t="s">
        <v>55</v>
      </c>
      <c r="F28" s="9" t="s">
        <v>20</v>
      </c>
      <c r="G28" s="9">
        <v>0.5</v>
      </c>
    </row>
    <row r="29" spans="1:7">
      <c r="B29" s="9" t="s">
        <v>56</v>
      </c>
      <c r="C29" s="9" t="s">
        <v>57</v>
      </c>
      <c r="D29" s="9">
        <v>100</v>
      </c>
      <c r="E29" s="9" t="s">
        <v>58</v>
      </c>
      <c r="F29" s="9" t="s">
        <v>18</v>
      </c>
      <c r="G29" s="9">
        <v>0</v>
      </c>
    </row>
    <row r="30" spans="1:7" ht="15" thickBot="1">
      <c r="B30" s="8" t="s">
        <v>59</v>
      </c>
      <c r="C30" s="8"/>
      <c r="D30" s="8"/>
      <c r="E30" s="8"/>
      <c r="F30" s="8"/>
      <c r="G3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CA674-7AA1-478E-B646-4A4979231C9E}">
  <dimension ref="A1:E18"/>
  <sheetViews>
    <sheetView workbookViewId="0">
      <selection activeCell="D17" sqref="D17"/>
    </sheetView>
  </sheetViews>
  <sheetFormatPr defaultRowHeight="14.5"/>
  <cols>
    <col min="1" max="1" width="14" customWidth="1"/>
    <col min="2" max="2" width="17.453125" customWidth="1"/>
    <col min="3" max="4" width="15.54296875" customWidth="1"/>
    <col min="5" max="5" width="14.36328125" customWidth="1"/>
  </cols>
  <sheetData>
    <row r="1" spans="1:5" ht="15.5">
      <c r="A1" s="10" t="s">
        <v>60</v>
      </c>
      <c r="B1" s="10" t="s">
        <v>66</v>
      </c>
      <c r="C1" s="10" t="s">
        <v>61</v>
      </c>
      <c r="D1" s="10" t="s">
        <v>64</v>
      </c>
      <c r="E1" s="10" t="s">
        <v>65</v>
      </c>
    </row>
    <row r="2" spans="1:5" ht="15.5">
      <c r="A2" s="11">
        <v>1</v>
      </c>
      <c r="B2" s="12">
        <v>17</v>
      </c>
      <c r="C2" s="13">
        <v>17</v>
      </c>
      <c r="D2" s="13">
        <f t="shared" ref="D2:D13" si="0">B2-C2</f>
        <v>0</v>
      </c>
      <c r="E2" s="13">
        <f t="shared" ref="E2:E13" si="1">(B2-C2)^2</f>
        <v>0</v>
      </c>
    </row>
    <row r="3" spans="1:5" ht="15.5">
      <c r="A3" s="11">
        <v>2</v>
      </c>
      <c r="B3" s="12">
        <v>21</v>
      </c>
      <c r="C3" s="13">
        <f>B16*B2+(1-B16)*C2</f>
        <v>17</v>
      </c>
      <c r="D3" s="13">
        <f t="shared" si="0"/>
        <v>4</v>
      </c>
      <c r="E3" s="13">
        <f t="shared" si="1"/>
        <v>16</v>
      </c>
    </row>
    <row r="4" spans="1:5" ht="15.5">
      <c r="A4" s="11">
        <v>3</v>
      </c>
      <c r="B4" s="12">
        <v>19</v>
      </c>
      <c r="C4" s="13">
        <f>B16*B3+(1-B16)*C3</f>
        <v>17.697552224004685</v>
      </c>
      <c r="D4" s="13">
        <f t="shared" si="0"/>
        <v>1.302447775995315</v>
      </c>
      <c r="E4" s="13">
        <f t="shared" si="1"/>
        <v>1.6963702091951423</v>
      </c>
    </row>
    <row r="5" spans="1:5" ht="15.5">
      <c r="A5" s="11">
        <v>4</v>
      </c>
      <c r="B5" s="12">
        <v>23</v>
      </c>
      <c r="C5" s="13">
        <f>B16*B4+(1-B16)*C4</f>
        <v>17.924683559703556</v>
      </c>
      <c r="D5" s="13">
        <f t="shared" si="0"/>
        <v>5.0753164402964437</v>
      </c>
      <c r="E5" s="13">
        <f t="shared" si="1"/>
        <v>25.758836969143363</v>
      </c>
    </row>
    <row r="6" spans="1:5" ht="15.5">
      <c r="A6" s="11">
        <v>5</v>
      </c>
      <c r="B6" s="12">
        <v>18</v>
      </c>
      <c r="C6" s="13">
        <f>B16*B5+(1-B16)*C5</f>
        <v>18.809758127317636</v>
      </c>
      <c r="D6" s="13">
        <f t="shared" si="0"/>
        <v>-0.80975812731763597</v>
      </c>
      <c r="E6" s="13">
        <f t="shared" si="1"/>
        <v>0.65570822475696477</v>
      </c>
    </row>
    <row r="7" spans="1:5" ht="15.5">
      <c r="A7" s="11">
        <v>6</v>
      </c>
      <c r="B7" s="12">
        <v>16</v>
      </c>
      <c r="C7" s="13">
        <f>B16*B6+(1-B16)*C6</f>
        <v>18.668545981663563</v>
      </c>
      <c r="D7" s="13">
        <f t="shared" si="0"/>
        <v>-2.6685459816635628</v>
      </c>
      <c r="E7" s="13">
        <f t="shared" si="1"/>
        <v>7.1211376562527482</v>
      </c>
    </row>
    <row r="8" spans="1:5" ht="15.5">
      <c r="A8" s="11">
        <v>7</v>
      </c>
      <c r="B8" s="12">
        <v>20</v>
      </c>
      <c r="C8" s="13">
        <f>B16*B7+(1-B16)*C7</f>
        <v>18.203183435571518</v>
      </c>
      <c r="D8" s="13">
        <f t="shared" si="0"/>
        <v>1.7968165644284824</v>
      </c>
      <c r="E8" s="13">
        <f t="shared" si="1"/>
        <v>3.2285497662045746</v>
      </c>
    </row>
    <row r="9" spans="1:5" ht="15.5">
      <c r="A9" s="11">
        <v>8</v>
      </c>
      <c r="B9" s="12">
        <v>18</v>
      </c>
      <c r="C9" s="13">
        <f>B16*B8+(1-B16)*C8</f>
        <v>18.516526783232905</v>
      </c>
      <c r="D9" s="13">
        <f t="shared" si="0"/>
        <v>-0.51652678323290502</v>
      </c>
      <c r="E9" s="13">
        <f t="shared" si="1"/>
        <v>0.26679991779693246</v>
      </c>
    </row>
    <row r="10" spans="1:5" ht="15.5">
      <c r="A10" s="11">
        <v>9</v>
      </c>
      <c r="B10" s="12">
        <v>22</v>
      </c>
      <c r="C10" s="13">
        <f>B16*B9+(1-B16)*C9</f>
        <v>18.426450681632382</v>
      </c>
      <c r="D10" s="13">
        <f t="shared" si="0"/>
        <v>3.5735493183676184</v>
      </c>
      <c r="E10" s="13">
        <f t="shared" si="1"/>
        <v>12.77025473080567</v>
      </c>
    </row>
    <row r="11" spans="1:5" ht="15.5">
      <c r="A11" s="11">
        <v>10</v>
      </c>
      <c r="B11" s="12">
        <v>20</v>
      </c>
      <c r="C11" s="13">
        <f>B16*B10+(1-B16)*C10</f>
        <v>19.04963500028682</v>
      </c>
      <c r="D11" s="13">
        <f t="shared" si="0"/>
        <v>0.95036499971318023</v>
      </c>
      <c r="E11" s="13">
        <f t="shared" si="1"/>
        <v>0.9031936326798331</v>
      </c>
    </row>
    <row r="12" spans="1:5" ht="15.5">
      <c r="A12" s="11">
        <v>11</v>
      </c>
      <c r="B12" s="12">
        <v>15</v>
      </c>
      <c r="C12" s="13">
        <f>B16*B11+(1-B16)*C11</f>
        <v>19.215367305078356</v>
      </c>
      <c r="D12" s="13">
        <f t="shared" si="0"/>
        <v>-4.215367305078356</v>
      </c>
      <c r="E12" s="13">
        <f t="shared" si="1"/>
        <v>17.769321516723561</v>
      </c>
    </row>
    <row r="13" spans="1:5" ht="15.5">
      <c r="A13" s="11">
        <v>12</v>
      </c>
      <c r="B13" s="12">
        <v>22</v>
      </c>
      <c r="C13" s="13">
        <f>B16*B12+(1-B16)*C12</f>
        <v>18.480257595414844</v>
      </c>
      <c r="D13" s="13">
        <f t="shared" si="0"/>
        <v>3.5197424045851555</v>
      </c>
      <c r="E13" s="13">
        <f t="shared" si="1"/>
        <v>12.388586594634893</v>
      </c>
    </row>
    <row r="14" spans="1:5" ht="15.5">
      <c r="A14" s="14"/>
      <c r="B14" s="14"/>
      <c r="C14" s="14"/>
      <c r="D14" s="15"/>
      <c r="E14" s="13"/>
    </row>
    <row r="16" spans="1:5" ht="15.5">
      <c r="A16" s="16" t="s">
        <v>62</v>
      </c>
      <c r="B16" s="17">
        <v>0.17438805600117102</v>
      </c>
      <c r="C16" s="14"/>
      <c r="D16" s="14"/>
      <c r="E16" s="14"/>
    </row>
    <row r="18" spans="1:2">
      <c r="A18" s="16" t="s">
        <v>63</v>
      </c>
      <c r="B18" s="18">
        <f>SUM(E2:E13)</f>
        <v>98.558759218193671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3A185-A477-411A-9EF3-BF0044AD66AA}">
  <dimension ref="A1:G27"/>
  <sheetViews>
    <sheetView workbookViewId="0">
      <selection activeCell="A3" sqref="A3"/>
    </sheetView>
  </sheetViews>
  <sheetFormatPr defaultRowHeight="14.5"/>
  <cols>
    <col min="1" max="16384" width="8.7265625" style="6"/>
  </cols>
  <sheetData>
    <row r="1" spans="1:5" ht="16">
      <c r="A1" s="20" t="s">
        <v>67</v>
      </c>
    </row>
    <row r="2" spans="1:5" ht="16">
      <c r="A2" s="20" t="s">
        <v>68</v>
      </c>
    </row>
    <row r="3" spans="1:5" ht="16">
      <c r="A3" s="20" t="s">
        <v>104</v>
      </c>
    </row>
    <row r="4" spans="1:5" ht="16">
      <c r="A4" s="20" t="s">
        <v>69</v>
      </c>
    </row>
    <row r="5" spans="1:5" ht="16">
      <c r="A5" s="20" t="s">
        <v>1</v>
      </c>
    </row>
    <row r="6" spans="1:5" ht="16">
      <c r="A6" s="20"/>
      <c r="B6" s="6" t="s">
        <v>70</v>
      </c>
    </row>
    <row r="7" spans="1:5" ht="16">
      <c r="A7" s="20"/>
      <c r="B7" s="6" t="s">
        <v>71</v>
      </c>
    </row>
    <row r="8" spans="1:5" ht="16">
      <c r="A8" s="20"/>
      <c r="B8" s="6" t="s">
        <v>32</v>
      </c>
    </row>
    <row r="9" spans="1:5" ht="16">
      <c r="A9" s="20" t="s">
        <v>3</v>
      </c>
    </row>
    <row r="10" spans="1:5">
      <c r="B10" s="6" t="s">
        <v>46</v>
      </c>
    </row>
    <row r="11" spans="1:5">
      <c r="B11" s="6" t="s">
        <v>72</v>
      </c>
    </row>
    <row r="12" spans="1:5">
      <c r="B12" s="6" t="s">
        <v>4</v>
      </c>
    </row>
    <row r="14" spans="1:5" ht="15" thickBot="1">
      <c r="A14" s="6" t="s">
        <v>5</v>
      </c>
    </row>
    <row r="15" spans="1:5" ht="16.5" thickBot="1">
      <c r="B15" s="7" t="s">
        <v>6</v>
      </c>
      <c r="C15" s="7" t="s">
        <v>7</v>
      </c>
      <c r="D15" s="7" t="s">
        <v>8</v>
      </c>
      <c r="E15" s="7" t="s">
        <v>9</v>
      </c>
    </row>
    <row r="16" spans="1:5" ht="15" thickBot="1">
      <c r="B16" s="8" t="s">
        <v>73</v>
      </c>
      <c r="C16" s="8" t="s">
        <v>74</v>
      </c>
      <c r="D16" s="21">
        <v>98.558759218193671</v>
      </c>
      <c r="E16" s="21">
        <v>98.558759218193671</v>
      </c>
    </row>
    <row r="19" spans="1:7" ht="15" thickBot="1">
      <c r="A19" s="6" t="s">
        <v>10</v>
      </c>
    </row>
    <row r="20" spans="1:7" ht="16.5" thickBot="1">
      <c r="B20" s="7" t="s">
        <v>6</v>
      </c>
      <c r="C20" s="7" t="s">
        <v>7</v>
      </c>
      <c r="D20" s="7" t="s">
        <v>8</v>
      </c>
      <c r="E20" s="7" t="s">
        <v>9</v>
      </c>
      <c r="F20" s="7" t="s">
        <v>11</v>
      </c>
    </row>
    <row r="21" spans="1:7" ht="15" thickBot="1">
      <c r="B21" s="8" t="s">
        <v>53</v>
      </c>
      <c r="C21" s="8" t="s">
        <v>75</v>
      </c>
      <c r="D21" s="21">
        <v>0.17438805600117102</v>
      </c>
      <c r="E21" s="21">
        <v>0.17438805600117102</v>
      </c>
      <c r="F21" s="8" t="s">
        <v>17</v>
      </c>
    </row>
    <row r="24" spans="1:7" ht="15" thickBot="1">
      <c r="A24" s="6" t="s">
        <v>12</v>
      </c>
    </row>
    <row r="25" spans="1:7" ht="16.5" thickBot="1">
      <c r="B25" s="7" t="s">
        <v>6</v>
      </c>
      <c r="C25" s="7" t="s">
        <v>7</v>
      </c>
      <c r="D25" s="7" t="s">
        <v>13</v>
      </c>
      <c r="E25" s="7" t="s">
        <v>14</v>
      </c>
      <c r="F25" s="7" t="s">
        <v>15</v>
      </c>
      <c r="G25" s="7" t="s">
        <v>16</v>
      </c>
    </row>
    <row r="26" spans="1:7">
      <c r="B26" s="9" t="s">
        <v>53</v>
      </c>
      <c r="C26" s="9" t="s">
        <v>75</v>
      </c>
      <c r="D26" s="22">
        <v>0.17438805600117102</v>
      </c>
      <c r="E26" s="9" t="s">
        <v>76</v>
      </c>
      <c r="F26" s="9" t="s">
        <v>20</v>
      </c>
      <c r="G26" s="9">
        <v>0.82561194399882898</v>
      </c>
    </row>
    <row r="27" spans="1:7" ht="15" thickBot="1">
      <c r="B27" s="8" t="s">
        <v>53</v>
      </c>
      <c r="C27" s="8" t="s">
        <v>75</v>
      </c>
      <c r="D27" s="21">
        <v>0.17438805600117102</v>
      </c>
      <c r="E27" s="8" t="s">
        <v>77</v>
      </c>
      <c r="F27" s="8" t="s">
        <v>20</v>
      </c>
      <c r="G27" s="21">
        <v>0.17438805600117102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E2218-7BEC-474F-B6E3-01332C83E54E}">
  <dimension ref="A1:E21"/>
  <sheetViews>
    <sheetView workbookViewId="0">
      <selection activeCell="G9" sqref="G9"/>
    </sheetView>
  </sheetViews>
  <sheetFormatPr defaultRowHeight="14.5"/>
  <cols>
    <col min="2" max="2" width="14.7265625" customWidth="1"/>
    <col min="3" max="3" width="16.54296875" customWidth="1"/>
    <col min="4" max="4" width="13.36328125" customWidth="1"/>
    <col min="5" max="5" width="12.7265625" customWidth="1"/>
  </cols>
  <sheetData>
    <row r="1" spans="1:5" ht="16">
      <c r="B1" s="19" t="s">
        <v>79</v>
      </c>
      <c r="C1" s="19" t="s">
        <v>80</v>
      </c>
      <c r="D1" s="19" t="s">
        <v>81</v>
      </c>
    </row>
    <row r="2" spans="1:5">
      <c r="B2">
        <v>2000</v>
      </c>
      <c r="C2">
        <v>2000</v>
      </c>
      <c r="D2">
        <v>1000</v>
      </c>
    </row>
    <row r="3" spans="1:5">
      <c r="B3">
        <v>100</v>
      </c>
      <c r="C3">
        <v>50</v>
      </c>
      <c r="D3">
        <v>80</v>
      </c>
    </row>
    <row r="4" spans="1:5">
      <c r="B4">
        <v>150</v>
      </c>
      <c r="C4">
        <v>135</v>
      </c>
      <c r="D4">
        <v>125</v>
      </c>
    </row>
    <row r="5" spans="1:5">
      <c r="B5">
        <v>50</v>
      </c>
      <c r="C5">
        <v>25</v>
      </c>
      <c r="D5">
        <v>40</v>
      </c>
    </row>
    <row r="6" spans="1:5" ht="16">
      <c r="A6">
        <v>0.2</v>
      </c>
      <c r="B6" s="23">
        <v>0.2</v>
      </c>
    </row>
    <row r="7" spans="1:5" ht="16">
      <c r="A7">
        <v>5000</v>
      </c>
      <c r="B7" s="23"/>
    </row>
    <row r="9" spans="1:5">
      <c r="B9" t="s">
        <v>82</v>
      </c>
      <c r="C9" s="25">
        <v>44.034234508577185</v>
      </c>
      <c r="D9" s="25">
        <v>61.085177999898626</v>
      </c>
      <c r="E9" s="25">
        <v>31.778970614341862</v>
      </c>
    </row>
    <row r="12" spans="1:5">
      <c r="B12" t="s">
        <v>83</v>
      </c>
      <c r="C12" s="24">
        <f>B2*B3</f>
        <v>200000</v>
      </c>
      <c r="D12" s="24">
        <f>C2*C3</f>
        <v>100000</v>
      </c>
      <c r="E12" s="24">
        <f>D2*D3</f>
        <v>80000</v>
      </c>
    </row>
    <row r="13" spans="1:5">
      <c r="B13" t="s">
        <v>84</v>
      </c>
      <c r="C13" s="24">
        <f>B4*B2/C9</f>
        <v>6812.8810083337466</v>
      </c>
      <c r="D13" s="24">
        <f>C4*C2/D9</f>
        <v>4420.0575137957048</v>
      </c>
      <c r="E13" s="24">
        <f>D4*D2/E9</f>
        <v>3933.4187855533451</v>
      </c>
    </row>
    <row r="14" spans="1:5">
      <c r="B14" t="s">
        <v>85</v>
      </c>
      <c r="C14" s="24">
        <f>$A$6*B3*C9/2</f>
        <v>440.34234508577185</v>
      </c>
      <c r="D14" s="24">
        <f>$A$6*C3*CD9/2</f>
        <v>0</v>
      </c>
      <c r="E14" s="24">
        <f>$A$6*D3*E9/2</f>
        <v>254.2317649147349</v>
      </c>
    </row>
    <row r="16" spans="1:5">
      <c r="B16" t="s">
        <v>86</v>
      </c>
      <c r="C16" s="24">
        <f>C12+C13+C14</f>
        <v>207253.22335341954</v>
      </c>
      <c r="D16" s="24">
        <f>D12+D13+D14</f>
        <v>104420.05751379571</v>
      </c>
      <c r="E16" s="24">
        <f>E12+E13+E14</f>
        <v>84187.650550468068</v>
      </c>
    </row>
    <row r="17" spans="2:5">
      <c r="E17">
        <f>SUM(C16:E16)</f>
        <v>395860.93141768331</v>
      </c>
    </row>
    <row r="20" spans="2:5">
      <c r="B20" t="s">
        <v>87</v>
      </c>
      <c r="C20" s="24">
        <f>B5*C9</f>
        <v>2201.7117254288592</v>
      </c>
      <c r="D20" s="24">
        <f>C5*D9</f>
        <v>1527.1294499974656</v>
      </c>
      <c r="E20" s="24">
        <f>D5*E9</f>
        <v>1271.1588245736746</v>
      </c>
    </row>
    <row r="21" spans="2:5">
      <c r="E21">
        <f>SUM(C20:E20)</f>
        <v>4999.9999999999991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8C61-8655-4C6A-BE09-D6EAB4F605E2}">
  <dimension ref="A1:G29"/>
  <sheetViews>
    <sheetView tabSelected="1" workbookViewId="0">
      <selection activeCell="A3" sqref="A3"/>
    </sheetView>
  </sheetViews>
  <sheetFormatPr defaultRowHeight="14.5"/>
  <cols>
    <col min="1" max="16384" width="8.7265625" style="6"/>
  </cols>
  <sheetData>
    <row r="1" spans="1:5" ht="16">
      <c r="A1" s="20" t="s">
        <v>67</v>
      </c>
    </row>
    <row r="2" spans="1:5" ht="16">
      <c r="A2" s="20" t="s">
        <v>88</v>
      </c>
    </row>
    <row r="3" spans="1:5" ht="16">
      <c r="A3" s="20" t="s">
        <v>103</v>
      </c>
    </row>
    <row r="4" spans="1:5" ht="16">
      <c r="A4" s="20" t="s">
        <v>69</v>
      </c>
    </row>
    <row r="5" spans="1:5" ht="16">
      <c r="A5" s="20" t="s">
        <v>1</v>
      </c>
    </row>
    <row r="6" spans="1:5" ht="16">
      <c r="A6" s="20"/>
      <c r="B6" s="6" t="s">
        <v>70</v>
      </c>
    </row>
    <row r="7" spans="1:5" ht="16">
      <c r="A7" s="20"/>
      <c r="B7" s="6" t="s">
        <v>89</v>
      </c>
    </row>
    <row r="8" spans="1:5" ht="16">
      <c r="A8" s="20"/>
      <c r="B8" s="6" t="s">
        <v>90</v>
      </c>
    </row>
    <row r="9" spans="1:5" ht="16">
      <c r="A9" s="20" t="s">
        <v>3</v>
      </c>
    </row>
    <row r="10" spans="1:5">
      <c r="B10" s="6" t="s">
        <v>91</v>
      </c>
    </row>
    <row r="11" spans="1:5">
      <c r="B11" s="6" t="s">
        <v>72</v>
      </c>
    </row>
    <row r="12" spans="1:5">
      <c r="B12" s="6" t="s">
        <v>92</v>
      </c>
    </row>
    <row r="14" spans="1:5" ht="15" thickBot="1">
      <c r="A14" s="6" t="s">
        <v>93</v>
      </c>
    </row>
    <row r="15" spans="1:5" ht="16.5" thickBot="1">
      <c r="B15" s="7" t="s">
        <v>6</v>
      </c>
      <c r="C15" s="7" t="s">
        <v>7</v>
      </c>
      <c r="D15" s="7" t="s">
        <v>8</v>
      </c>
      <c r="E15" s="7" t="s">
        <v>9</v>
      </c>
    </row>
    <row r="16" spans="1:5" ht="15" thickBot="1">
      <c r="B16" s="8" t="s">
        <v>94</v>
      </c>
      <c r="C16" s="8"/>
      <c r="D16" s="8">
        <v>394800</v>
      </c>
      <c r="E16" s="8">
        <v>395860.93141768331</v>
      </c>
    </row>
    <row r="19" spans="1:7" ht="15" thickBot="1">
      <c r="A19" s="6" t="s">
        <v>10</v>
      </c>
    </row>
    <row r="20" spans="1:7" ht="16.5" thickBot="1">
      <c r="B20" s="7" t="s">
        <v>6</v>
      </c>
      <c r="C20" s="7" t="s">
        <v>7</v>
      </c>
      <c r="D20" s="7" t="s">
        <v>8</v>
      </c>
      <c r="E20" s="7" t="s">
        <v>9</v>
      </c>
      <c r="F20" s="7" t="s">
        <v>11</v>
      </c>
    </row>
    <row r="21" spans="1:7">
      <c r="B21" s="9" t="s">
        <v>95</v>
      </c>
      <c r="C21" s="9" t="s">
        <v>96</v>
      </c>
      <c r="D21" s="9">
        <v>50</v>
      </c>
      <c r="E21" s="9">
        <v>44.034234508577185</v>
      </c>
      <c r="F21" s="9" t="s">
        <v>11</v>
      </c>
    </row>
    <row r="22" spans="1:7">
      <c r="B22" s="9" t="s">
        <v>97</v>
      </c>
      <c r="C22" s="9" t="s">
        <v>98</v>
      </c>
      <c r="D22" s="9">
        <v>50</v>
      </c>
      <c r="E22" s="9">
        <v>61.085177999898626</v>
      </c>
      <c r="F22" s="9" t="s">
        <v>11</v>
      </c>
    </row>
    <row r="23" spans="1:7" ht="15" thickBot="1">
      <c r="B23" s="8" t="s">
        <v>99</v>
      </c>
      <c r="C23" s="8" t="s">
        <v>82</v>
      </c>
      <c r="D23" s="8">
        <v>50</v>
      </c>
      <c r="E23" s="8">
        <v>31.778970614341862</v>
      </c>
      <c r="F23" s="8" t="s">
        <v>11</v>
      </c>
    </row>
    <row r="26" spans="1:7" ht="15" thickBot="1">
      <c r="A26" s="6" t="s">
        <v>12</v>
      </c>
    </row>
    <row r="27" spans="1:7" ht="16.5" thickBot="1">
      <c r="B27" s="7" t="s">
        <v>6</v>
      </c>
      <c r="C27" s="7" t="s">
        <v>7</v>
      </c>
      <c r="D27" s="7" t="s">
        <v>13</v>
      </c>
      <c r="E27" s="7" t="s">
        <v>14</v>
      </c>
      <c r="F27" s="7" t="s">
        <v>15</v>
      </c>
      <c r="G27" s="7" t="s">
        <v>16</v>
      </c>
    </row>
    <row r="28" spans="1:7">
      <c r="B28" s="9" t="s">
        <v>100</v>
      </c>
      <c r="C28" s="9"/>
      <c r="D28" s="9">
        <v>4999.9999999999991</v>
      </c>
      <c r="E28" s="9" t="s">
        <v>101</v>
      </c>
      <c r="F28" s="9" t="s">
        <v>18</v>
      </c>
      <c r="G28" s="9">
        <v>0</v>
      </c>
    </row>
    <row r="29" spans="1:7" ht="15" thickBot="1">
      <c r="B29" s="8" t="s">
        <v>102</v>
      </c>
      <c r="C29" s="8"/>
      <c r="D29" s="8"/>
      <c r="E29" s="8"/>
      <c r="F29" s="8"/>
      <c r="G2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 646</vt:lpstr>
      <vt:lpstr>Answer Report 1</vt:lpstr>
      <vt:lpstr>Problem 7 727</vt:lpstr>
      <vt:lpstr>Answer Report 2</vt:lpstr>
      <vt:lpstr>Problem 9 727</vt:lpstr>
      <vt:lpstr>Answer Report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Holkek</dc:creator>
  <cp:lastModifiedBy>Cameron Holkek</cp:lastModifiedBy>
  <dcterms:created xsi:type="dcterms:W3CDTF">2025-04-17T13:42:24Z</dcterms:created>
  <dcterms:modified xsi:type="dcterms:W3CDTF">2025-04-21T03:46:25Z</dcterms:modified>
</cp:coreProperties>
</file>