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-460" windowWidth="25600" windowHeight="16000" tabRatio="500" activeTab="1"/>
  </bookViews>
  <sheets>
    <sheet name="NLE" sheetId="1" r:id="rId1"/>
    <sheet name="CYM" sheetId="6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" l="1"/>
  <c r="F4" i="6"/>
  <c r="E8" i="6"/>
  <c r="F8" i="6"/>
  <c r="E9" i="6"/>
  <c r="F9" i="6"/>
  <c r="E10" i="6"/>
  <c r="F10" i="6"/>
  <c r="E11" i="6"/>
  <c r="F11" i="6"/>
  <c r="E12" i="6"/>
  <c r="F12" i="6"/>
  <c r="F13" i="6"/>
  <c r="F14" i="6"/>
  <c r="F16" i="6"/>
  <c r="E7" i="6"/>
  <c r="E16" i="6"/>
  <c r="B16" i="6"/>
  <c r="W26" i="1"/>
  <c r="V26" i="1"/>
  <c r="U26" i="1"/>
  <c r="Q26" i="1"/>
  <c r="P26" i="1"/>
  <c r="O26" i="1"/>
  <c r="K26" i="1"/>
  <c r="J26" i="1"/>
  <c r="I2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6" i="1"/>
  <c r="B26" i="1"/>
</calcChain>
</file>

<file path=xl/sharedStrings.xml><?xml version="1.0" encoding="utf-8"?>
<sst xmlns="http://schemas.openxmlformats.org/spreadsheetml/2006/main" count="213" uniqueCount="80">
  <si>
    <t>N</t>
  </si>
  <si>
    <t>H</t>
  </si>
  <si>
    <t>CA</t>
  </si>
  <si>
    <t>HA</t>
  </si>
  <si>
    <t>CB</t>
  </si>
  <si>
    <t>HB2</t>
  </si>
  <si>
    <t>HB3</t>
  </si>
  <si>
    <t>CG</t>
  </si>
  <si>
    <t>HG2</t>
  </si>
  <si>
    <t>HG3</t>
  </si>
  <si>
    <t>CD</t>
  </si>
  <si>
    <t>HD2</t>
  </si>
  <si>
    <t>HD3</t>
  </si>
  <si>
    <t>CE</t>
  </si>
  <si>
    <t>HE1</t>
  </si>
  <si>
    <t>HE2</t>
  </si>
  <si>
    <t>HE3</t>
  </si>
  <si>
    <t>C</t>
  </si>
  <si>
    <t>O</t>
  </si>
  <si>
    <t>OXT</t>
  </si>
  <si>
    <t>Norleucine</t>
  </si>
  <si>
    <t>H/H1</t>
  </si>
  <si>
    <t>H2</t>
  </si>
  <si>
    <t>H3</t>
  </si>
  <si>
    <t>Valine</t>
  </si>
  <si>
    <t>Isoleucine</t>
  </si>
  <si>
    <t>Leucine</t>
  </si>
  <si>
    <t>NLE</t>
  </si>
  <si>
    <t>NNLE</t>
  </si>
  <si>
    <t>CNLE</t>
  </si>
  <si>
    <t>LEU</t>
  </si>
  <si>
    <t>NLEU</t>
  </si>
  <si>
    <t>CLEU</t>
  </si>
  <si>
    <t>ILE</t>
  </si>
  <si>
    <t>NILE</t>
  </si>
  <si>
    <t>CILE</t>
  </si>
  <si>
    <t>VAL</t>
  </si>
  <si>
    <t>NVAL</t>
  </si>
  <si>
    <t>CVAL</t>
  </si>
  <si>
    <t>HG</t>
  </si>
  <si>
    <t>CD1</t>
  </si>
  <si>
    <t>HD11</t>
  </si>
  <si>
    <t>HD12</t>
  </si>
  <si>
    <t>HD13</t>
  </si>
  <si>
    <t>CD2</t>
  </si>
  <si>
    <t>HD21</t>
  </si>
  <si>
    <t>HD22</t>
  </si>
  <si>
    <t>HD23</t>
  </si>
  <si>
    <t>HB</t>
  </si>
  <si>
    <t>CG2</t>
  </si>
  <si>
    <t>HG21</t>
  </si>
  <si>
    <t>HG22</t>
  </si>
  <si>
    <t>CG1</t>
  </si>
  <si>
    <t>HG11</t>
  </si>
  <si>
    <t>HG12</t>
  </si>
  <si>
    <t>HG13</t>
  </si>
  <si>
    <t>HG23</t>
  </si>
  <si>
    <t>Type</t>
  </si>
  <si>
    <t>CX</t>
  </si>
  <si>
    <t>H1</t>
  </si>
  <si>
    <t>2C</t>
  </si>
  <si>
    <t>HC</t>
  </si>
  <si>
    <t>3C</t>
  </si>
  <si>
    <t>CT</t>
  </si>
  <si>
    <t>C8</t>
  </si>
  <si>
    <t>NLE (AC)</t>
  </si>
  <si>
    <t>N (NL)</t>
  </si>
  <si>
    <t>OD (O3)</t>
  </si>
  <si>
    <t>SG</t>
  </si>
  <si>
    <t>Deprotonated Cysteine</t>
  </si>
  <si>
    <t>CYM (14SB)</t>
  </si>
  <si>
    <t>CYM</t>
  </si>
  <si>
    <t>CYM (SNAP)</t>
  </si>
  <si>
    <t>TYPE</t>
  </si>
  <si>
    <t>NCYM (14SB)</t>
  </si>
  <si>
    <t>CCYM (14SB)</t>
  </si>
  <si>
    <t>NCYM</t>
  </si>
  <si>
    <t>NCYM (SNAP)</t>
  </si>
  <si>
    <t>CCYM</t>
  </si>
  <si>
    <t>CCYM (SNAP)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</si>
</sst>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00"/>
    <numFmt numFmtId="166" formatCode="0.00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i/>
      <sz val="12"/>
      <color theme="1"/>
      <name val="Calibri"/>
      <scheme val="minor"/>
    </font>
    <font>
      <b/>
      <i/>
      <sz val="12"/>
      <color rgb="FF000000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164" fontId="0" fillId="0" borderId="0" xfId="0" applyNumberFormat="1"/>
    <xf numFmtId="164" fontId="4" fillId="0" borderId="0" xfId="0" applyNumberFormat="1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8" fillId="0" borderId="0" xfId="0" applyNumberFormat="1" applyFont="1"/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125" zoomScaleNormal="125" zoomScalePageLayoutView="125" workbookViewId="0">
      <selection activeCell="H6" sqref="H6"/>
    </sheetView>
  </sheetViews>
  <sheetFormatPr baseColWidth="10" defaultColWidth="11" defaultRowHeight="15" x14ac:dyDescent="0"/>
  <cols>
    <col min="1" max="1" width="5.6640625" bestFit="1" customWidth="1"/>
    <col min="2" max="2" width="10" bestFit="1" customWidth="1"/>
    <col min="3" max="3" width="10.33203125" bestFit="1" customWidth="1"/>
    <col min="4" max="4" width="10" bestFit="1" customWidth="1"/>
    <col min="5" max="5" width="10.5" bestFit="1" customWidth="1"/>
    <col min="6" max="6" width="7.83203125" bestFit="1" customWidth="1"/>
    <col min="7" max="7" width="6" customWidth="1"/>
    <col min="8" max="8" width="5.83203125" bestFit="1" customWidth="1"/>
    <col min="9" max="11" width="8.5" bestFit="1" customWidth="1"/>
    <col min="12" max="12" width="7.83203125" bestFit="1" customWidth="1"/>
    <col min="13" max="13" width="6" customWidth="1"/>
    <col min="14" max="14" width="5.83203125" bestFit="1" customWidth="1"/>
    <col min="15" max="17" width="8.5" bestFit="1" customWidth="1"/>
    <col min="18" max="18" width="7.83203125" bestFit="1" customWidth="1"/>
    <col min="19" max="19" width="6" customWidth="1"/>
    <col min="20" max="20" width="5.83203125" bestFit="1" customWidth="1"/>
    <col min="21" max="23" width="8.5" bestFit="1" customWidth="1"/>
    <col min="24" max="24" width="7.83203125" bestFit="1" customWidth="1"/>
  </cols>
  <sheetData>
    <row r="1" spans="1:24">
      <c r="A1" s="10" t="s">
        <v>20</v>
      </c>
      <c r="B1" s="10"/>
      <c r="C1" s="10"/>
      <c r="D1" s="10"/>
      <c r="E1" s="10"/>
      <c r="F1" s="10"/>
      <c r="G1" s="4"/>
      <c r="H1" s="10" t="s">
        <v>26</v>
      </c>
      <c r="I1" s="10"/>
      <c r="J1" s="10"/>
      <c r="K1" s="10"/>
      <c r="L1" s="10"/>
      <c r="M1" s="4"/>
      <c r="N1" s="10" t="s">
        <v>25</v>
      </c>
      <c r="O1" s="10"/>
      <c r="P1" s="10"/>
      <c r="Q1" s="10"/>
      <c r="R1" s="10"/>
      <c r="S1" s="4"/>
      <c r="T1" s="11" t="s">
        <v>24</v>
      </c>
      <c r="U1" s="11"/>
      <c r="V1" s="11"/>
      <c r="W1" s="11"/>
      <c r="X1" s="11"/>
    </row>
    <row r="2" spans="1:24">
      <c r="A2" s="4"/>
      <c r="B2" s="4" t="s">
        <v>65</v>
      </c>
      <c r="C2" s="4" t="s">
        <v>27</v>
      </c>
      <c r="D2" s="4" t="s">
        <v>28</v>
      </c>
      <c r="E2" s="4" t="s">
        <v>29</v>
      </c>
      <c r="F2" s="4" t="s">
        <v>57</v>
      </c>
      <c r="G2" s="4"/>
      <c r="H2" s="4"/>
      <c r="I2" s="4" t="s">
        <v>30</v>
      </c>
      <c r="J2" s="4" t="s">
        <v>31</v>
      </c>
      <c r="K2" s="4" t="s">
        <v>32</v>
      </c>
      <c r="L2" s="4" t="s">
        <v>57</v>
      </c>
      <c r="M2" s="4"/>
      <c r="N2" s="4"/>
      <c r="O2" s="4" t="s">
        <v>33</v>
      </c>
      <c r="P2" s="4" t="s">
        <v>34</v>
      </c>
      <c r="Q2" s="4" t="s">
        <v>35</v>
      </c>
      <c r="R2" s="4" t="s">
        <v>57</v>
      </c>
      <c r="S2" s="4"/>
      <c r="T2" s="4"/>
      <c r="U2" s="5" t="s">
        <v>36</v>
      </c>
      <c r="V2" s="5" t="s">
        <v>37</v>
      </c>
      <c r="W2" s="5" t="s">
        <v>38</v>
      </c>
      <c r="X2" s="5" t="s">
        <v>57</v>
      </c>
    </row>
    <row r="3" spans="1:24">
      <c r="A3" s="4" t="s">
        <v>0</v>
      </c>
      <c r="B3" s="8">
        <v>-0.251</v>
      </c>
      <c r="C3" s="8">
        <v>-0.49997999999999998</v>
      </c>
      <c r="D3" s="8">
        <v>-0.81415999999999999</v>
      </c>
      <c r="E3" s="8">
        <v>-0.67757999999999996</v>
      </c>
      <c r="F3" t="s">
        <v>66</v>
      </c>
      <c r="H3" s="4" t="s">
        <v>0</v>
      </c>
      <c r="I3" s="2">
        <v>-0.49997999999999998</v>
      </c>
      <c r="J3" s="2">
        <v>-0.81415999999999999</v>
      </c>
      <c r="K3" s="2">
        <v>-0.67757999999999996</v>
      </c>
      <c r="L3" t="s">
        <v>66</v>
      </c>
      <c r="M3" s="2"/>
      <c r="N3" s="4" t="s">
        <v>0</v>
      </c>
      <c r="O3" s="2">
        <v>-0.49997999999999998</v>
      </c>
      <c r="P3" s="2">
        <v>-0.81415999999999999</v>
      </c>
      <c r="Q3" s="2">
        <v>-0.67757999999999996</v>
      </c>
      <c r="R3" t="s">
        <v>66</v>
      </c>
      <c r="S3" s="2"/>
      <c r="T3" s="5" t="s">
        <v>0</v>
      </c>
      <c r="U3" s="3">
        <v>-0.49997999999999998</v>
      </c>
      <c r="V3" s="3">
        <v>-0.81415999999999999</v>
      </c>
      <c r="W3" s="3">
        <v>-0.67757999999999996</v>
      </c>
      <c r="X3" t="s">
        <v>66</v>
      </c>
    </row>
    <row r="4" spans="1:24">
      <c r="A4" s="4" t="s">
        <v>21</v>
      </c>
      <c r="B4" s="8">
        <v>0.13800000000000001</v>
      </c>
      <c r="C4" s="8">
        <v>0.31824999999999998</v>
      </c>
      <c r="D4" s="8">
        <v>0.47061999999999998</v>
      </c>
      <c r="E4" s="8">
        <v>0.35404999999999998</v>
      </c>
      <c r="F4" t="s">
        <v>1</v>
      </c>
      <c r="H4" s="4" t="s">
        <v>21</v>
      </c>
      <c r="I4" s="2">
        <v>0.31824999999999998</v>
      </c>
      <c r="J4" s="2">
        <v>0.47061999999999998</v>
      </c>
      <c r="K4" s="2">
        <v>0.35404999999999998</v>
      </c>
      <c r="L4" t="s">
        <v>1</v>
      </c>
      <c r="M4" s="2"/>
      <c r="N4" s="4" t="s">
        <v>21</v>
      </c>
      <c r="O4" s="2">
        <v>0.31824999999999998</v>
      </c>
      <c r="P4" s="2">
        <v>0.47061999999999998</v>
      </c>
      <c r="Q4" s="2">
        <v>0.35404999999999998</v>
      </c>
      <c r="R4" s="1" t="s">
        <v>1</v>
      </c>
      <c r="S4" s="2"/>
      <c r="T4" s="5" t="s">
        <v>21</v>
      </c>
      <c r="U4" s="3">
        <v>0.31824999999999998</v>
      </c>
      <c r="V4" s="3">
        <v>0.47061999999999998</v>
      </c>
      <c r="W4" s="2">
        <v>0.35404999999999998</v>
      </c>
      <c r="X4" s="1" t="s">
        <v>1</v>
      </c>
    </row>
    <row r="5" spans="1:24">
      <c r="A5" s="6" t="s">
        <v>22</v>
      </c>
      <c r="B5" s="8"/>
      <c r="C5" s="8"/>
      <c r="D5" s="8">
        <v>0.47061999999999998</v>
      </c>
      <c r="E5" s="8"/>
      <c r="F5" t="s">
        <v>1</v>
      </c>
      <c r="H5" s="6" t="s">
        <v>22</v>
      </c>
      <c r="I5" s="2"/>
      <c r="J5" s="2">
        <v>0.47061999999999998</v>
      </c>
      <c r="K5" s="2"/>
      <c r="L5" t="s">
        <v>1</v>
      </c>
      <c r="M5" s="2"/>
      <c r="N5" s="6" t="s">
        <v>22</v>
      </c>
      <c r="O5" s="2"/>
      <c r="P5" s="2">
        <v>0.47061999999999998</v>
      </c>
      <c r="Q5" s="2"/>
      <c r="R5" t="s">
        <v>1</v>
      </c>
      <c r="S5" s="2"/>
      <c r="T5" s="7" t="s">
        <v>22</v>
      </c>
      <c r="U5" s="3"/>
      <c r="V5" s="3">
        <v>0.47061999999999998</v>
      </c>
      <c r="W5" s="3"/>
      <c r="X5" t="s">
        <v>1</v>
      </c>
    </row>
    <row r="6" spans="1:24">
      <c r="A6" s="6" t="s">
        <v>23</v>
      </c>
      <c r="B6" s="8"/>
      <c r="C6" s="8"/>
      <c r="D6" s="8">
        <v>0.47061999999999998</v>
      </c>
      <c r="E6" s="8"/>
      <c r="F6" t="s">
        <v>1</v>
      </c>
      <c r="H6" s="6" t="s">
        <v>23</v>
      </c>
      <c r="I6" s="2"/>
      <c r="J6" s="2">
        <v>0.47061999999999998</v>
      </c>
      <c r="K6" s="2"/>
      <c r="L6" t="s">
        <v>1</v>
      </c>
      <c r="M6" s="2"/>
      <c r="N6" s="6" t="s">
        <v>23</v>
      </c>
      <c r="O6" s="2"/>
      <c r="P6" s="2">
        <v>0.47061999999999998</v>
      </c>
      <c r="Q6" s="2"/>
      <c r="R6" t="s">
        <v>1</v>
      </c>
      <c r="S6" s="2"/>
      <c r="T6" s="7" t="s">
        <v>23</v>
      </c>
      <c r="U6" s="3"/>
      <c r="V6" s="3">
        <v>0.47061999999999998</v>
      </c>
      <c r="W6" s="3"/>
      <c r="X6" t="s">
        <v>1</v>
      </c>
    </row>
    <row r="7" spans="1:24">
      <c r="A7" s="4" t="s">
        <v>2</v>
      </c>
      <c r="B7" s="8">
        <v>-5.3999999999999999E-2</v>
      </c>
      <c r="C7" s="8">
        <f>B7-(SUM($C$3:$C$6)+SUM($B$7:$B$21)+SUM($C$22:$C$24))/15</f>
        <v>-5.3189333333333325E-2</v>
      </c>
      <c r="D7" s="8">
        <f>B7-(SUM($D$3:$D$6)+SUM($B$7:$B$21)+SUM($D$22:$D$24)-1)/15</f>
        <v>-4.4747999999999996E-2</v>
      </c>
      <c r="E7" s="8">
        <f>B7-(SUM($E$3:$E$6)+SUM($B$7:$B$21)+SUM($E$22:$E$24)+1)/15</f>
        <v>-5.2358666666666658E-2</v>
      </c>
      <c r="F7" t="s">
        <v>58</v>
      </c>
      <c r="H7" s="4" t="s">
        <v>2</v>
      </c>
      <c r="I7" s="2">
        <v>-6.2280000000000002E-2</v>
      </c>
      <c r="J7" s="2">
        <v>1.695E-2</v>
      </c>
      <c r="K7" s="2">
        <v>0.11280999999999999</v>
      </c>
      <c r="L7" t="s">
        <v>58</v>
      </c>
      <c r="M7" s="2"/>
      <c r="N7" s="4" t="s">
        <v>2</v>
      </c>
      <c r="O7" s="2">
        <v>-0.10396</v>
      </c>
      <c r="P7" s="2">
        <v>-5.391E-2</v>
      </c>
      <c r="Q7" s="2">
        <v>9.4030000000000002E-2</v>
      </c>
      <c r="R7" t="s">
        <v>58</v>
      </c>
      <c r="S7" s="2"/>
      <c r="T7" s="5" t="s">
        <v>2</v>
      </c>
      <c r="U7" s="3">
        <v>-8.3409999999999998E-2</v>
      </c>
      <c r="V7" s="3">
        <v>-8.2589999999999997E-2</v>
      </c>
      <c r="W7" s="3">
        <v>9.7420000000000007E-2</v>
      </c>
      <c r="X7" t="s">
        <v>58</v>
      </c>
    </row>
    <row r="8" spans="1:24">
      <c r="A8" s="4" t="s">
        <v>3</v>
      </c>
      <c r="B8" s="8">
        <v>0.14199999999999999</v>
      </c>
      <c r="C8" s="8">
        <f t="shared" ref="C8:C21" si="0">B8-(SUM($C$3:$C$6)+SUM($B$7:$B$21)+SUM($C$22:$C$24))/15</f>
        <v>0.14281066666666667</v>
      </c>
      <c r="D8" s="8">
        <f t="shared" ref="D8:D21" si="1">B8-(SUM($D$3:$D$6)+SUM($B$7:$B$21)+SUM($D$22:$D$24)-1)/15</f>
        <v>0.151252</v>
      </c>
      <c r="E8" s="8">
        <f t="shared" ref="E8:E20" si="2">B8-(SUM($E$3:$E$6)+SUM($B$7:$B$21)+SUM($E$22:$E$24)+1)/15</f>
        <v>0.14364133333333332</v>
      </c>
      <c r="F8" t="s">
        <v>59</v>
      </c>
      <c r="H8" s="4" t="s">
        <v>3</v>
      </c>
      <c r="I8" s="2">
        <v>0.10184</v>
      </c>
      <c r="J8" s="2">
        <v>0.11878</v>
      </c>
      <c r="K8" s="2">
        <v>5.509E-2</v>
      </c>
      <c r="L8" t="s">
        <v>59</v>
      </c>
      <c r="M8" s="2"/>
      <c r="N8" s="4" t="s">
        <v>3</v>
      </c>
      <c r="O8" s="2">
        <v>0.11509999999999999</v>
      </c>
      <c r="P8" s="2">
        <v>0.13841000000000001</v>
      </c>
      <c r="Q8" s="2">
        <v>4.1610000000000001E-2</v>
      </c>
      <c r="R8" t="s">
        <v>59</v>
      </c>
      <c r="S8" s="2"/>
      <c r="T8" s="5" t="s">
        <v>3</v>
      </c>
      <c r="U8" s="3">
        <v>9.4280000000000003E-2</v>
      </c>
      <c r="V8" s="3">
        <v>0.13788</v>
      </c>
      <c r="W8" s="3">
        <v>4.5229999999999999E-2</v>
      </c>
      <c r="X8" t="s">
        <v>59</v>
      </c>
    </row>
    <row r="9" spans="1:24">
      <c r="A9" s="4" t="s">
        <v>4</v>
      </c>
      <c r="B9" s="8">
        <v>-0.19</v>
      </c>
      <c r="C9" s="8">
        <f t="shared" si="0"/>
        <v>-0.18918933333333332</v>
      </c>
      <c r="D9" s="8">
        <f t="shared" si="1"/>
        <v>-0.18074799999999999</v>
      </c>
      <c r="E9" s="8">
        <f t="shared" si="2"/>
        <v>-0.18835866666666667</v>
      </c>
      <c r="F9" t="s">
        <v>64</v>
      </c>
      <c r="H9" s="4" t="s">
        <v>4</v>
      </c>
      <c r="I9" s="2">
        <v>-6.5710000000000005E-2</v>
      </c>
      <c r="J9" s="2">
        <v>-0.18673999999999999</v>
      </c>
      <c r="K9" s="2">
        <v>-0.13394</v>
      </c>
      <c r="L9" s="2" t="s">
        <v>60</v>
      </c>
      <c r="M9" s="2"/>
      <c r="N9" s="4" t="s">
        <v>4</v>
      </c>
      <c r="O9" s="2">
        <v>0.11235000000000001</v>
      </c>
      <c r="P9" s="2">
        <v>-3.5889999999999998E-2</v>
      </c>
      <c r="Q9" s="2">
        <v>9.3280000000000002E-2</v>
      </c>
      <c r="R9" s="2" t="s">
        <v>62</v>
      </c>
      <c r="S9" s="2"/>
      <c r="T9" s="5" t="s">
        <v>4</v>
      </c>
      <c r="U9" s="3">
        <v>0.27005000000000001</v>
      </c>
      <c r="V9" s="3">
        <v>0.17136999999999999</v>
      </c>
      <c r="W9" s="3">
        <v>0.22867999999999999</v>
      </c>
      <c r="X9" t="s">
        <v>62</v>
      </c>
    </row>
    <row r="10" spans="1:24">
      <c r="A10" s="4" t="s">
        <v>5</v>
      </c>
      <c r="B10" s="8">
        <v>9.5500000000000002E-2</v>
      </c>
      <c r="C10" s="8">
        <f t="shared" si="0"/>
        <v>9.6310666666666669E-2</v>
      </c>
      <c r="D10" s="8">
        <f t="shared" si="1"/>
        <v>0.104752</v>
      </c>
      <c r="E10" s="8">
        <f t="shared" si="2"/>
        <v>9.7141333333333343E-2</v>
      </c>
      <c r="F10" t="s">
        <v>61</v>
      </c>
      <c r="H10" s="4" t="s">
        <v>5</v>
      </c>
      <c r="I10" s="2">
        <v>3.7940000000000002E-2</v>
      </c>
      <c r="J10" s="2">
        <v>8.8270000000000001E-2</v>
      </c>
      <c r="K10" s="2">
        <v>2.964E-2</v>
      </c>
      <c r="L10" s="2" t="s">
        <v>61</v>
      </c>
      <c r="M10" s="2"/>
      <c r="N10" s="4" t="s">
        <v>48</v>
      </c>
      <c r="O10" s="2">
        <v>1.6199999999999999E-2</v>
      </c>
      <c r="P10" s="2">
        <v>9.4289999999999999E-2</v>
      </c>
      <c r="Q10" s="2">
        <v>2.5000000000000001E-4</v>
      </c>
      <c r="R10" s="2" t="s">
        <v>61</v>
      </c>
      <c r="S10" s="2"/>
      <c r="T10" s="5" t="s">
        <v>48</v>
      </c>
      <c r="U10" s="3">
        <v>1.106E-2</v>
      </c>
      <c r="V10" s="3">
        <v>6.6979999999999998E-2</v>
      </c>
      <c r="W10" s="3">
        <v>-5.9000000000000003E-4</v>
      </c>
      <c r="X10" t="s">
        <v>61</v>
      </c>
    </row>
    <row r="11" spans="1:24">
      <c r="A11" s="4" t="s">
        <v>6</v>
      </c>
      <c r="B11" s="8">
        <v>9.5500000000000002E-2</v>
      </c>
      <c r="C11" s="8">
        <f t="shared" si="0"/>
        <v>9.6310666666666669E-2</v>
      </c>
      <c r="D11" s="8">
        <f t="shared" si="1"/>
        <v>0.104752</v>
      </c>
      <c r="E11" s="8">
        <f t="shared" si="2"/>
        <v>9.7141333333333343E-2</v>
      </c>
      <c r="F11" t="s">
        <v>61</v>
      </c>
      <c r="H11" s="4" t="s">
        <v>6</v>
      </c>
      <c r="I11" s="2">
        <v>3.7940000000000002E-2</v>
      </c>
      <c r="J11" s="2">
        <v>8.8270000000000001E-2</v>
      </c>
      <c r="K11" s="2">
        <v>2.964E-2</v>
      </c>
      <c r="L11" s="2" t="s">
        <v>61</v>
      </c>
      <c r="M11" s="2"/>
      <c r="N11" s="4" t="s">
        <v>49</v>
      </c>
      <c r="O11" s="2">
        <v>-0.18701000000000001</v>
      </c>
      <c r="P11" s="2">
        <v>-0.20293</v>
      </c>
      <c r="Q11" s="2">
        <v>-0.19699</v>
      </c>
      <c r="R11" s="2" t="s">
        <v>63</v>
      </c>
      <c r="S11" s="2"/>
      <c r="T11" s="5" t="s">
        <v>52</v>
      </c>
      <c r="U11" s="3">
        <v>-0.37491000000000002</v>
      </c>
      <c r="V11" s="3">
        <v>-0.38179000000000002</v>
      </c>
      <c r="W11" s="3">
        <v>-0.40011000000000002</v>
      </c>
      <c r="X11" t="s">
        <v>63</v>
      </c>
    </row>
    <row r="12" spans="1:24">
      <c r="A12" s="4" t="s">
        <v>7</v>
      </c>
      <c r="B12" s="8">
        <v>-0.153</v>
      </c>
      <c r="C12" s="8">
        <f t="shared" si="0"/>
        <v>-0.15218933333333332</v>
      </c>
      <c r="D12" s="8">
        <f t="shared" si="1"/>
        <v>-0.14374799999999999</v>
      </c>
      <c r="E12" s="8">
        <f t="shared" si="2"/>
        <v>-0.15135866666666667</v>
      </c>
      <c r="F12" t="s">
        <v>64</v>
      </c>
      <c r="H12" s="4" t="s">
        <v>7</v>
      </c>
      <c r="I12" s="2">
        <v>0.25695000000000001</v>
      </c>
      <c r="J12" s="2">
        <v>0.18526000000000001</v>
      </c>
      <c r="K12" s="2">
        <v>0.31047000000000002</v>
      </c>
      <c r="L12" s="2" t="s">
        <v>62</v>
      </c>
      <c r="M12" s="2"/>
      <c r="N12" s="4" t="s">
        <v>50</v>
      </c>
      <c r="O12" s="2">
        <v>5.169E-2</v>
      </c>
      <c r="P12" s="2">
        <v>7.3849999999999999E-2</v>
      </c>
      <c r="Q12" s="2">
        <v>4.0620000000000003E-2</v>
      </c>
      <c r="R12" s="2" t="s">
        <v>61</v>
      </c>
      <c r="S12" s="2"/>
      <c r="T12" s="5" t="s">
        <v>53</v>
      </c>
      <c r="U12" s="3">
        <v>9.7500000000000003E-2</v>
      </c>
      <c r="V12" s="3">
        <v>0.12062</v>
      </c>
      <c r="W12" s="3">
        <v>9.4850000000000004E-2</v>
      </c>
      <c r="X12" t="s">
        <v>61</v>
      </c>
    </row>
    <row r="13" spans="1:24">
      <c r="A13" s="4" t="s">
        <v>8</v>
      </c>
      <c r="B13" s="8">
        <v>8.4500000000000006E-2</v>
      </c>
      <c r="C13" s="8">
        <f t="shared" si="0"/>
        <v>8.5310666666666674E-2</v>
      </c>
      <c r="D13" s="8">
        <f t="shared" si="1"/>
        <v>9.3752000000000002E-2</v>
      </c>
      <c r="E13" s="8">
        <f t="shared" si="2"/>
        <v>8.6141333333333348E-2</v>
      </c>
      <c r="F13" t="s">
        <v>61</v>
      </c>
      <c r="H13" s="4" t="s">
        <v>39</v>
      </c>
      <c r="I13" s="2">
        <v>-1.618E-2</v>
      </c>
      <c r="J13" s="2">
        <v>2.2630000000000001E-2</v>
      </c>
      <c r="K13" s="2">
        <v>-3.1150000000000001E-2</v>
      </c>
      <c r="L13" s="2" t="s">
        <v>61</v>
      </c>
      <c r="M13" s="2"/>
      <c r="N13" s="4" t="s">
        <v>51</v>
      </c>
      <c r="O13" s="2">
        <v>5.169E-2</v>
      </c>
      <c r="P13" s="2">
        <v>7.3849999999999999E-2</v>
      </c>
      <c r="Q13" s="2">
        <v>4.0620000000000003E-2</v>
      </c>
      <c r="R13" s="2" t="s">
        <v>61</v>
      </c>
      <c r="S13" s="2"/>
      <c r="T13" s="5" t="s">
        <v>54</v>
      </c>
      <c r="U13" s="3">
        <v>9.7500000000000003E-2</v>
      </c>
      <c r="V13" s="3">
        <v>0.12062</v>
      </c>
      <c r="W13" s="3">
        <v>9.4850000000000004E-2</v>
      </c>
      <c r="X13" t="s">
        <v>61</v>
      </c>
    </row>
    <row r="14" spans="1:24">
      <c r="A14" s="4" t="s">
        <v>9</v>
      </c>
      <c r="B14" s="8">
        <v>8.4500000000000006E-2</v>
      </c>
      <c r="C14" s="8">
        <f t="shared" si="0"/>
        <v>8.5310666666666674E-2</v>
      </c>
      <c r="D14" s="8">
        <f t="shared" si="1"/>
        <v>9.3752000000000002E-2</v>
      </c>
      <c r="E14" s="8">
        <f t="shared" si="2"/>
        <v>8.6141333333333348E-2</v>
      </c>
      <c r="F14" t="s">
        <v>61</v>
      </c>
      <c r="H14" s="4" t="s">
        <v>40</v>
      </c>
      <c r="I14" s="2">
        <v>-0.24304000000000001</v>
      </c>
      <c r="J14" s="2">
        <v>-0.24037</v>
      </c>
      <c r="K14" s="2">
        <v>-0.28749999999999998</v>
      </c>
      <c r="L14" s="2" t="s">
        <v>63</v>
      </c>
      <c r="M14" s="2"/>
      <c r="N14" s="4" t="s">
        <v>50</v>
      </c>
      <c r="O14" s="2">
        <v>5.169E-2</v>
      </c>
      <c r="P14" s="2">
        <v>7.3849999999999999E-2</v>
      </c>
      <c r="Q14" s="2">
        <v>4.0620000000000003E-2</v>
      </c>
      <c r="R14" s="2" t="s">
        <v>61</v>
      </c>
      <c r="S14" s="2"/>
      <c r="T14" s="5" t="s">
        <v>55</v>
      </c>
      <c r="U14" s="3">
        <v>9.7500000000000003E-2</v>
      </c>
      <c r="V14" s="3">
        <v>0.12062</v>
      </c>
      <c r="W14" s="3">
        <v>9.4850000000000004E-2</v>
      </c>
      <c r="X14" t="s">
        <v>61</v>
      </c>
    </row>
    <row r="15" spans="1:24">
      <c r="A15" s="4" t="s">
        <v>10</v>
      </c>
      <c r="B15" s="8">
        <v>-0.159</v>
      </c>
      <c r="C15" s="8">
        <f t="shared" si="0"/>
        <v>-0.15818933333333332</v>
      </c>
      <c r="D15" s="8">
        <f t="shared" si="1"/>
        <v>-0.14974799999999999</v>
      </c>
      <c r="E15" s="8">
        <f t="shared" si="2"/>
        <v>-0.15735866666666667</v>
      </c>
      <c r="F15" t="s">
        <v>64</v>
      </c>
      <c r="H15" s="4" t="s">
        <v>41</v>
      </c>
      <c r="I15" s="2">
        <v>5.3789999999999998E-2</v>
      </c>
      <c r="J15" s="2">
        <v>6.6850000000000007E-2</v>
      </c>
      <c r="K15" s="2">
        <v>5.7009999999999998E-2</v>
      </c>
      <c r="L15" s="2" t="s">
        <v>61</v>
      </c>
      <c r="M15" s="2"/>
      <c r="N15" s="4" t="s">
        <v>52</v>
      </c>
      <c r="O15" s="2">
        <v>4.0090000000000001E-2</v>
      </c>
      <c r="P15" s="2">
        <v>3.8690000000000002E-2</v>
      </c>
      <c r="Q15" s="2">
        <v>8.1159999999999996E-2</v>
      </c>
      <c r="R15" s="2" t="s">
        <v>60</v>
      </c>
      <c r="S15" s="2"/>
      <c r="T15" s="5" t="s">
        <v>49</v>
      </c>
      <c r="U15" s="3">
        <v>-0.37491000000000002</v>
      </c>
      <c r="V15" s="3">
        <v>-0.38179000000000002</v>
      </c>
      <c r="W15" s="3">
        <v>-0.40011000000000002</v>
      </c>
      <c r="X15" t="s">
        <v>63</v>
      </c>
    </row>
    <row r="16" spans="1:24">
      <c r="A16" s="4" t="s">
        <v>11</v>
      </c>
      <c r="B16" s="8">
        <v>7.9000000000000001E-2</v>
      </c>
      <c r="C16" s="8">
        <f t="shared" si="0"/>
        <v>7.9810666666666669E-2</v>
      </c>
      <c r="D16" s="8">
        <f t="shared" si="1"/>
        <v>8.8251999999999997E-2</v>
      </c>
      <c r="E16" s="8">
        <f t="shared" si="2"/>
        <v>8.0641333333333343E-2</v>
      </c>
      <c r="F16" t="s">
        <v>61</v>
      </c>
      <c r="H16" s="4" t="s">
        <v>42</v>
      </c>
      <c r="I16" s="2">
        <v>5.3789999999999998E-2</v>
      </c>
      <c r="J16" s="2">
        <v>6.6850000000000007E-2</v>
      </c>
      <c r="K16" s="2">
        <v>5.7009999999999998E-2</v>
      </c>
      <c r="L16" s="2" t="s">
        <v>61</v>
      </c>
      <c r="M16" s="2"/>
      <c r="N16" s="4" t="s">
        <v>54</v>
      </c>
      <c r="O16" s="2">
        <v>5.5199999999999997E-3</v>
      </c>
      <c r="P16" s="2">
        <v>1.9990000000000001E-2</v>
      </c>
      <c r="Q16" s="2">
        <v>-1.5859999999999999E-2</v>
      </c>
      <c r="R16" s="2" t="s">
        <v>61</v>
      </c>
      <c r="S16" s="2"/>
      <c r="T16" s="5" t="s">
        <v>50</v>
      </c>
      <c r="U16" s="3">
        <v>9.7500000000000003E-2</v>
      </c>
      <c r="V16" s="3">
        <v>0.12062</v>
      </c>
      <c r="W16" s="3">
        <v>9.4850000000000004E-2</v>
      </c>
      <c r="X16" t="s">
        <v>61</v>
      </c>
    </row>
    <row r="17" spans="1:24">
      <c r="A17" s="4" t="s">
        <v>12</v>
      </c>
      <c r="B17" s="8">
        <v>7.9000000000000001E-2</v>
      </c>
      <c r="C17" s="8">
        <f>B17-(SUM($C$3:$C$6)+SUM($B$7:$B$21)+SUM($C$22:$C$24))/15</f>
        <v>7.9810666666666669E-2</v>
      </c>
      <c r="D17" s="8">
        <f t="shared" si="1"/>
        <v>8.8251999999999997E-2</v>
      </c>
      <c r="E17" s="8">
        <f t="shared" si="2"/>
        <v>8.0641333333333343E-2</v>
      </c>
      <c r="F17" t="s">
        <v>61</v>
      </c>
      <c r="H17" s="4" t="s">
        <v>43</v>
      </c>
      <c r="I17" s="2">
        <v>5.3789999999999998E-2</v>
      </c>
      <c r="J17" s="2">
        <v>6.6850000000000007E-2</v>
      </c>
      <c r="K17" s="2">
        <v>5.7009999999999998E-2</v>
      </c>
      <c r="L17" s="2" t="s">
        <v>61</v>
      </c>
      <c r="M17" s="2"/>
      <c r="N17" s="4" t="s">
        <v>55</v>
      </c>
      <c r="O17" s="2">
        <v>5.5199999999999997E-3</v>
      </c>
      <c r="P17" s="2">
        <v>1.9990000000000001E-2</v>
      </c>
      <c r="Q17" s="2">
        <v>-1.5859999999999999E-2</v>
      </c>
      <c r="R17" s="2" t="s">
        <v>61</v>
      </c>
      <c r="S17" s="2"/>
      <c r="T17" s="5" t="s">
        <v>51</v>
      </c>
      <c r="U17" s="3">
        <v>9.7500000000000003E-2</v>
      </c>
      <c r="V17" s="3">
        <v>0.12062</v>
      </c>
      <c r="W17" s="3">
        <v>9.4850000000000004E-2</v>
      </c>
      <c r="X17" t="s">
        <v>61</v>
      </c>
    </row>
    <row r="18" spans="1:24">
      <c r="A18" s="4" t="s">
        <v>13</v>
      </c>
      <c r="B18" s="8">
        <v>-0.21099999999999999</v>
      </c>
      <c r="C18" s="8">
        <f t="shared" si="0"/>
        <v>-0.21018933333333331</v>
      </c>
      <c r="D18" s="8">
        <f t="shared" si="1"/>
        <v>-0.20174799999999998</v>
      </c>
      <c r="E18" s="8">
        <f t="shared" si="2"/>
        <v>-0.20935866666666667</v>
      </c>
      <c r="F18" t="s">
        <v>63</v>
      </c>
      <c r="H18" s="4" t="s">
        <v>44</v>
      </c>
      <c r="I18" s="2">
        <v>-0.24304000000000001</v>
      </c>
      <c r="J18" s="2">
        <v>-0.24037</v>
      </c>
      <c r="K18" s="2">
        <v>-0.28749999999999998</v>
      </c>
      <c r="L18" s="2" t="s">
        <v>63</v>
      </c>
      <c r="M18" s="2"/>
      <c r="N18" s="4" t="s">
        <v>40</v>
      </c>
      <c r="O18" s="2">
        <v>-0.14335000000000001</v>
      </c>
      <c r="P18" s="2">
        <v>-0.14235</v>
      </c>
      <c r="Q18" s="2">
        <v>-0.13244</v>
      </c>
      <c r="R18" s="2" t="s">
        <v>63</v>
      </c>
      <c r="S18" s="2"/>
      <c r="T18" s="5" t="s">
        <v>56</v>
      </c>
      <c r="U18" s="3">
        <v>9.7500000000000003E-2</v>
      </c>
      <c r="V18" s="3">
        <v>0.12062</v>
      </c>
      <c r="W18" s="3">
        <v>9.4850000000000004E-2</v>
      </c>
      <c r="X18" t="s">
        <v>61</v>
      </c>
    </row>
    <row r="19" spans="1:24">
      <c r="A19" s="4" t="s">
        <v>14</v>
      </c>
      <c r="B19" s="8">
        <v>7.3999999999999996E-2</v>
      </c>
      <c r="C19" s="8">
        <f t="shared" si="0"/>
        <v>7.4810666666666664E-2</v>
      </c>
      <c r="D19" s="8">
        <f t="shared" si="1"/>
        <v>8.3251999999999993E-2</v>
      </c>
      <c r="E19" s="8">
        <f t="shared" si="2"/>
        <v>7.5641333333333338E-2</v>
      </c>
      <c r="F19" t="s">
        <v>61</v>
      </c>
      <c r="H19" s="4" t="s">
        <v>45</v>
      </c>
      <c r="I19" s="2">
        <v>5.3789999999999998E-2</v>
      </c>
      <c r="J19" s="2">
        <v>6.6850000000000007E-2</v>
      </c>
      <c r="K19" s="2">
        <v>5.7009999999999998E-2</v>
      </c>
      <c r="L19" s="2" t="s">
        <v>61</v>
      </c>
      <c r="M19" s="2"/>
      <c r="N19" s="4" t="s">
        <v>41</v>
      </c>
      <c r="O19" s="2">
        <v>3.721E-2</v>
      </c>
      <c r="P19" s="2">
        <v>5.1979999999999998E-2</v>
      </c>
      <c r="Q19" s="2">
        <v>2.2859999999999998E-2</v>
      </c>
      <c r="R19" s="2" t="s">
        <v>61</v>
      </c>
      <c r="S19" s="2"/>
      <c r="T19" s="5" t="s">
        <v>17</v>
      </c>
      <c r="U19" s="2">
        <v>0.61778999999999995</v>
      </c>
      <c r="V19" s="3">
        <v>0.72901000000000005</v>
      </c>
      <c r="W19" s="2">
        <v>0.78208999999999995</v>
      </c>
      <c r="X19" s="2" t="s">
        <v>17</v>
      </c>
    </row>
    <row r="20" spans="1:24">
      <c r="A20" s="4" t="s">
        <v>15</v>
      </c>
      <c r="B20" s="8">
        <v>7.3999999999999996E-2</v>
      </c>
      <c r="C20" s="8">
        <f t="shared" si="0"/>
        <v>7.4810666666666664E-2</v>
      </c>
      <c r="D20" s="8">
        <f t="shared" si="1"/>
        <v>8.3251999999999993E-2</v>
      </c>
      <c r="E20" s="8">
        <f t="shared" si="2"/>
        <v>7.5641333333333338E-2</v>
      </c>
      <c r="F20" t="s">
        <v>61</v>
      </c>
      <c r="H20" s="4" t="s">
        <v>46</v>
      </c>
      <c r="I20" s="2">
        <v>5.3789999999999998E-2</v>
      </c>
      <c r="J20" s="2">
        <v>6.6850000000000007E-2</v>
      </c>
      <c r="K20" s="2">
        <v>5.7009999999999998E-2</v>
      </c>
      <c r="L20" s="2" t="s">
        <v>61</v>
      </c>
      <c r="M20" s="2"/>
      <c r="N20" s="4" t="s">
        <v>42</v>
      </c>
      <c r="O20" s="2">
        <v>3.721E-2</v>
      </c>
      <c r="P20" s="2">
        <v>5.1979999999999998E-2</v>
      </c>
      <c r="Q20" s="2">
        <v>2.2859999999999998E-2</v>
      </c>
      <c r="R20" s="2" t="s">
        <v>61</v>
      </c>
      <c r="S20" s="2"/>
      <c r="T20" s="5" t="s">
        <v>18</v>
      </c>
      <c r="U20" s="2">
        <v>-0.56322000000000005</v>
      </c>
      <c r="V20" s="3">
        <v>-0.58048999999999995</v>
      </c>
      <c r="W20" s="2">
        <v>-0.79908999999999997</v>
      </c>
      <c r="X20" s="2" t="s">
        <v>67</v>
      </c>
    </row>
    <row r="21" spans="1:24">
      <c r="A21" s="4" t="s">
        <v>16</v>
      </c>
      <c r="B21" s="8">
        <v>7.3999999999999996E-2</v>
      </c>
      <c r="C21" s="8">
        <f t="shared" si="0"/>
        <v>7.4810666666666664E-2</v>
      </c>
      <c r="D21" s="8">
        <f t="shared" si="1"/>
        <v>8.3251999999999993E-2</v>
      </c>
      <c r="E21" s="8">
        <f>B21-(SUM($E$3:$E$6)+SUM($B$7:$B$21)+SUM($E$22:$E$24)+1)/15</f>
        <v>7.5641333333333338E-2</v>
      </c>
      <c r="F21" t="s">
        <v>61</v>
      </c>
      <c r="H21" s="4" t="s">
        <v>47</v>
      </c>
      <c r="I21" s="2">
        <v>5.3789999999999998E-2</v>
      </c>
      <c r="J21" s="2">
        <v>6.6850000000000007E-2</v>
      </c>
      <c r="K21" s="2">
        <v>5.7009999999999998E-2</v>
      </c>
      <c r="L21" s="2" t="s">
        <v>61</v>
      </c>
      <c r="M21" s="2"/>
      <c r="N21" s="4" t="s">
        <v>43</v>
      </c>
      <c r="O21" s="2">
        <v>3.721E-2</v>
      </c>
      <c r="P21" s="2">
        <v>5.1979999999999998E-2</v>
      </c>
      <c r="Q21" s="2">
        <v>2.2859999999999998E-2</v>
      </c>
      <c r="R21" s="2" t="s">
        <v>61</v>
      </c>
      <c r="S21" s="2"/>
      <c r="T21" s="7" t="s">
        <v>19</v>
      </c>
      <c r="U21" s="3"/>
      <c r="V21" s="3"/>
      <c r="W21" s="2">
        <v>-0.79908999999999997</v>
      </c>
      <c r="X21" s="2" t="s">
        <v>67</v>
      </c>
    </row>
    <row r="22" spans="1:24">
      <c r="A22" s="4" t="s">
        <v>17</v>
      </c>
      <c r="B22" s="8">
        <v>0.216</v>
      </c>
      <c r="C22" s="8">
        <v>0.61778999999999995</v>
      </c>
      <c r="D22" s="8">
        <v>0.72901000000000005</v>
      </c>
      <c r="E22" s="8">
        <v>0.78208999999999995</v>
      </c>
      <c r="F22" s="2" t="s">
        <v>17</v>
      </c>
      <c r="H22" s="4" t="s">
        <v>17</v>
      </c>
      <c r="I22" s="2">
        <v>0.61778999999999995</v>
      </c>
      <c r="J22" s="2">
        <v>0.72901000000000005</v>
      </c>
      <c r="K22" s="2">
        <v>0.78208999999999995</v>
      </c>
      <c r="L22" s="2" t="s">
        <v>17</v>
      </c>
      <c r="M22" s="2"/>
      <c r="N22" s="4" t="s">
        <v>17</v>
      </c>
      <c r="O22" s="2">
        <v>0.61778999999999995</v>
      </c>
      <c r="P22" s="2">
        <v>0.72901000000000005</v>
      </c>
      <c r="Q22" s="2">
        <v>0.78208999999999995</v>
      </c>
      <c r="R22" s="2" t="s">
        <v>17</v>
      </c>
      <c r="S22" s="2"/>
      <c r="T22" s="4"/>
      <c r="U22" s="3"/>
      <c r="V22" s="3"/>
      <c r="W22" s="3"/>
    </row>
    <row r="23" spans="1:24">
      <c r="A23" s="4" t="s">
        <v>18</v>
      </c>
      <c r="B23" s="8">
        <v>-0.217</v>
      </c>
      <c r="C23" s="8">
        <v>-0.56322000000000005</v>
      </c>
      <c r="D23" s="8">
        <v>-0.58048999999999995</v>
      </c>
      <c r="E23" s="8">
        <v>-0.79908999999999997</v>
      </c>
      <c r="F23" s="2" t="s">
        <v>67</v>
      </c>
      <c r="H23" s="4" t="s">
        <v>18</v>
      </c>
      <c r="I23" s="2">
        <v>-0.56322000000000005</v>
      </c>
      <c r="J23" s="2">
        <v>-0.58048999999999995</v>
      </c>
      <c r="K23" s="2">
        <v>-0.79908999999999997</v>
      </c>
      <c r="L23" s="2" t="s">
        <v>67</v>
      </c>
      <c r="M23" s="2"/>
      <c r="N23" s="4" t="s">
        <v>18</v>
      </c>
      <c r="O23" s="2">
        <v>-0.56322000000000005</v>
      </c>
      <c r="P23" s="2">
        <v>-0.58048999999999995</v>
      </c>
      <c r="Q23" s="2">
        <v>-0.79908999999999997</v>
      </c>
      <c r="R23" s="2" t="s">
        <v>67</v>
      </c>
      <c r="S23" s="2"/>
      <c r="T23" s="4"/>
      <c r="U23" s="3"/>
      <c r="V23" s="3"/>
      <c r="W23" s="3"/>
    </row>
    <row r="24" spans="1:24">
      <c r="A24" s="6" t="s">
        <v>19</v>
      </c>
      <c r="B24" s="8"/>
      <c r="C24" s="8"/>
      <c r="D24" s="8"/>
      <c r="E24" s="8">
        <v>-0.79908999999999997</v>
      </c>
      <c r="F24" s="2" t="s">
        <v>67</v>
      </c>
      <c r="H24" s="6" t="s">
        <v>19</v>
      </c>
      <c r="I24" s="2"/>
      <c r="J24" s="2"/>
      <c r="K24" s="2">
        <v>-0.79908999999999997</v>
      </c>
      <c r="L24" s="2" t="s">
        <v>67</v>
      </c>
      <c r="M24" s="2"/>
      <c r="N24" s="6" t="s">
        <v>19</v>
      </c>
      <c r="O24" s="2"/>
      <c r="P24" s="2"/>
      <c r="Q24" s="2">
        <v>-0.79908999999999997</v>
      </c>
      <c r="R24" s="2" t="s">
        <v>67</v>
      </c>
      <c r="S24" s="2"/>
      <c r="T24" s="4"/>
      <c r="U24" s="3"/>
      <c r="V24" s="3"/>
      <c r="W24" s="3"/>
    </row>
    <row r="25" spans="1:24">
      <c r="A25" s="4"/>
      <c r="H25" s="4"/>
      <c r="I25" s="2"/>
      <c r="J25" s="2"/>
      <c r="K25" s="2"/>
      <c r="L25" s="2"/>
      <c r="M25" s="2"/>
      <c r="N25" s="4"/>
      <c r="O25" s="2"/>
      <c r="P25" s="2"/>
      <c r="Q25" s="2"/>
      <c r="R25" s="2"/>
      <c r="S25" s="2"/>
      <c r="T25" s="4"/>
      <c r="U25" s="2"/>
      <c r="V25" s="2"/>
      <c r="W25" s="2"/>
    </row>
    <row r="26" spans="1:24">
      <c r="A26" s="4"/>
      <c r="B26" s="9">
        <f>SUM(B3:B24)</f>
        <v>1.0000000000000286E-3</v>
      </c>
      <c r="C26" s="9">
        <f>SUM(C3:C24)</f>
        <v>0</v>
      </c>
      <c r="D26" s="9">
        <f>SUM(D3:D24)</f>
        <v>0.99999999999999978</v>
      </c>
      <c r="E26" s="9">
        <f>SUM(E3:E24)</f>
        <v>-0.99999999999999989</v>
      </c>
      <c r="H26" s="4"/>
      <c r="I26" s="2">
        <f>SUM(I3:I24)</f>
        <v>0</v>
      </c>
      <c r="J26" s="2">
        <f>SUM(J3:J24)</f>
        <v>0.99999999999999978</v>
      </c>
      <c r="K26" s="2">
        <f>SUM(K3:K24)</f>
        <v>-0.99999999999999989</v>
      </c>
      <c r="L26" s="2"/>
      <c r="M26" s="2"/>
      <c r="N26" s="4"/>
      <c r="O26" s="2">
        <f>SUM(O3:O24)</f>
        <v>0</v>
      </c>
      <c r="P26" s="2">
        <f>SUM(P3:P24)</f>
        <v>0.99999999999999978</v>
      </c>
      <c r="Q26" s="2">
        <f>SUM(Q3:Q24)</f>
        <v>-1</v>
      </c>
      <c r="R26" s="2"/>
      <c r="S26" s="2"/>
      <c r="T26" s="4"/>
      <c r="U26" s="2">
        <f>SUM(U3:U24)</f>
        <v>0</v>
      </c>
      <c r="V26" s="2">
        <f>SUM(V3:V24)</f>
        <v>0.99999999999999978</v>
      </c>
      <c r="W26" s="2">
        <f>SUM(W3:W24)</f>
        <v>-1</v>
      </c>
    </row>
  </sheetData>
  <mergeCells count="4">
    <mergeCell ref="A1:F1"/>
    <mergeCell ref="H1:L1"/>
    <mergeCell ref="N1:R1"/>
    <mergeCell ref="T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125" zoomScaleNormal="125" zoomScalePageLayoutView="125" workbookViewId="0">
      <selection activeCell="F14" sqref="F14"/>
    </sheetView>
  </sheetViews>
  <sheetFormatPr baseColWidth="10" defaultRowHeight="15" x14ac:dyDescent="0"/>
  <cols>
    <col min="1" max="1" width="5.6640625" bestFit="1" customWidth="1"/>
    <col min="3" max="3" width="12.1640625" bestFit="1" customWidth="1"/>
    <col min="4" max="4" width="12" bestFit="1" customWidth="1"/>
    <col min="5" max="5" width="8.5" bestFit="1" customWidth="1"/>
    <col min="6" max="6" width="11.33203125" bestFit="1" customWidth="1"/>
    <col min="7" max="7" width="6.33203125" bestFit="1" customWidth="1"/>
    <col min="8" max="8" width="12.6640625" bestFit="1" customWidth="1"/>
    <col min="9" max="9" width="6.1640625" bestFit="1" customWidth="1"/>
    <col min="10" max="10" width="12.33203125" bestFit="1" customWidth="1"/>
    <col min="11" max="11" width="5.33203125" bestFit="1" customWidth="1"/>
  </cols>
  <sheetData>
    <row r="1" spans="1:11">
      <c r="A1" s="10" t="s">
        <v>69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>
      <c r="B2" s="4" t="s">
        <v>70</v>
      </c>
      <c r="C2" s="4" t="s">
        <v>74</v>
      </c>
      <c r="D2" s="4" t="s">
        <v>75</v>
      </c>
      <c r="E2" s="4" t="s">
        <v>71</v>
      </c>
      <c r="F2" s="4" t="s">
        <v>72</v>
      </c>
      <c r="G2" s="4" t="s">
        <v>76</v>
      </c>
      <c r="H2" s="4" t="s">
        <v>77</v>
      </c>
      <c r="I2" s="4" t="s">
        <v>78</v>
      </c>
      <c r="J2" s="4" t="s">
        <v>79</v>
      </c>
      <c r="K2" s="4" t="s">
        <v>73</v>
      </c>
    </row>
    <row r="3" spans="1:11">
      <c r="A3" s="4" t="s">
        <v>0</v>
      </c>
      <c r="B3" s="2">
        <v>-0.41570000000000001</v>
      </c>
      <c r="E3" s="12">
        <v>-0.73709999999999998</v>
      </c>
      <c r="F3" s="2">
        <f>ROUND(E3,5)</f>
        <v>-0.73709999999999998</v>
      </c>
      <c r="G3" s="2"/>
      <c r="H3" s="2"/>
      <c r="I3" s="2"/>
      <c r="J3" s="2"/>
    </row>
    <row r="4" spans="1:11">
      <c r="A4" s="4" t="s">
        <v>21</v>
      </c>
      <c r="B4" s="2">
        <v>0.27189999999999998</v>
      </c>
      <c r="E4" s="12">
        <v>0.36908999999999997</v>
      </c>
      <c r="F4" s="2">
        <f>ROUND(E4,5)</f>
        <v>0.36908999999999997</v>
      </c>
      <c r="G4" s="2"/>
      <c r="H4" s="2"/>
      <c r="I4" s="2"/>
      <c r="J4" s="2"/>
    </row>
    <row r="5" spans="1:11">
      <c r="A5" s="4"/>
      <c r="E5" s="12"/>
      <c r="F5" s="2"/>
      <c r="G5" s="2"/>
      <c r="H5" s="2"/>
      <c r="I5" s="2"/>
      <c r="J5" s="2"/>
    </row>
    <row r="6" spans="1:11">
      <c r="A6" s="4"/>
      <c r="E6" s="12"/>
      <c r="F6" s="2"/>
      <c r="G6" s="2"/>
      <c r="H6" s="2"/>
      <c r="I6" s="2"/>
      <c r="J6" s="2"/>
    </row>
    <row r="7" spans="1:11">
      <c r="A7" s="4" t="s">
        <v>2</v>
      </c>
      <c r="B7" s="2">
        <v>-3.5099999999999999E-2</v>
      </c>
      <c r="E7" s="2">
        <f>B7-(SUM($E$3:$E$4)+SUM($B$7:$B$12)+SUM($E$13:$E$14)+1)/6</f>
        <v>2.0521666666666646E-2</v>
      </c>
      <c r="F7" s="2">
        <v>2.053E-2</v>
      </c>
      <c r="G7" s="2"/>
      <c r="H7" s="2"/>
      <c r="I7" s="2"/>
      <c r="J7" s="2"/>
    </row>
    <row r="8" spans="1:11">
      <c r="A8" s="4" t="s">
        <v>3</v>
      </c>
      <c r="B8" s="2">
        <v>5.0799999999999998E-2</v>
      </c>
      <c r="E8" s="2">
        <f>B8-(SUM($E$3:$E$4)+SUM($B$7:$B$12)+SUM($E$13:$E$14)+1)/6</f>
        <v>0.10642166666666664</v>
      </c>
      <c r="F8" s="2">
        <f>ROUND(E8,5)</f>
        <v>0.10642</v>
      </c>
      <c r="G8" s="2"/>
      <c r="H8" s="2"/>
      <c r="I8" s="2"/>
      <c r="J8" s="2"/>
    </row>
    <row r="9" spans="1:11">
      <c r="A9" s="4" t="s">
        <v>4</v>
      </c>
      <c r="B9" s="2">
        <v>-0.24129999999999999</v>
      </c>
      <c r="E9" s="2">
        <f>B9-(SUM($E$3:$E$4)+SUM($B$7:$B$12)+SUM($E$13:$E$14)+1)/6</f>
        <v>-0.18567833333333333</v>
      </c>
      <c r="F9" s="2">
        <f>ROUND(E9,5)</f>
        <v>-0.18568000000000001</v>
      </c>
      <c r="G9" s="2"/>
      <c r="H9" s="2"/>
      <c r="I9" s="2"/>
      <c r="J9" s="2"/>
    </row>
    <row r="10" spans="1:11">
      <c r="A10" s="4" t="s">
        <v>5</v>
      </c>
      <c r="B10" s="2">
        <v>0.11219999999999999</v>
      </c>
      <c r="E10" s="2">
        <f>B10-(SUM($E$3:$E$4)+SUM($B$7:$B$12)+SUM($E$13:$E$14)+1)/6</f>
        <v>0.16782166666666665</v>
      </c>
      <c r="F10" s="2">
        <f>ROUND(E10,5)</f>
        <v>0.16782</v>
      </c>
      <c r="G10" s="2"/>
      <c r="H10" s="2"/>
      <c r="I10" s="2"/>
      <c r="J10" s="2"/>
    </row>
    <row r="11" spans="1:11">
      <c r="A11" s="4" t="s">
        <v>6</v>
      </c>
      <c r="B11" s="2">
        <v>0.11219999999999999</v>
      </c>
      <c r="E11" s="2">
        <f>B11-(SUM($E$3:$E$4)+SUM($B$7:$B$12)+SUM($E$13:$E$14)+1)/6</f>
        <v>0.16782166666666665</v>
      </c>
      <c r="F11" s="2">
        <f>ROUND(E11,5)</f>
        <v>0.16782</v>
      </c>
      <c r="G11" s="2"/>
      <c r="H11" s="2"/>
      <c r="I11" s="2"/>
      <c r="J11" s="2"/>
    </row>
    <row r="12" spans="1:11">
      <c r="A12" s="4" t="s">
        <v>68</v>
      </c>
      <c r="B12" s="2">
        <v>-0.88439999999999996</v>
      </c>
      <c r="E12" s="2">
        <f>B12-(SUM($E$3:$E$4)+SUM($B$7:$B$12)+SUM($E$13:$E$14)+1)/6</f>
        <v>-0.82877833333333328</v>
      </c>
      <c r="F12" s="2">
        <f>ROUND(E12,5)</f>
        <v>-0.82877999999999996</v>
      </c>
      <c r="G12" s="2"/>
      <c r="H12" s="2"/>
      <c r="I12" s="2"/>
      <c r="J12" s="2"/>
    </row>
    <row r="13" spans="1:11">
      <c r="A13" s="4" t="s">
        <v>17</v>
      </c>
      <c r="B13" s="2">
        <v>0.59730000000000005</v>
      </c>
      <c r="E13" s="12">
        <v>0.53688000000000002</v>
      </c>
      <c r="F13" s="2">
        <f>ROUND(E13,5)</f>
        <v>0.53688000000000002</v>
      </c>
      <c r="G13" s="2"/>
      <c r="H13" s="2"/>
      <c r="I13" s="2"/>
      <c r="J13" s="2"/>
    </row>
    <row r="14" spans="1:11">
      <c r="A14" s="4" t="s">
        <v>18</v>
      </c>
      <c r="B14" s="2">
        <v>-0.56789999999999996</v>
      </c>
      <c r="E14" s="12">
        <v>-0.61699999999999999</v>
      </c>
      <c r="F14" s="2">
        <f>ROUND(E14,5)</f>
        <v>-0.61699999999999999</v>
      </c>
      <c r="G14" s="2"/>
      <c r="H14" s="2"/>
      <c r="I14" s="2"/>
      <c r="J14" s="2"/>
    </row>
    <row r="15" spans="1:11">
      <c r="A15" s="6" t="s">
        <v>19</v>
      </c>
      <c r="E15" s="12"/>
      <c r="F15" s="2"/>
      <c r="G15" s="2"/>
      <c r="H15" s="2"/>
      <c r="I15" s="2"/>
      <c r="J15" s="2"/>
    </row>
    <row r="16" spans="1:11">
      <c r="B16" s="2">
        <f>SUM(B3:B14)</f>
        <v>-1</v>
      </c>
      <c r="E16" s="2">
        <f>SUM(E3:E14)</f>
        <v>-1</v>
      </c>
      <c r="F16" s="2">
        <f>SUM(F3:F14)</f>
        <v>-1</v>
      </c>
      <c r="G16" s="2"/>
      <c r="H16" s="2"/>
      <c r="I16" s="2"/>
      <c r="J16" s="2"/>
    </row>
  </sheetData>
  <mergeCells count="1">
    <mergeCell ref="A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NLE</vt:lpstr>
      <vt:lpstr>CYM</vt:lpstr>
    </vt:vector>
  </TitlesOfParts>
  <Company>The University of Pittsburgh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Debiec</dc:creator>
  <cp:lastModifiedBy>Karl Debiec</cp:lastModifiedBy>
  <cp:lastPrinted>2014-11-14T21:06:21Z</cp:lastPrinted>
  <dcterms:created xsi:type="dcterms:W3CDTF">2014-10-14T15:48:09Z</dcterms:created>
  <dcterms:modified xsi:type="dcterms:W3CDTF">2015-01-30T14:02:02Z</dcterms:modified>
</cp:coreProperties>
</file>