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ybilonyeagoro/Library/Mobile Documents/com~apple~CloudDocs/Rice Challenge Assignments/Starter_Code/"/>
    </mc:Choice>
  </mc:AlternateContent>
  <xr:revisionPtr revIDLastSave="0" documentId="13_ncr:1_{08E1DA10-914B-E74D-A8EC-85B16EDAC3A6}" xr6:coauthVersionLast="47" xr6:coauthVersionMax="47" xr10:uidLastSave="{00000000-0000-0000-0000-000000000000}"/>
  <bookViews>
    <workbookView xWindow="2160" yWindow="500" windowWidth="26440" windowHeight="14480" activeTab="5" xr2:uid="{00000000-000D-0000-FFFF-FFFF00000000}"/>
  </bookViews>
  <sheets>
    <sheet name="Sheet1" sheetId="2" r:id="rId1"/>
    <sheet name="Sheet2" sheetId="3" r:id="rId2"/>
    <sheet name="Sheet9" sheetId="10" r:id="rId3"/>
    <sheet name="Crowdfunding" sheetId="1" r:id="rId4"/>
    <sheet name="Crowdfunding Goal Analysis" sheetId="4" r:id="rId5"/>
    <sheet name="Statistical Analysis" sheetId="11" r:id="rId6"/>
  </sheets>
  <definedNames>
    <definedName name="_xlnm._FilterDatabase" localSheetId="5" hidden="1">'Statistical Analysis'!$A$1:$A$1001</definedName>
  </definedNames>
  <calcPr calcId="191029"/>
  <pivotCaches>
    <pivotCache cacheId="56" r:id="rId7"/>
    <pivotCache cacheId="5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G10" i="4"/>
  <c r="I7" i="11"/>
  <c r="L12" i="11"/>
  <c r="L11" i="11"/>
  <c r="L10" i="11"/>
  <c r="L9" i="11"/>
  <c r="L8" i="11"/>
  <c r="L7" i="11"/>
  <c r="I12" i="11"/>
  <c r="I11" i="11"/>
  <c r="I10" i="11"/>
  <c r="I9" i="11"/>
  <c r="I8" i="11"/>
  <c r="D12" i="4"/>
  <c r="D11" i="4"/>
  <c r="D10" i="4"/>
  <c r="D8" i="4"/>
  <c r="D7" i="4"/>
  <c r="D6" i="4"/>
  <c r="D5" i="4"/>
  <c r="D4" i="4"/>
  <c r="D3" i="4"/>
  <c r="C9" i="4"/>
  <c r="C12" i="4"/>
  <c r="C11" i="4"/>
  <c r="C13" i="4"/>
  <c r="C10" i="4"/>
  <c r="C8" i="4"/>
  <c r="C7" i="4"/>
  <c r="C6" i="4"/>
  <c r="C5" i="4"/>
  <c r="C4" i="4"/>
  <c r="C3" i="4"/>
  <c r="B3" i="4"/>
  <c r="C2" i="4"/>
  <c r="D2" i="4"/>
  <c r="B13" i="4"/>
  <c r="B12" i="4"/>
  <c r="B11" i="4"/>
  <c r="B10" i="4"/>
  <c r="B9" i="4"/>
  <c r="B8" i="4"/>
  <c r="B7" i="4"/>
  <c r="B6" i="4"/>
  <c r="B5" i="4"/>
  <c r="B4" i="4"/>
  <c r="E4" i="4" l="1"/>
  <c r="E5" i="4"/>
  <c r="E6" i="4"/>
  <c r="E7" i="4"/>
  <c r="E8" i="4"/>
  <c r="E9" i="4"/>
  <c r="G9" i="4" s="1"/>
  <c r="E10" i="4"/>
  <c r="E11" i="4"/>
  <c r="E12" i="4"/>
  <c r="D13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S2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9" i="4" l="1"/>
  <c r="G12" i="4"/>
  <c r="H12" i="4"/>
  <c r="F12" i="4"/>
  <c r="H8" i="4"/>
  <c r="G8" i="4"/>
  <c r="F8" i="4"/>
  <c r="G4" i="4"/>
  <c r="H4" i="4"/>
  <c r="F4" i="4"/>
  <c r="H11" i="4"/>
  <c r="G11" i="4"/>
  <c r="F11" i="4"/>
  <c r="G7" i="4"/>
  <c r="F7" i="4"/>
  <c r="H7" i="4"/>
  <c r="E2" i="4"/>
  <c r="F10" i="4"/>
  <c r="H10" i="4"/>
  <c r="G6" i="4"/>
  <c r="H6" i="4"/>
  <c r="F6" i="4"/>
  <c r="E13" i="4"/>
  <c r="H13" i="4" s="1"/>
  <c r="F9" i="4"/>
  <c r="F5" i="4"/>
  <c r="H5" i="4"/>
  <c r="G5" i="4"/>
  <c r="E3" i="4"/>
  <c r="H3" i="4" l="1"/>
  <c r="F3" i="4"/>
  <c r="G3" i="4"/>
  <c r="H2" i="4"/>
  <c r="G2" i="4"/>
  <c r="G13" i="4"/>
  <c r="F13" i="4"/>
  <c r="F2" i="4"/>
</calcChain>
</file>

<file path=xl/sharedStrings.xml><?xml version="1.0" encoding="utf-8"?>
<sst xmlns="http://schemas.openxmlformats.org/spreadsheetml/2006/main" count="7139" uniqueCount="2115">
  <si>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</si>
  <si>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</si>
  <si>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</si>
  <si>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</si>
  <si>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</si>
  <si>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</si>
  <si>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</si>
  <si>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</si>
  <si>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</si>
  <si>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</si>
  <si>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</si>
  <si>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</si>
  <si>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</si>
  <si>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</si>
  <si>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</si>
  <si>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</si>
  <si>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</si>
  <si>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</si>
  <si>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</si>
  <si>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</si>
  <si>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</si>
  <si>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</si>
  <si>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</si>
  <si>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</si>
  <si>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</si>
  <si>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</si>
  <si>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</si>
  <si>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</si>
  <si>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</si>
  <si>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</si>
  <si>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</si>
  <si>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</si>
  <si>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</si>
  <si>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</si>
  <si>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</si>
  <si>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</si>
  <si>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</si>
  <si>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</si>
  <si>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</si>
  <si>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</si>
  <si>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</si>
  <si>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</si>
  <si>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</si>
  <si>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</si>
  <si>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</si>
  <si>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</si>
  <si>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</si>
  <si>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</si>
  <si>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</si>
  <si>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</si>
  <si>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</si>
  <si>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</si>
  <si>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</si>
  <si>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</si>
  <si>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</si>
  <si>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</si>
  <si>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</si>
  <si>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</si>
  <si>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</si>
  <si>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</si>
  <si>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</si>
  <si>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</si>
  <si>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</si>
  <si>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</si>
  <si>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</si>
  <si>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</si>
  <si>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</si>
  <si>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</si>
  <si>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</si>
  <si>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</si>
  <si>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</si>
  <si>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</si>
  <si>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</si>
  <si>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</si>
  <si>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</si>
  <si>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</si>
  <si>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</si>
  <si>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</si>
  <si>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</si>
  <si>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</si>
  <si>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</si>
  <si>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</si>
  <si>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</si>
  <si>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</si>
  <si>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</si>
  <si>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</si>
  <si>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</si>
  <si>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</si>
  <si>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</si>
  <si>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</si>
  <si>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</si>
  <si>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</si>
  <si>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</si>
  <si>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</si>
  <si>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</si>
  <si>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</si>
  <si>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</si>
  <si>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</si>
  <si>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</si>
  <si>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</si>
  <si>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</si>
  <si>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</si>
  <si>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</si>
  <si>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</si>
  <si>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</si>
  <si>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</si>
  <si>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</si>
  <si>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</si>
  <si>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</si>
  <si>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</si>
  <si>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</si>
  <si>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</si>
  <si>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</si>
  <si>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</si>
  <si>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</si>
  <si>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</si>
  <si>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</si>
  <si>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</si>
  <si>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</si>
  <si>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</si>
  <si>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</si>
  <si>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</si>
  <si>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</si>
  <si>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</si>
  <si>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</si>
  <si>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</si>
  <si>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</si>
  <si>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</si>
  <si>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</si>
  <si>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</si>
  <si>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</si>
  <si>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</si>
  <si>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</si>
  <si>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</si>
  <si>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</si>
  <si>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</si>
  <si>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</si>
  <si>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</si>
  <si>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</si>
  <si>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</si>
  <si>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</si>
  <si>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</si>
  <si>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</si>
  <si>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</si>
  <si>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</si>
  <si>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</si>
  <si>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</si>
  <si>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</si>
  <si>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</si>
  <si>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</si>
  <si>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</si>
  <si>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</si>
  <si>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</si>
  <si>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</si>
  <si>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</si>
  <si>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</si>
  <si>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</si>
  <si>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</si>
  <si>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</si>
  <si>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</si>
  <si>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</si>
  <si>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</si>
  <si>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</si>
  <si>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</si>
  <si>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</si>
  <si>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</si>
  <si>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</si>
  <si>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</si>
  <si>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</si>
  <si>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</si>
  <si>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</si>
  <si>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</si>
  <si>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</si>
  <si>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</si>
  <si>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</si>
  <si>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</si>
  <si>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</si>
  <si>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</si>
  <si>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</si>
  <si>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</si>
  <si>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</si>
  <si>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</si>
  <si>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</si>
  <si>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</si>
  <si>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</si>
  <si>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</si>
  <si>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</si>
  <si>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</si>
  <si>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</si>
  <si>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</si>
  <si>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</si>
  <si>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</si>
  <si>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</si>
  <si>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</si>
  <si>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</si>
  <si>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</si>
  <si>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</si>
  <si>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</si>
  <si>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</si>
  <si>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</si>
  <si>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</si>
  <si>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</si>
  <si>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</si>
  <si>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</si>
  <si>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</si>
  <si>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</si>
  <si>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</si>
  <si>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</si>
  <si>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</si>
  <si>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</si>
  <si>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</si>
  <si>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</si>
  <si>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</si>
  <si>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</si>
  <si>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</si>
  <si>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</si>
  <si>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</si>
  <si>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</si>
  <si>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</si>
  <si>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</si>
  <si>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</si>
  <si>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</si>
  <si>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</si>
  <si>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</si>
  <si>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</si>
  <si>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</si>
  <si>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</si>
  <si>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</si>
  <si>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</si>
  <si>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</si>
  <si>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</si>
  <si>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</si>
  <si>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</si>
  <si>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</si>
  <si>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</si>
  <si>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</si>
  <si>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</si>
  <si>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</si>
  <si>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</si>
  <si>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</si>
  <si>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</si>
  <si>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</si>
  <si>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</si>
  <si>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</si>
  <si>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</si>
  <si>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</si>
  <si>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</si>
  <si>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</si>
  <si>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</si>
  <si>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</si>
  <si>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</si>
  <si>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</si>
  <si>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</si>
  <si>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</si>
  <si>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</si>
  <si>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</si>
  <si>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</si>
  <si>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</si>
  <si>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</si>
  <si>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</si>
  <si>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</si>
  <si>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</si>
  <si>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</si>
  <si>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</si>
  <si>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</si>
  <si>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</si>
  <si>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</si>
  <si>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</si>
  <si>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</si>
  <si>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</si>
  <si>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</si>
  <si>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</si>
  <si>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</si>
  <si>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</si>
  <si>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</si>
  <si>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</si>
  <si>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</si>
  <si>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</si>
  <si>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</si>
  <si>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</si>
  <si>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</si>
  <si>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</si>
  <si>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</si>
  <si>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</si>
  <si>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</si>
  <si>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</si>
  <si>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</si>
  <si>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</si>
  <si>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</si>
  <si>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</si>
  <si>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</si>
  <si>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</si>
  <si>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</si>
  <si>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</si>
  <si>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</si>
  <si>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</si>
  <si>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</si>
  <si>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</si>
  <si>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</si>
  <si>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</si>
  <si>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</si>
  <si>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</si>
  <si>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</si>
  <si>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</si>
  <si>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</si>
  <si>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</si>
  <si>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</si>
  <si>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</si>
  <si>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</si>
  <si>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</si>
  <si>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</si>
  <si>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</si>
  <si>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</si>
  <si>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</si>
  <si>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</si>
  <si>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</si>
  <si>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</si>
  <si>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</si>
  <si>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</si>
  <si>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</si>
  <si>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</si>
  <si>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</si>
  <si>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</si>
  <si>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</si>
  <si>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</si>
  <si>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</si>
  <si>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</si>
  <si>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</si>
  <si>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</si>
  <si>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</si>
  <si>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</si>
  <si>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</si>
  <si>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</si>
  <si>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</si>
  <si>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</si>
  <si>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</si>
  <si>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</si>
  <si>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</si>
  <si>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</si>
  <si>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</si>
  <si>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</si>
  <si>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</si>
  <si>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</si>
  <si>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</si>
  <si>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</si>
  <si>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</si>
  <si>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</si>
  <si>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</si>
  <si>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</si>
  <si>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</si>
  <si>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</si>
  <si>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</si>
  <si>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</si>
  <si>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</si>
  <si>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</si>
  <si>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</si>
  <si>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</si>
  <si>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</si>
  <si>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</si>
  <si>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</si>
  <si>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</si>
  <si>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</si>
  <si>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</si>
  <si>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</si>
  <si>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</si>
  <si>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</si>
  <si>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</si>
  <si>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</si>
  <si>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</si>
  <si>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</si>
  <si>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</si>
  <si>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</si>
  <si>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</si>
  <si>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</si>
  <si>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</si>
  <si>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</si>
  <si>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</si>
  <si>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</si>
  <si>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</si>
  <si>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</si>
  <si>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</si>
  <si>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</si>
  <si>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</si>
  <si>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</si>
  <si>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</si>
  <si>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</si>
  <si>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</si>
  <si>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</si>
  <si>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</si>
  <si>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</si>
  <si>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</si>
  <si>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</si>
  <si>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</si>
  <si>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</si>
  <si>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</si>
  <si>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</si>
  <si>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</si>
  <si>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</si>
  <si>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</si>
  <si>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</si>
  <si>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</si>
  <si>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</si>
  <si>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</si>
  <si>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</si>
  <si>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</si>
  <si>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</si>
  <si>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</si>
  <si>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</si>
  <si>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</si>
  <si>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</si>
  <si>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</si>
  <si>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</si>
  <si>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</si>
  <si>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</si>
  <si>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</si>
  <si>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</si>
  <si>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</si>
  <si>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</si>
  <si>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</si>
  <si>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</si>
  <si>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</si>
  <si>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</si>
  <si>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</si>
  <si>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</si>
  <si>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</si>
  <si>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</si>
  <si>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</si>
  <si>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</si>
  <si>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</si>
  <si>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</si>
  <si>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</si>
  <si>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</si>
  <si>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</si>
  <si>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</si>
  <si>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</si>
  <si>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</si>
  <si>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</si>
  <si>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</si>
  <si>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</si>
  <si>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</si>
  <si>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</si>
  <si>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</si>
  <si>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</si>
  <si>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</si>
  <si>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</si>
  <si>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</si>
  <si>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</si>
  <si>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</si>
  <si>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</si>
  <si>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</si>
  <si>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</si>
  <si>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</si>
  <si>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</si>
  <si>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</si>
  <si>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</si>
  <si>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</si>
  <si>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</si>
  <si>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</si>
  <si>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</si>
  <si>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</si>
  <si>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</si>
  <si>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</si>
  <si>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</si>
  <si>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</si>
  <si>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</si>
  <si>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</si>
  <si>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</si>
  <si>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</si>
  <si>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</si>
  <si>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</si>
  <si>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</si>
  <si>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</si>
  <si>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</si>
  <si>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</si>
  <si>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</si>
  <si>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</si>
  <si>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</si>
  <si>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</si>
  <si>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</si>
  <si>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</si>
  <si>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</si>
  <si>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</si>
  <si>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</si>
  <si>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</si>
  <si>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</si>
  <si>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</si>
  <si>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</si>
  <si>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</si>
  <si>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</si>
  <si>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</si>
  <si>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</si>
  <si>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</si>
  <si>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</si>
  <si>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</si>
  <si>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</si>
  <si>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</si>
  <si>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</si>
  <si>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</si>
  <si>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</si>
  <si>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</si>
  <si>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</si>
  <si>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</si>
  <si>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</si>
  <si>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</si>
  <si>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</si>
  <si>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</si>
  <si>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</si>
  <si>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</si>
  <si>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</si>
  <si>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</si>
  <si>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</si>
  <si>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</si>
  <si>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</si>
  <si>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</si>
  <si>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</si>
  <si>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</si>
  <si>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</si>
  <si>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</si>
  <si>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</si>
  <si>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</si>
  <si>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</si>
  <si>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</si>
  <si>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</si>
  <si>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</si>
  <si>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</si>
  <si>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</si>
  <si>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</si>
  <si>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</si>
  <si>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</si>
  <si>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</si>
  <si>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</si>
  <si>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</si>
  <si>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</si>
  <si>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</si>
  <si>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</si>
  <si>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</si>
  <si>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</si>
  <si>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</si>
  <si>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</si>
  <si>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</si>
  <si>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</si>
  <si>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</si>
  <si>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</si>
  <si>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</si>
  <si>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</si>
  <si>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</si>
  <si>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</si>
  <si>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</si>
  <si>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</si>
  <si>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</si>
  <si>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</si>
  <si>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</si>
  <si>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</si>
  <si>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</si>
  <si>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</si>
  <si>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</si>
  <si>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</si>
  <si>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</si>
  <si>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</si>
  <si>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</si>
  <si>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</si>
  <si>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</si>
  <si>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</si>
  <si>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</si>
  <si>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</si>
  <si>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</si>
  <si>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</si>
  <si>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</si>
  <si>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</si>
  <si>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</si>
  <si>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</si>
  <si>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</si>
  <si>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</si>
  <si>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</si>
  <si>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</si>
  <si>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</si>
  <si>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</si>
  <si>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</si>
  <si>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</si>
  <si>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</si>
  <si>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</si>
  <si>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</si>
  <si>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</si>
  <si>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</si>
  <si>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</si>
  <si>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</si>
  <si>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</si>
  <si>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</si>
  <si>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</si>
  <si>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</si>
  <si>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</si>
  <si>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</si>
  <si>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</si>
  <si>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</si>
  <si>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</si>
  <si>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</si>
  <si>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</si>
  <si>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</si>
  <si>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</si>
  <si>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</si>
  <si>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</si>
  <si>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</si>
  <si>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</si>
  <si>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</si>
  <si>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</si>
  <si>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</si>
  <si>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</si>
  <si>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</si>
  <si>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</si>
  <si>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</si>
  <si>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</si>
  <si>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</si>
  <si>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</si>
  <si>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</si>
  <si>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</si>
  <si>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</si>
  <si>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</si>
  <si>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</si>
  <si>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</si>
  <si>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</si>
  <si>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</si>
  <si>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</si>
  <si>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</si>
  <si>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</si>
  <si>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</si>
  <si>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</si>
  <si>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</si>
  <si>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</si>
  <si>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</si>
  <si>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</si>
  <si>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</si>
  <si>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</si>
  <si>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</si>
  <si>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</si>
  <si>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</si>
  <si>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</si>
  <si>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</si>
  <si>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</si>
  <si>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</si>
  <si>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</si>
  <si>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</si>
  <si>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</si>
  <si>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</si>
  <si>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</si>
  <si>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</si>
  <si>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</si>
  <si>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</si>
  <si>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</si>
  <si>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</si>
  <si>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</si>
  <si>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</si>
  <si>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</si>
  <si>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</si>
  <si>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</si>
  <si>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</si>
  <si>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</si>
  <si>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</si>
  <si>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</si>
  <si>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</si>
  <si>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</si>
  <si>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</si>
  <si>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</si>
  <si>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</si>
  <si>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</si>
  <si>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</si>
  <si>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</si>
  <si>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</si>
  <si>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</si>
  <si>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</si>
  <si>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</si>
  <si>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</si>
  <si>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</si>
  <si>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</si>
  <si>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</si>
  <si>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</si>
  <si>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</si>
  <si>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</si>
  <si>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</si>
  <si>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</si>
  <si>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</si>
  <si>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</si>
  <si>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</si>
  <si>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</si>
  <si>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</si>
  <si>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</si>
  <si>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</si>
  <si>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</si>
  <si>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</si>
  <si>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</si>
  <si>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</si>
  <si>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</si>
  <si>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</si>
  <si>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</si>
  <si>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</si>
  <si>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</si>
  <si>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</si>
  <si>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</si>
  <si>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</si>
  <si>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</si>
  <si>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</si>
  <si>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</si>
  <si>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</si>
  <si>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</si>
  <si>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</si>
  <si>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</si>
  <si>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</si>
  <si>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</si>
  <si>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</si>
  <si>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</si>
  <si>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</si>
  <si>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</si>
  <si>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</si>
  <si>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</si>
  <si>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</si>
  <si>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</si>
  <si>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</si>
  <si>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</si>
  <si>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</si>
  <si>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</si>
  <si>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</si>
  <si>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</si>
  <si>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</si>
  <si>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</si>
  <si>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</si>
  <si>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</si>
  <si>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</si>
  <si>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</si>
  <si>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</si>
  <si>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</si>
  <si>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</si>
  <si>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</si>
  <si>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</si>
  <si>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</si>
  <si>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</si>
  <si>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</si>
  <si>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</si>
  <si>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</si>
  <si>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</si>
  <si>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</si>
  <si>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</si>
  <si>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</si>
  <si>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</si>
  <si>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</si>
  <si>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</si>
  <si>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</si>
  <si>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</si>
  <si>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</si>
  <si>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</si>
  <si>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</si>
  <si>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</si>
  <si>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</si>
  <si>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</si>
  <si>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</si>
  <si>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</si>
  <si>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</si>
  <si>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</si>
  <si>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</si>
  <si>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</si>
  <si>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</si>
  <si>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</si>
  <si>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</si>
  <si>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</si>
  <si>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</si>
  <si>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</si>
  <si>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</si>
  <si>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</si>
  <si>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</si>
  <si>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</si>
  <si>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</si>
  <si>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</si>
  <si>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</si>
  <si>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</si>
  <si>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</si>
  <si>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</si>
  <si>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</si>
  <si>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</si>
  <si>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</si>
  <si>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</si>
  <si>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</si>
  <si>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</si>
  <si>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</si>
  <si>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</si>
  <si>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</si>
  <si>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</si>
  <si>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</si>
  <si>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</si>
  <si>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</si>
  <si>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</si>
  <si>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</si>
  <si>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</si>
  <si>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</si>
  <si>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</si>
  <si>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</si>
  <si>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</si>
  <si>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</si>
  <si>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</si>
  <si>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</si>
  <si>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</si>
  <si>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</si>
  <si>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</si>
  <si>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</si>
  <si>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</si>
  <si>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</si>
  <si>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</si>
  <si>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</si>
  <si>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</si>
  <si>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</si>
  <si>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</si>
  <si>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</si>
  <si>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</si>
  <si>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</si>
  <si>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</si>
  <si>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</si>
  <si>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</si>
  <si>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</si>
  <si>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</si>
  <si>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</si>
  <si>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</si>
  <si>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</si>
  <si>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</si>
  <si>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</si>
  <si>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</si>
  <si>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</si>
  <si>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</si>
  <si>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</si>
  <si>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</si>
  <si>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</si>
  <si>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</si>
  <si>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</si>
  <si>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</si>
  <si>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</si>
  <si>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</si>
  <si>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</si>
  <si>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</si>
  <si>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</si>
  <si>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</si>
  <si>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</si>
  <si>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</si>
  <si>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</si>
  <si>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</si>
  <si>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</si>
  <si>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</si>
  <si>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</si>
  <si>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</si>
  <si>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</si>
  <si>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</si>
  <si>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</si>
  <si>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</si>
  <si>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</si>
  <si>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</si>
  <si>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</si>
  <si>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</si>
  <si>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</si>
  <si>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</si>
  <si>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</si>
  <si>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</si>
  <si>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</si>
  <si>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</si>
  <si>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</si>
  <si>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</si>
  <si>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</si>
  <si>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</si>
  <si>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</si>
  <si>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</si>
  <si>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</si>
  <si>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</si>
  <si>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</si>
  <si>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</si>
  <si>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</si>
  <si>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</si>
  <si>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</si>
  <si>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</si>
  <si>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</si>
  <si>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</si>
  <si>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</si>
  <si>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</si>
  <si>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</si>
  <si>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</si>
  <si>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</si>
  <si>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</si>
  <si>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</si>
  <si>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</si>
  <si>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</si>
  <si>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</si>
  <si>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</si>
  <si>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</si>
  <si>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</si>
  <si>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</si>
  <si>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</si>
  <si>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</si>
  <si>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</si>
  <si>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</si>
  <si>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</si>
  <si>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</si>
  <si>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</si>
  <si>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</si>
  <si>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</si>
  <si>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</si>
  <si>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</si>
  <si>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</si>
  <si>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</si>
  <si>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</si>
  <si>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</si>
  <si>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</si>
  <si>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</si>
  <si>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</si>
  <si>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</si>
  <si>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</si>
  <si>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</si>
  <si>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</si>
  <si>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</si>
  <si>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</si>
  <si>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</si>
  <si>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</si>
  <si>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</si>
  <si>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</si>
  <si>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</si>
  <si>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</si>
  <si>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</si>
  <si>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</si>
  <si>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</si>
  <si>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</si>
  <si>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</si>
  <si>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</si>
  <si>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</si>
  <si>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</si>
  <si>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</si>
  <si>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</si>
  <si>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</si>
  <si>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</si>
  <si>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</si>
  <si>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</si>
  <si>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</si>
  <si>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</si>
  <si>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</si>
  <si>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</si>
  <si>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</si>
  <si>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</si>
  <si>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</si>
  <si>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</si>
  <si>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</si>
  <si>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</si>
  <si>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</si>
  <si>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</si>
  <si>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</si>
  <si>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</si>
  <si>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</si>
  <si>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</si>
  <si>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</si>
  <si>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</si>
  <si>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</si>
  <si>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</si>
  <si>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</si>
  <si>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</si>
  <si>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</si>
  <si>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</si>
  <si>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</si>
  <si>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</si>
  <si>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</si>
  <si>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</si>
  <si>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</si>
  <si>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</si>
  <si>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</si>
  <si>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</si>
  <si>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</si>
  <si>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</si>
  <si>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</si>
  <si>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</si>
  <si>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</si>
  <si>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</si>
  <si>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</si>
  <si>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</si>
  <si>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</si>
  <si>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</si>
  <si>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</si>
  <si>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</si>
  <si>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</si>
  <si>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</si>
  <si>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</si>
  <si>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</si>
  <si>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</si>
  <si>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</si>
  <si>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</si>
  <si>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</si>
  <si>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</si>
  <si>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</si>
  <si>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</si>
  <si>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</si>
  <si>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</si>
  <si>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</si>
  <si>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</si>
  <si>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</si>
  <si>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</si>
  <si>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</si>
  <si>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</si>
  <si>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</si>
  <si>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</si>
  <si>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</si>
  <si>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</si>
  <si>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</si>
  <si>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</si>
  <si>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</si>
  <si>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</si>
  <si>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</si>
  <si>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</si>
  <si>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</si>
  <si>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</si>
  <si>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</si>
  <si>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</si>
  <si>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</si>
  <si>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</si>
  <si>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</si>
  <si>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</si>
  <si>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</si>
  <si>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</si>
  <si>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</si>
  <si>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</si>
  <si>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</si>
  <si>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</si>
  <si>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</si>
  <si>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</si>
  <si>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</si>
  <si>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</si>
  <si>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</si>
  <si>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</si>
  <si>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</si>
  <si>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</si>
  <si>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</si>
  <si>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</si>
  <si>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</si>
  <si>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</si>
  <si>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</si>
  <si>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</si>
  <si>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</si>
  <si>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</si>
  <si>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</si>
  <si>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</si>
  <si>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</si>
  <si>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</si>
  <si>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</si>
  <si>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</si>
  <si>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</si>
  <si>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</si>
  <si>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</si>
  <si>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</si>
  <si>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</si>
  <si>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</si>
  <si>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</si>
  <si>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</si>
  <si>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</si>
  <si>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</si>
  <si>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</si>
  <si>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</si>
  <si>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</si>
  <si>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</si>
  <si>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</si>
  <si>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</si>
  <si>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</si>
  <si>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</si>
  <si>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</si>
  <si>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</si>
  <si>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</si>
  <si>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</si>
  <si>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</si>
  <si>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</si>
  <si>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</si>
  <si>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</si>
  <si>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</si>
  <si>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</si>
  <si>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</si>
  <si>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</si>
  <si>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</si>
  <si>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</si>
  <si>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</si>
  <si>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</si>
  <si>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</si>
  <si>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</si>
  <si>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</si>
  <si>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</si>
  <si>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</si>
  <si>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</si>
  <si>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</si>
  <si>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</si>
  <si>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</si>
  <si>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</si>
  <si>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</si>
  <si>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</si>
  <si>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</si>
  <si>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</si>
  <si>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</si>
  <si>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</si>
  <si>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</si>
  <si>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</si>
  <si>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</si>
  <si>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</si>
  <si>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</si>
  <si>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</si>
  <si>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</si>
  <si>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</si>
  <si>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</si>
  <si>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</si>
  <si>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</si>
  <si>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</si>
  <si>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</si>
  <si>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</si>
  <si>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</si>
  <si>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</si>
  <si>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</si>
  <si>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</si>
  <si>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</si>
  <si>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</si>
  <si>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</si>
  <si>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</si>
  <si>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</si>
  <si>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</si>
  <si>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</si>
  <si>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</si>
  <si>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</si>
  <si>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</si>
  <si>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</si>
  <si>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</si>
  <si>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</si>
  <si>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</si>
  <si>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</si>
  <si>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</si>
  <si>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</si>
  <si>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</si>
  <si>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</si>
  <si>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</si>
  <si>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</si>
  <si>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</si>
  <si>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</si>
  <si>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</si>
  <si>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</si>
  <si>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</si>
  <si>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</si>
  <si>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</si>
  <si>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</si>
  <si>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</si>
  <si>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</si>
  <si>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</si>
  <si>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</si>
  <si>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</si>
  <si>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</si>
  <si>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</si>
  <si>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</si>
  <si>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</si>
  <si>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</si>
  <si>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</si>
  <si>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</si>
  <si>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</si>
  <si>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</si>
  <si>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</si>
  <si>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</si>
  <si>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</si>
  <si>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</si>
  <si>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</si>
  <si>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</si>
  <si>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</si>
  <si>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</si>
  <si>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</si>
  <si>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</si>
  <si>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</si>
  <si>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</si>
  <si>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</si>
  <si>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</si>
  <si>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</si>
  <si>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</si>
  <si>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</si>
  <si>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</si>
  <si>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</si>
  <si>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</si>
  <si>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</si>
  <si>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</si>
  <si>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</si>
  <si>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</si>
  <si>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</si>
  <si>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</si>
  <si>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</si>
  <si>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</si>
  <si>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</si>
  <si>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</si>
  <si>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</si>
  <si>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</si>
  <si>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</si>
  <si>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</si>
  <si>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</si>
  <si>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</si>
  <si>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</si>
  <si>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</si>
  <si>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</si>
  <si>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</si>
  <si>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</si>
  <si>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</si>
  <si>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</si>
  <si>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</si>
  <si>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</si>
  <si>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</si>
  <si>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</si>
  <si>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</si>
  <si>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</si>
  <si>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</si>
  <si>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</si>
  <si>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</si>
  <si>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</si>
  <si>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</si>
  <si>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</si>
  <si>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</si>
  <si>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</si>
  <si>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</si>
  <si>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</si>
  <si>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</si>
  <si>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</si>
  <si>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</si>
  <si>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</si>
  <si>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</si>
  <si>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</si>
  <si>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</si>
  <si>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</si>
  <si>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</si>
  <si>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</si>
  <si>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</si>
  <si>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</si>
  <si>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</si>
  <si>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</si>
  <si>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</si>
  <si>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</si>
  <si>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</si>
  <si>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</si>
  <si>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</si>
  <si>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</si>
  <si>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</si>
  <si>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</si>
  <si>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</si>
  <si>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</si>
  <si>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</si>
  <si>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</si>
  <si>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</si>
  <si>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</si>
  <si>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</si>
  <si>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</si>
  <si>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</si>
  <si>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</si>
  <si>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</si>
  <si>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</si>
  <si>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</si>
  <si>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</si>
  <si>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</si>
  <si>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</si>
  <si>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</si>
  <si>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</si>
  <si>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</si>
  <si>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</si>
  <si>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</si>
  <si>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</si>
  <si>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</si>
  <si>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</si>
  <si>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</si>
  <si>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</si>
  <si>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</si>
  <si>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</si>
  <si>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</si>
  <si>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</si>
  <si>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</si>
  <si>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</si>
  <si>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</si>
  <si>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</si>
  <si>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</si>
  <si>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</si>
  <si>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</si>
  <si>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</si>
  <si>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</si>
  <si>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</si>
  <si>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</si>
  <si>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</si>
  <si>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</si>
  <si>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</si>
  <si>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</si>
  <si>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</si>
  <si>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</si>
  <si>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</si>
  <si>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</si>
  <si>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</si>
  <si>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</si>
  <si>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</si>
  <si>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</si>
  <si>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</si>
  <si>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</si>
  <si>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</si>
  <si>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</si>
  <si>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</si>
  <si>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</si>
  <si>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</si>
  <si>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</si>
  <si>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</si>
  <si>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</si>
  <si>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</si>
  <si>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</si>
  <si>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</si>
  <si>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</si>
  <si>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</si>
  <si>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</si>
  <si>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</si>
  <si>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</si>
  <si>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</si>
  <si>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</si>
  <si>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</si>
  <si>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</si>
  <si>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</si>
  <si>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</si>
  <si>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</si>
  <si>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</si>
  <si>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</si>
  <si>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</si>
  <si>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</si>
  <si>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</si>
  <si>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</si>
  <si>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</si>
  <si>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</si>
  <si>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</si>
  <si>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</si>
  <si>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</si>
  <si>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</si>
  <si>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</si>
  <si>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</si>
  <si>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</si>
  <si>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</si>
  <si>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</si>
  <si>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</si>
  <si>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</si>
  <si>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</si>
  <si>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</si>
  <si>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</si>
  <si>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</si>
  <si>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</si>
  <si>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</si>
  <si>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</si>
  <si>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</si>
  <si>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</si>
  <si>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</si>
  <si>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</si>
  <si>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</si>
  <si>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</si>
  <si>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</si>
  <si>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</si>
  <si>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</si>
  <si>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</si>
  <si>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</si>
  <si>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</si>
  <si>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</si>
  <si>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</si>
  <si>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</si>
  <si>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</si>
  <si>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</si>
  <si>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</si>
  <si>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</si>
  <si>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</si>
  <si>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</si>
  <si>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</si>
  <si>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</si>
  <si>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</si>
  <si>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</si>
  <si>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</si>
  <si>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</si>
  <si>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</si>
  <si>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</si>
  <si>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</si>
  <si>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</si>
  <si>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</si>
  <si>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</si>
  <si>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</si>
  <si>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</si>
  <si>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</si>
  <si>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</si>
  <si>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</si>
  <si>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</si>
  <si>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</si>
  <si>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</si>
  <si>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</si>
  <si>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</si>
  <si>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</si>
  <si>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</si>
  <si>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</si>
  <si>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</si>
  <si>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</si>
  <si>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</si>
  <si>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</si>
  <si>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</si>
  <si>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</si>
  <si>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</si>
  <si>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</si>
  <si>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</si>
  <si>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</si>
  <si>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</si>
  <si>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</si>
  <si>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</si>
  <si>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</si>
  <si>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</si>
  <si>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</si>
  <si>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</si>
  <si>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</si>
  <si>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</si>
  <si>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</si>
  <si>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</si>
  <si>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</si>
  <si>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</si>
  <si>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</si>
  <si>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</si>
  <si>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</si>
  <si>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</si>
  <si>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</si>
  <si>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</si>
  <si>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</si>
  <si>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</si>
  <si>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</si>
  <si>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</si>
  <si>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</si>
  <si>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</si>
  <si>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</si>
  <si>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</si>
  <si>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</si>
  <si>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</si>
  <si>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</si>
  <si>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</si>
  <si>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</si>
  <si>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</si>
  <si>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</si>
  <si>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</si>
  <si>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</si>
  <si>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</si>
  <si>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</si>
  <si>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</si>
  <si>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</si>
  <si>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</si>
  <si>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</si>
  <si>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</si>
  <si>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</si>
  <si>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</si>
  <si>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</si>
  <si>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</si>
  <si>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</si>
  <si>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</si>
  <si>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</si>
  <si>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</si>
  <si>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</si>
  <si>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</si>
  <si>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</si>
  <si>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</si>
  <si>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</si>
  <si>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</si>
  <si>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</si>
  <si>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</si>
  <si>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</si>
  <si>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</si>
  <si>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</si>
  <si>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</si>
  <si>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</si>
  <si>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</si>
  <si>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</si>
  <si>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</si>
  <si>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</si>
  <si>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</si>
  <si>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</si>
  <si>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</si>
  <si>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</si>
  <si>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</si>
  <si>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</si>
  <si>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</si>
  <si>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</si>
  <si>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</si>
  <si>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</si>
  <si>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</si>
  <si>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</si>
  <si>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</si>
  <si>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</si>
  <si>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</si>
  <si>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</si>
  <si>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</si>
  <si>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</si>
  <si>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</si>
  <si>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</si>
  <si>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</si>
  <si>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</si>
  <si>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</si>
  <si>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</si>
  <si>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</si>
  <si>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</si>
  <si>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</si>
  <si>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</si>
  <si>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</si>
  <si>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</si>
  <si>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</si>
  <si>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</si>
  <si>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</si>
  <si>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</si>
  <si>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</si>
  <si>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</si>
  <si>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</si>
  <si>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</si>
  <si>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</si>
  <si>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</si>
  <si>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</si>
  <si>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</si>
  <si>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</si>
  <si>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</si>
  <si>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</si>
  <si>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</si>
  <si>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</si>
  <si>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</si>
  <si>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</si>
  <si>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</si>
  <si>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</si>
  <si>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</si>
  <si>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</si>
  <si>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</si>
  <si>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</si>
  <si>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</si>
  <si>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</si>
  <si>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</si>
  <si>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</si>
  <si>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</si>
  <si>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</si>
  <si>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</si>
  <si>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</si>
  <si>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</si>
  <si>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</si>
  <si>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</si>
  <si>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</si>
  <si>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</si>
  <si>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</si>
  <si>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</si>
  <si>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</si>
  <si>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</si>
  <si>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</si>
  <si>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</si>
  <si>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</si>
  <si>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</si>
  <si>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</si>
  <si>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</si>
  <si>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</si>
  <si>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</si>
  <si>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</si>
  <si>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</si>
  <si>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</si>
  <si>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</si>
  <si>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</si>
  <si>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</si>
  <si>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</si>
  <si>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</si>
  <si>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</si>
  <si>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</si>
  <si>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</si>
  <si>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</si>
  <si>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</si>
  <si>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</si>
  <si>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</si>
  <si>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</si>
  <si>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</si>
  <si>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</si>
  <si>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</si>
  <si>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</si>
  <si>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</si>
  <si>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</si>
  <si>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</si>
  <si>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</si>
  <si>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</si>
  <si>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</si>
  <si>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</si>
  <si>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</si>
  <si>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</si>
  <si>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</si>
  <si>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</si>
  <si>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</si>
  <si>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</si>
  <si>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</si>
  <si>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</si>
  <si>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</si>
  <si>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</si>
  <si>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</si>
  <si>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</si>
  <si>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</si>
  <si>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</si>
  <si>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</si>
  <si>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</si>
  <si>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</si>
  <si>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</si>
  <si>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</si>
  <si>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</si>
  <si>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</si>
  <si>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</si>
  <si>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</si>
  <si>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</si>
  <si>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</si>
  <si>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</si>
  <si>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</si>
  <si>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</si>
  <si>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</si>
  <si>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</si>
  <si>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</si>
  <si>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</si>
  <si>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</si>
  <si>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</si>
  <si>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</si>
  <si>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</si>
  <si>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</si>
  <si>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</si>
  <si>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</si>
  <si>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</si>
  <si>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</si>
  <si>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</si>
  <si>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</si>
  <si>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</si>
  <si>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</si>
  <si>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</si>
  <si>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</si>
  <si>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</si>
  <si>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</si>
  <si>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</si>
  <si>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</si>
  <si>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</si>
  <si>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</si>
  <si>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</si>
  <si>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</si>
  <si>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</si>
  <si>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</si>
  <si>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</si>
  <si>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</si>
  <si>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</si>
  <si>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</si>
  <si>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</si>
  <si>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</si>
  <si>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</si>
  <si>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</si>
  <si>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</si>
  <si>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</si>
  <si>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</si>
  <si>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</si>
  <si>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</si>
  <si>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</si>
  <si>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</si>
  <si>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</si>
  <si>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</si>
  <si>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</si>
  <si>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</si>
  <si>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</si>
  <si>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</si>
  <si>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</si>
  <si>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</si>
  <si>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</si>
  <si>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</si>
  <si>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</si>
  <si>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</si>
  <si>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</si>
  <si>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</si>
  <si>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</si>
  <si>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</si>
  <si>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</si>
  <si>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</si>
  <si>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</si>
  <si>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</si>
  <si>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</si>
  <si>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</si>
  <si>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</si>
  <si>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</si>
  <si>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</si>
  <si>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</si>
  <si>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</si>
  <si>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</si>
  <si>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</si>
  <si>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</si>
  <si>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</si>
  <si>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</si>
  <si>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</si>
  <si>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</si>
  <si>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</si>
  <si>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</si>
  <si>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</si>
  <si>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</si>
  <si>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</si>
  <si>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</si>
  <si>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</si>
  <si>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</si>
  <si>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</si>
  <si>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</si>
  <si>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</si>
  <si>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</si>
  <si>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</si>
  <si>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</si>
  <si>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</si>
  <si>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</si>
  <si>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</si>
  <si>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</si>
  <si>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</si>
  <si>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</si>
  <si>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</si>
  <si>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</si>
  <si>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</si>
  <si>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</si>
  <si>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</si>
  <si>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</si>
  <si>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</si>
  <si>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</si>
  <si>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</si>
  <si>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</si>
  <si>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</si>
  <si>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</si>
  <si>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</si>
  <si>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</si>
  <si>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</si>
  <si>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</si>
  <si>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</si>
  <si>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</si>
  <si>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</si>
  <si>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</si>
  <si>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</si>
  <si>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</si>
  <si>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</si>
  <si>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</si>
  <si>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</si>
  <si>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</si>
  <si>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</si>
  <si>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</si>
  <si>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</si>
  <si>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</si>
  <si>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</si>
  <si>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</si>
  <si>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</si>
  <si>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</si>
  <si>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</si>
  <si>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</si>
  <si>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</si>
  <si>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</si>
  <si>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</si>
  <si>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</si>
  <si>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</si>
  <si>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</si>
  <si>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</si>
  <si>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</si>
  <si>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</si>
  <si>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</si>
  <si>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</si>
  <si>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</si>
  <si>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</si>
  <si>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</si>
  <si>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</si>
  <si>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</si>
  <si>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</si>
  <si>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</si>
  <si>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</si>
  <si>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</si>
  <si>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</si>
  <si>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</si>
  <si>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</si>
  <si>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</si>
  <si>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</si>
  <si>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</si>
  <si>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</si>
  <si>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</si>
  <si>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</si>
  <si>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</si>
  <si>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</si>
  <si>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</si>
  <si>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</si>
  <si>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</si>
  <si>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</si>
  <si>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</si>
  <si>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</si>
  <si>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</si>
  <si>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</si>
  <si>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</si>
  <si>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</si>
  <si>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</si>
  <si>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</si>
  <si>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</si>
  <si>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</si>
  <si>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</si>
  <si>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</si>
  <si>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</si>
  <si>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</si>
  <si>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</si>
  <si>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</si>
  <si>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</si>
  <si>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</si>
  <si>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</si>
  <si>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</si>
  <si>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</si>
  <si>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</si>
  <si>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</si>
  <si>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</si>
  <si>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</si>
  <si>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</si>
  <si>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</si>
  <si>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</si>
  <si>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</si>
  <si>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</si>
  <si>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</si>
  <si>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</si>
  <si>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</si>
  <si>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</si>
  <si>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</si>
  <si>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</si>
  <si>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</si>
  <si>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</si>
  <si>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</si>
  <si>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</si>
  <si>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</si>
  <si>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</si>
  <si>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</si>
  <si>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</si>
  <si>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</si>
  <si>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</si>
  <si>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</si>
  <si>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</si>
  <si>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</si>
  <si>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</si>
  <si>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</si>
  <si>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</si>
  <si>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</si>
  <si>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</si>
  <si>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</si>
  <si>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</si>
  <si>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</si>
  <si>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</si>
  <si>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</si>
  <si>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</si>
  <si>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</si>
  <si>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</si>
  <si>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</si>
  <si>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</si>
  <si>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</si>
  <si>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</si>
  <si>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</si>
  <si>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</si>
  <si>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</si>
  <si>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</si>
  <si>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</si>
  <si>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</si>
  <si>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</si>
  <si>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</si>
  <si>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</si>
  <si>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</si>
  <si>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</si>
  <si>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</si>
  <si>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</si>
  <si>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</si>
  <si>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</si>
  <si>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</si>
  <si>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</si>
  <si>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</si>
  <si>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</si>
  <si>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</si>
  <si>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</si>
  <si>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</si>
  <si>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</si>
  <si>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</si>
  <si>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</si>
  <si>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</si>
  <si>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</si>
  <si>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</si>
  <si>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</si>
  <si>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</si>
  <si>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</si>
  <si>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</si>
  <si>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</si>
  <si>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</si>
  <si>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</si>
  <si>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</si>
  <si>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</si>
  <si>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</si>
  <si>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</si>
  <si>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</si>
  <si>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</si>
  <si>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</si>
  <si>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</si>
  <si>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</si>
  <si>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</si>
  <si>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</si>
  <si>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</si>
  <si>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</si>
  <si>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</si>
  <si>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</si>
  <si>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</si>
  <si>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</si>
  <si>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</si>
  <si>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</si>
  <si>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</si>
  <si>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</si>
  <si>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</si>
  <si>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</si>
  <si>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</si>
  <si>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</si>
  <si>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</si>
  <si>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</si>
  <si>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</si>
  <si>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</si>
  <si>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</si>
  <si>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</si>
  <si>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</si>
  <si>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</si>
  <si>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</si>
  <si>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</si>
  <si>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</si>
  <si>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</si>
  <si>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</si>
  <si>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</si>
  <si>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</si>
  <si>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</si>
  <si>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</si>
  <si>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</si>
  <si>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</si>
  <si>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</si>
  <si>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</si>
  <si>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</si>
  <si>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</si>
  <si>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</si>
  <si>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</si>
  <si>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</si>
  <si>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</si>
  <si>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</si>
  <si>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</si>
  <si>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</si>
  <si>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</si>
  <si>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</si>
  <si>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</si>
  <si>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</si>
  <si>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</si>
  <si>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</si>
  <si>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</si>
  <si>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</si>
  <si>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</si>
  <si>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</si>
  <si>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</si>
  <si>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</si>
  <si>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</si>
  <si>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</si>
  <si>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</si>
  <si>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</si>
  <si>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</si>
  <si>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</si>
  <si>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</si>
  <si>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</si>
  <si>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</si>
  <si>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</si>
  <si>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</si>
  <si>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</si>
  <si>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</si>
  <si>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</si>
  <si>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</si>
  <si>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</si>
  <si>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</si>
  <si>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</si>
  <si>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</si>
  <si>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</si>
  <si>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</si>
  <si>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</si>
  <si>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</si>
  <si>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</si>
  <si>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</si>
  <si>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</si>
  <si>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</si>
  <si>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</si>
  <si>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</si>
  <si>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</si>
  <si>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</si>
  <si>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</si>
  <si>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</si>
  <si>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</si>
  <si>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</si>
  <si>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</si>
  <si>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</si>
  <si>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</si>
  <si>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</si>
  <si>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</si>
  <si>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</si>
  <si>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</si>
  <si>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</si>
  <si>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</si>
  <si>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</si>
  <si>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</si>
  <si>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</si>
  <si>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</si>
  <si>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</si>
  <si>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</si>
  <si>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</si>
  <si>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</si>
  <si>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</si>
  <si>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</si>
  <si>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</si>
  <si>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</si>
  <si>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</si>
  <si>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</si>
  <si>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</si>
  <si>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</si>
  <si>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</si>
  <si>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</si>
  <si>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</si>
  <si>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</si>
  <si>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</si>
  <si>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</si>
  <si>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</si>
  <si>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</si>
  <si>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</si>
  <si>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</si>
  <si>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</si>
  <si>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</si>
  <si>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</si>
  <si>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</si>
  <si>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</si>
  <si>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</si>
  <si>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</si>
  <si>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</si>
  <si>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</si>
  <si>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</si>
  <si>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</si>
  <si>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</si>
  <si>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</si>
  <si>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</si>
  <si>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</si>
  <si>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</si>
  <si>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</si>
  <si>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</si>
  <si>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</si>
  <si>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</si>
  <si>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</si>
  <si>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</si>
  <si>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</si>
  <si>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</si>
  <si>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</si>
  <si>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</si>
  <si>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</si>
  <si>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</si>
  <si>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</si>
  <si>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</si>
  <si>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</si>
  <si>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</si>
  <si>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technology</t>
  </si>
  <si>
    <t>web</t>
  </si>
  <si>
    <t>theater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</si>
  <si>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</si>
  <si>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</si>
  <si>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</si>
  <si>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</si>
  <si>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</si>
  <si>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</si>
  <si>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</si>
  <si>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</si>
  <si>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</si>
  <si>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Row Labels</t>
  </si>
  <si>
    <t>Grand Total</t>
  </si>
  <si>
    <t>Column Labels</t>
  </si>
  <si>
    <t>(All)</t>
  </si>
  <si>
    <t>Count of outcome</t>
  </si>
  <si>
    <t>games</t>
  </si>
  <si>
    <t>journalism</t>
  </si>
  <si>
    <t>music</t>
  </si>
  <si>
    <t>photography</t>
  </si>
  <si>
    <t>Count of name</t>
  </si>
  <si>
    <t>audio</t>
  </si>
  <si>
    <t>fiction</t>
  </si>
  <si>
    <t>jazz</t>
  </si>
  <si>
    <t>metal</t>
  </si>
  <si>
    <t>mobile games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</si>
  <si>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</si>
  <si>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</si>
  <si>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</si>
  <si>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</si>
  <si>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</si>
  <si>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</si>
  <si>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</si>
  <si>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</si>
  <si>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</si>
  <si>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world music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</si>
  <si>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</si>
  <si>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</si>
  <si>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</si>
  <si>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</si>
  <si>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</si>
  <si>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</si>
  <si>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</si>
  <si>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</si>
  <si>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</si>
  <si>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</si>
  <si>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</si>
  <si>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</si>
  <si>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</si>
  <si>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</si>
  <si>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</si>
  <si>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</si>
  <si>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</si>
  <si>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</si>
  <si>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</si>
  <si>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</si>
  <si>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</si>
  <si>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</si>
  <si>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</si>
  <si>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</si>
  <si>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</si>
  <si>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</si>
  <si>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</si>
  <si>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</si>
  <si>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</si>
  <si>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</si>
  <si>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</si>
  <si>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</si>
  <si>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</si>
  <si>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</si>
  <si>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</si>
  <si>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</si>
  <si>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Minimum</t>
  </si>
  <si>
    <t>Maximum</t>
  </si>
  <si>
    <t>Standard Deviation</t>
  </si>
  <si>
    <t xml:space="preserve">Successful Campaigns </t>
  </si>
  <si>
    <t xml:space="preserve">Failed Campaigns </t>
  </si>
  <si>
    <t>Median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</si>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</sst>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[CrowdfundingBook_Challenge1_assignment.xlsx]Sheet1!PivotTable4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5-E54B-8D89-E151D917D53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5-E54B-8D89-E151D917D53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5-E54B-8D89-E151D917D53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5-E54B-8D89-E151D917D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36784"/>
        <c:axId val="198416752"/>
      </c:barChart>
      <c:catAx>
        <c:axId val="1637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6752"/>
        <c:crosses val="autoZero"/>
        <c:auto val="1"/>
        <c:lblAlgn val="ctr"/>
        <c:lblOffset val="100"/>
        <c:noMultiLvlLbl val="0"/>
      </c:catAx>
      <c:valAx>
        <c:axId val="1984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[CrowdfundingBook_Challenge1_assignment.xlsx]Sheet2!PivotTable5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C94F-A4C0-71D3DFFB056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8-C94F-A4C0-71D3DFFB056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8-C94F-A4C0-71D3DFFB056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8-C94F-A4C0-71D3DFFB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20000"/>
        <c:axId val="165167424"/>
      </c:barChart>
      <c:catAx>
        <c:axId val="1781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7424"/>
        <c:crosses val="autoZero"/>
        <c:auto val="1"/>
        <c:lblAlgn val="ctr"/>
        <c:lblOffset val="100"/>
        <c:noMultiLvlLbl val="0"/>
      </c:catAx>
      <c:valAx>
        <c:axId val="165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[CrowdfundingBook_Challenge1_assignment.xlsx]Sheet9!PivotTable11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9C44-AA77-22F22CEB1133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9C44-AA77-22F22CEB1133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9C44-AA77-22F22CEB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6672"/>
        <c:axId val="165934912"/>
      </c:lineChart>
      <c:catAx>
        <c:axId val="198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4912"/>
        <c:crosses val="autoZero"/>
        <c:auto val="1"/>
        <c:lblAlgn val="ctr"/>
        <c:lblOffset val="100"/>
        <c:noMultiLvlLbl val="0"/>
      </c:catAx>
      <c:valAx>
        <c:axId val="165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7-0A40-8480-0A60794369D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0A40-8480-0A60794369D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7-0A40-8480-0A607943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56192"/>
        <c:axId val="204083696"/>
      </c:lineChart>
      <c:catAx>
        <c:axId val="2081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3696"/>
        <c:crosses val="autoZero"/>
        <c:auto val="1"/>
        <c:lblAlgn val="ctr"/>
        <c:lblOffset val="100"/>
        <c:noMultiLvlLbl val="0"/>
      </c:catAx>
      <c:valAx>
        <c:axId val="2040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</xdr:row>
      <xdr:rowOff>44450</xdr:rowOff>
    </xdr:from>
    <xdr:to>
      <xdr:col>9</xdr:col>
      <xdr:colOff>2120900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B1AD6-6378-CFF5-B537-B5101B950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1257300</xdr:colOff>
      <xdr:row>3</xdr:row>
      <xdr:rowOff>6350</xdr:rowOff>
    </xdr:from>
    <xdr:to>
      <xdr:col>10</xdr:col>
      <xdr:colOff>317500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EAF71-AE54-3EF3-4529-17C180DE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6</xdr:row>
      <xdr:rowOff>57150</xdr:rowOff>
    </xdr:from>
    <xdr:to>
      <xdr:col>11</xdr:col>
      <xdr:colOff>812800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9C655-286F-E9A5-926E-A716865F5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14</xdr:row>
      <xdr:rowOff>12700</xdr:rowOff>
    </xdr:from>
    <xdr:to>
      <xdr:col>10</xdr:col>
      <xdr:colOff>508000</xdr:colOff>
      <xdr:row>29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61FD1-B0C1-38E1-AF8B-BD57C1AC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bil Onyeagoro" refreshedDate="45275.95843402778" createdVersion="8" refreshedVersion="8" minRefreshableVersion="3" recordCount="1001" xr:uid="{2E8EA021-DFEC-2D44-B02E-57DEBA2AFA2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 count="807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bil Onyeagoro" refreshedDate="45276.757497685183" createdVersion="8" refreshedVersion="8" minRefreshableVersion="3" recordCount="1001" xr:uid="{203706AB-FF77-4C40-87F0-7C83E73FF8A0}">
  <cacheSource type="worksheet">
    <worksheetSource ref="F1:T1048576" sheet="Crowdfunding"/>
  </cacheSource>
  <cacheFields count="17"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x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x v="1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"/>
    <x v="1"/>
    <n v="1425"/>
    <x v="2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9"/>
    <x v="0"/>
    <n v="24"/>
    <x v="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"/>
    <x v="0"/>
    <n v="53"/>
    <x v="4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4"/>
    <x v="1"/>
    <n v="174"/>
    <x v="5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1"/>
    <x v="0"/>
    <n v="18"/>
    <x v="6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8"/>
    <x v="1"/>
    <n v="227"/>
    <x v="7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20"/>
    <x v="2"/>
    <n v="708"/>
    <x v="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2"/>
    <x v="0"/>
    <n v="44"/>
    <x v="9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"/>
    <x v="1"/>
    <n v="220"/>
    <x v="10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"/>
    <x v="0"/>
    <n v="27"/>
    <x v="11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"/>
    <x v="0"/>
    <n v="55"/>
    <x v="12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"/>
    <x v="1"/>
    <n v="98"/>
    <x v="13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7"/>
    <x v="0"/>
    <n v="200"/>
    <x v="14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"/>
    <x v="0"/>
    <n v="452"/>
    <x v="15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"/>
    <x v="1"/>
    <n v="100"/>
    <x v="16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"/>
    <x v="1"/>
    <n v="1249"/>
    <x v="17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7"/>
    <x v="3"/>
    <n v="135"/>
    <x v="18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9"/>
    <x v="0"/>
    <n v="674"/>
    <x v="19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"/>
    <x v="1"/>
    <n v="1396"/>
    <x v="20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1"/>
    <x v="0"/>
    <n v="558"/>
    <x v="21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"/>
    <x v="1"/>
    <n v="890"/>
    <x v="22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"/>
    <x v="1"/>
    <n v="142"/>
    <x v="23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3"/>
    <x v="1"/>
    <n v="2673"/>
    <x v="24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"/>
    <x v="1"/>
    <n v="163"/>
    <x v="25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"/>
    <x v="3"/>
    <n v="1480"/>
    <x v="26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80"/>
    <x v="0"/>
    <n v="15"/>
    <x v="27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"/>
    <x v="1"/>
    <n v="2220"/>
    <x v="28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9"/>
    <x v="1"/>
    <n v="1606"/>
    <x v="29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1"/>
    <x v="1"/>
    <n v="129"/>
    <x v="30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x v="31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7"/>
    <x v="0"/>
    <n v="2307"/>
    <x v="3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8"/>
    <x v="1"/>
    <n v="5419"/>
    <x v="33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1"/>
    <x v="1"/>
    <n v="165"/>
    <x v="34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"/>
    <x v="1"/>
    <n v="1965"/>
    <x v="35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"/>
    <x v="1"/>
    <n v="16"/>
    <x v="36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40"/>
    <x v="1"/>
    <n v="107"/>
    <x v="20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"/>
    <x v="1"/>
    <n v="134"/>
    <x v="37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1"/>
    <x v="0"/>
    <n v="88"/>
    <x v="38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"/>
    <x v="1"/>
    <n v="198"/>
    <x v="39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3"/>
    <x v="1"/>
    <n v="111"/>
    <x v="40"/>
    <x v="6"/>
    <s v="EUR"/>
    <x v="41"/>
    <n v="1348981200"/>
    <b v="0"/>
    <b v="1"/>
    <x v="1"/>
    <x v="1"/>
    <x v="1"/>
  </r>
  <r>
    <n v="42"/>
    <x v="42"/>
    <s v="Virtual uniform frame"/>
    <n v="1800"/>
    <n v="7991"/>
    <n v="444"/>
    <x v="1"/>
    <n v="222"/>
    <x v="41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6"/>
    <x v="1"/>
    <n v="6212"/>
    <x v="42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9"/>
    <x v="1"/>
    <n v="98"/>
    <x v="43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8"/>
    <x v="0"/>
    <n v="48"/>
    <x v="44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5"/>
    <x v="1"/>
    <n v="92"/>
    <x v="45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"/>
    <x v="1"/>
    <n v="149"/>
    <x v="46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7"/>
    <x v="1"/>
    <n v="2431"/>
    <x v="47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90"/>
    <x v="1"/>
    <n v="303"/>
    <x v="48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x v="49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2"/>
    <x v="0"/>
    <n v="1467"/>
    <x v="50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"/>
    <x v="0"/>
    <n v="75"/>
    <x v="51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"/>
    <x v="1"/>
    <n v="209"/>
    <x v="52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90"/>
    <x v="0"/>
    <n v="120"/>
    <x v="53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8"/>
    <x v="1"/>
    <n v="131"/>
    <x v="54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4"/>
    <x v="1"/>
    <n v="164"/>
    <x v="55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"/>
    <x v="1"/>
    <n v="201"/>
    <x v="56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"/>
    <x v="1"/>
    <n v="211"/>
    <x v="57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"/>
    <x v="1"/>
    <n v="128"/>
    <x v="58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"/>
    <x v="1"/>
    <n v="1600"/>
    <x v="34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3"/>
    <x v="0"/>
    <n v="2253"/>
    <x v="59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3"/>
    <x v="1"/>
    <n v="249"/>
    <x v="60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2"/>
    <x v="0"/>
    <n v="5"/>
    <x v="61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8"/>
    <x v="0"/>
    <n v="38"/>
    <x v="62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"/>
    <x v="1"/>
    <n v="236"/>
    <x v="63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"/>
    <x v="0"/>
    <n v="12"/>
    <x v="64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"/>
    <x v="1"/>
    <n v="4065"/>
    <x v="65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5"/>
    <x v="1"/>
    <n v="246"/>
    <x v="66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"/>
    <x v="3"/>
    <n v="17"/>
    <x v="67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4"/>
    <x v="1"/>
    <n v="2475"/>
    <x v="68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"/>
    <x v="1"/>
    <n v="76"/>
    <x v="69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"/>
    <x v="1"/>
    <n v="54"/>
    <x v="70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1"/>
    <x v="1"/>
    <n v="88"/>
    <x v="71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"/>
    <x v="1"/>
    <n v="85"/>
    <x v="72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1"/>
    <x v="1"/>
    <n v="170"/>
    <x v="73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"/>
    <x v="0"/>
    <n v="1684"/>
    <x v="74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7"/>
    <x v="0"/>
    <n v="56"/>
    <x v="75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1"/>
    <x v="1"/>
    <n v="330"/>
    <x v="76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70"/>
    <x v="0"/>
    <n v="838"/>
    <x v="77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"/>
    <x v="1"/>
    <n v="127"/>
    <x v="78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"/>
    <x v="1"/>
    <n v="411"/>
    <x v="79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"/>
    <x v="1"/>
    <n v="180"/>
    <x v="80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8"/>
    <x v="0"/>
    <n v="1000"/>
    <x v="81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"/>
    <x v="1"/>
    <n v="374"/>
    <x v="82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"/>
    <x v="1"/>
    <n v="71"/>
    <x v="83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8"/>
    <x v="1"/>
    <n v="203"/>
    <x v="84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2"/>
    <x v="0"/>
    <n v="1482"/>
    <x v="85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1"/>
    <x v="1"/>
    <n v="113"/>
    <x v="86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3"/>
    <x v="1"/>
    <n v="96"/>
    <x v="87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9"/>
    <x v="0"/>
    <n v="106"/>
    <x v="88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"/>
    <x v="0"/>
    <n v="679"/>
    <x v="89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9"/>
    <x v="1"/>
    <n v="498"/>
    <x v="90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1"/>
    <x v="3"/>
    <n v="610"/>
    <x v="91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4"/>
    <x v="1"/>
    <n v="180"/>
    <x v="92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x v="93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"/>
    <x v="1"/>
    <n v="2331"/>
    <x v="94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7"/>
    <x v="1"/>
    <n v="113"/>
    <x v="95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4"/>
    <x v="0"/>
    <n v="1220"/>
    <x v="96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7"/>
    <x v="1"/>
    <n v="164"/>
    <x v="97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x v="98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"/>
    <x v="1"/>
    <n v="164"/>
    <x v="99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2"/>
    <x v="1"/>
    <n v="336"/>
    <x v="100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5"/>
    <x v="0"/>
    <n v="37"/>
    <x v="101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"/>
    <x v="1"/>
    <n v="1917"/>
    <x v="102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5"/>
    <x v="1"/>
    <n v="95"/>
    <x v="103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"/>
    <x v="1"/>
    <n v="147"/>
    <x v="104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"/>
    <x v="1"/>
    <n v="86"/>
    <x v="105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"/>
    <x v="1"/>
    <n v="83"/>
    <x v="106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"/>
    <x v="0"/>
    <n v="60"/>
    <x v="107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x v="108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20"/>
    <x v="1"/>
    <n v="676"/>
    <x v="109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9"/>
    <x v="1"/>
    <n v="361"/>
    <x v="33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7"/>
    <x v="1"/>
    <n v="131"/>
    <x v="110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"/>
    <x v="1"/>
    <n v="126"/>
    <x v="111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"/>
    <x v="0"/>
    <n v="3304"/>
    <x v="112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x v="113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4"/>
    <x v="1"/>
    <n v="275"/>
    <x v="114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8"/>
    <x v="1"/>
    <n v="67"/>
    <x v="115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x v="116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"/>
    <x v="1"/>
    <n v="1782"/>
    <x v="117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"/>
    <x v="1"/>
    <n v="903"/>
    <x v="118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"/>
    <x v="0"/>
    <n v="3387"/>
    <x v="119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9"/>
    <x v="0"/>
    <n v="662"/>
    <x v="120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8"/>
    <x v="1"/>
    <n v="94"/>
    <x v="121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60"/>
    <x v="1"/>
    <n v="180"/>
    <x v="122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9"/>
    <x v="0"/>
    <n v="774"/>
    <x v="123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"/>
    <x v="0"/>
    <n v="672"/>
    <x v="124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"/>
    <x v="3"/>
    <n v="532"/>
    <x v="125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"/>
    <x v="3"/>
    <n v="55"/>
    <x v="126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"/>
    <x v="1"/>
    <n v="533"/>
    <x v="127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1"/>
    <x v="1"/>
    <n v="2443"/>
    <x v="128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"/>
    <x v="1"/>
    <n v="89"/>
    <x v="129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1"/>
    <x v="1"/>
    <n v="159"/>
    <x v="130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90"/>
    <x v="0"/>
    <n v="940"/>
    <x v="131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"/>
    <x v="0"/>
    <n v="117"/>
    <x v="132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"/>
    <x v="3"/>
    <n v="58"/>
    <x v="132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2"/>
    <x v="1"/>
    <n v="50"/>
    <x v="133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x v="134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1"/>
    <x v="0"/>
    <n v="326"/>
    <x v="135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"/>
    <x v="1"/>
    <n v="186"/>
    <x v="136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2"/>
    <x v="1"/>
    <n v="1071"/>
    <x v="137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"/>
    <x v="1"/>
    <n v="117"/>
    <x v="138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6"/>
    <x v="1"/>
    <n v="70"/>
    <x v="139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"/>
    <x v="1"/>
    <n v="135"/>
    <x v="140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7"/>
    <x v="1"/>
    <n v="768"/>
    <x v="141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"/>
    <x v="3"/>
    <n v="51"/>
    <x v="142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"/>
    <x v="1"/>
    <n v="199"/>
    <x v="143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"/>
    <x v="1"/>
    <n v="107"/>
    <x v="144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20"/>
    <x v="1"/>
    <n v="195"/>
    <x v="145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x v="98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"/>
    <x v="0"/>
    <n v="1467"/>
    <x v="146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"/>
    <x v="1"/>
    <n v="3376"/>
    <x v="147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3"/>
    <x v="0"/>
    <n v="5681"/>
    <x v="8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9"/>
    <x v="0"/>
    <n v="1059"/>
    <x v="148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"/>
    <x v="0"/>
    <n v="1194"/>
    <x v="149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4"/>
    <x v="3"/>
    <n v="379"/>
    <x v="150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3"/>
    <x v="0"/>
    <n v="30"/>
    <x v="151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1"/>
    <x v="1"/>
    <n v="41"/>
    <x v="152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"/>
    <x v="1"/>
    <n v="1821"/>
    <x v="153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"/>
    <x v="1"/>
    <n v="164"/>
    <x v="154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"/>
    <x v="0"/>
    <n v="75"/>
    <x v="155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50"/>
    <x v="1"/>
    <n v="157"/>
    <x v="156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"/>
    <x v="1"/>
    <n v="246"/>
    <x v="157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"/>
    <x v="1"/>
    <n v="1396"/>
    <x v="158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2"/>
    <x v="1"/>
    <n v="2506"/>
    <x v="159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"/>
    <x v="1"/>
    <n v="244"/>
    <x v="160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6"/>
    <x v="1"/>
    <n v="146"/>
    <x v="161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"/>
    <x v="0"/>
    <n v="955"/>
    <x v="162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"/>
    <x v="1"/>
    <n v="1267"/>
    <x v="163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3"/>
    <x v="0"/>
    <n v="67"/>
    <x v="164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1"/>
    <x v="0"/>
    <n v="5"/>
    <x v="165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3"/>
    <x v="0"/>
    <n v="26"/>
    <x v="166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"/>
    <x v="1"/>
    <n v="1561"/>
    <x v="167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5"/>
    <x v="1"/>
    <n v="48"/>
    <x v="168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"/>
    <x v="0"/>
    <n v="1130"/>
    <x v="162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5"/>
    <x v="0"/>
    <n v="782"/>
    <x v="169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"/>
    <x v="1"/>
    <n v="2739"/>
    <x v="170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"/>
    <x v="0"/>
    <n v="210"/>
    <x v="171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8"/>
    <x v="1"/>
    <n v="3537"/>
    <x v="172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"/>
    <x v="1"/>
    <n v="2107"/>
    <x v="173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2"/>
    <x v="0"/>
    <n v="136"/>
    <x v="174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x v="170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"/>
    <x v="0"/>
    <n v="86"/>
    <x v="175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"/>
    <x v="1"/>
    <n v="340"/>
    <x v="176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2"/>
    <x v="0"/>
    <n v="19"/>
    <x v="177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2"/>
    <x v="0"/>
    <n v="886"/>
    <x v="178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30"/>
    <x v="1"/>
    <n v="1442"/>
    <x v="179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"/>
    <x v="0"/>
    <n v="35"/>
    <x v="180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4"/>
    <x v="3"/>
    <n v="441"/>
    <x v="181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9"/>
    <x v="0"/>
    <n v="24"/>
    <x v="182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8"/>
    <x v="0"/>
    <n v="86"/>
    <x v="183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20"/>
    <x v="0"/>
    <n v="243"/>
    <x v="184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6"/>
    <x v="0"/>
    <n v="65"/>
    <x v="185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3"/>
    <x v="1"/>
    <n v="126"/>
    <x v="186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2"/>
    <x v="1"/>
    <n v="524"/>
    <x v="187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"/>
    <x v="0"/>
    <n v="100"/>
    <x v="188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"/>
    <x v="1"/>
    <n v="1989"/>
    <x v="189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10"/>
    <x v="0"/>
    <n v="168"/>
    <x v="190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4"/>
    <x v="0"/>
    <n v="13"/>
    <x v="191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x v="49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"/>
    <x v="1"/>
    <n v="157"/>
    <x v="192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9"/>
    <x v="3"/>
    <n v="82"/>
    <x v="193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x v="194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"/>
    <x v="0"/>
    <n v="40"/>
    <x v="195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2"/>
    <x v="1"/>
    <n v="80"/>
    <x v="196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9"/>
    <x v="3"/>
    <n v="57"/>
    <x v="197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6"/>
    <x v="1"/>
    <n v="43"/>
    <x v="198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"/>
    <x v="1"/>
    <n v="2053"/>
    <x v="199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"/>
    <x v="2"/>
    <n v="808"/>
    <x v="200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"/>
    <x v="0"/>
    <n v="226"/>
    <x v="201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5"/>
    <x v="0"/>
    <n v="1625"/>
    <x v="202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2"/>
    <x v="1"/>
    <n v="168"/>
    <x v="203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"/>
    <x v="1"/>
    <n v="4289"/>
    <x v="81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"/>
    <x v="1"/>
    <n v="165"/>
    <x v="204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4"/>
    <x v="0"/>
    <n v="143"/>
    <x v="205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"/>
    <x v="1"/>
    <n v="1815"/>
    <x v="206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5"/>
    <x v="0"/>
    <n v="934"/>
    <x v="28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6"/>
    <x v="1"/>
    <n v="397"/>
    <x v="207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"/>
    <x v="1"/>
    <n v="1539"/>
    <x v="208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"/>
    <x v="0"/>
    <n v="17"/>
    <x v="209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x v="210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8"/>
    <x v="1"/>
    <n v="138"/>
    <x v="211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4"/>
    <x v="0"/>
    <n v="931"/>
    <x v="212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4"/>
    <x v="1"/>
    <n v="3594"/>
    <x v="213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"/>
    <x v="1"/>
    <n v="5880"/>
    <x v="214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7"/>
    <x v="1"/>
    <n v="112"/>
    <x v="215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9"/>
    <x v="1"/>
    <n v="943"/>
    <x v="216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20"/>
    <x v="1"/>
    <n v="2468"/>
    <x v="217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4"/>
    <x v="1"/>
    <n v="2551"/>
    <x v="218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"/>
    <x v="1"/>
    <n v="101"/>
    <x v="219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7"/>
    <x v="3"/>
    <n v="67"/>
    <x v="220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"/>
    <x v="1"/>
    <n v="92"/>
    <x v="221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8"/>
    <x v="1"/>
    <n v="62"/>
    <x v="222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"/>
    <x v="1"/>
    <n v="149"/>
    <x v="223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2"/>
    <x v="0"/>
    <n v="92"/>
    <x v="224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1"/>
    <x v="0"/>
    <n v="57"/>
    <x v="225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"/>
    <x v="1"/>
    <n v="329"/>
    <x v="226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"/>
    <x v="1"/>
    <n v="97"/>
    <x v="227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8"/>
    <x v="0"/>
    <n v="41"/>
    <x v="228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9"/>
    <x v="1"/>
    <n v="1784"/>
    <x v="229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2"/>
    <x v="1"/>
    <n v="1684"/>
    <x v="230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8"/>
    <x v="1"/>
    <n v="250"/>
    <x v="231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"/>
    <x v="1"/>
    <n v="238"/>
    <x v="232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70"/>
    <x v="1"/>
    <n v="53"/>
    <x v="233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"/>
    <x v="1"/>
    <n v="214"/>
    <x v="229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6"/>
    <x v="1"/>
    <n v="222"/>
    <x v="136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3"/>
    <x v="1"/>
    <n v="1884"/>
    <x v="234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"/>
    <x v="1"/>
    <n v="218"/>
    <x v="235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"/>
    <x v="1"/>
    <n v="6465"/>
    <x v="119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x v="236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"/>
    <x v="0"/>
    <n v="101"/>
    <x v="237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"/>
    <x v="1"/>
    <n v="59"/>
    <x v="238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"/>
    <x v="0"/>
    <n v="1335"/>
    <x v="239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5"/>
    <x v="1"/>
    <n v="88"/>
    <x v="240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"/>
    <x v="1"/>
    <n v="1697"/>
    <x v="74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"/>
    <x v="0"/>
    <n v="15"/>
    <x v="241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x v="242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"/>
    <x v="1"/>
    <n v="186"/>
    <x v="243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8"/>
    <x v="1"/>
    <n v="138"/>
    <x v="244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8"/>
    <x v="1"/>
    <n v="261"/>
    <x v="245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"/>
    <x v="0"/>
    <n v="454"/>
    <x v="246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"/>
    <x v="1"/>
    <n v="107"/>
    <x v="247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1"/>
    <x v="1"/>
    <n v="199"/>
    <x v="248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3"/>
    <x v="1"/>
    <n v="5512"/>
    <x v="214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"/>
    <x v="1"/>
    <n v="86"/>
    <x v="249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7"/>
    <x v="0"/>
    <n v="3182"/>
    <x v="42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4"/>
    <x v="1"/>
    <n v="2768"/>
    <x v="250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1"/>
    <x v="1"/>
    <n v="48"/>
    <x v="251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3"/>
    <x v="1"/>
    <n v="87"/>
    <x v="252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"/>
    <x v="3"/>
    <n v="1890"/>
    <x v="253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"/>
    <x v="2"/>
    <n v="61"/>
    <x v="254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"/>
    <x v="1"/>
    <n v="1894"/>
    <x v="255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"/>
    <x v="1"/>
    <n v="282"/>
    <x v="256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"/>
    <x v="0"/>
    <n v="15"/>
    <x v="257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2"/>
    <x v="1"/>
    <n v="116"/>
    <x v="258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7"/>
    <x v="0"/>
    <n v="133"/>
    <x v="259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"/>
    <x v="1"/>
    <n v="83"/>
    <x v="123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6"/>
    <x v="1"/>
    <n v="91"/>
    <x v="260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1"/>
    <x v="1"/>
    <n v="546"/>
    <x v="253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"/>
    <x v="1"/>
    <n v="393"/>
    <x v="261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2"/>
    <x v="0"/>
    <n v="2062"/>
    <x v="262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"/>
    <x v="1"/>
    <n v="133"/>
    <x v="263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9"/>
    <x v="0"/>
    <n v="29"/>
    <x v="264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"/>
    <x v="0"/>
    <n v="132"/>
    <x v="265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"/>
    <x v="1"/>
    <n v="254"/>
    <x v="266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"/>
    <x v="3"/>
    <n v="184"/>
    <x v="267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10"/>
    <x v="1"/>
    <n v="176"/>
    <x v="268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8"/>
    <x v="0"/>
    <n v="137"/>
    <x v="269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"/>
    <x v="1"/>
    <n v="337"/>
    <x v="270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"/>
    <x v="0"/>
    <n v="908"/>
    <x v="271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7"/>
    <x v="1"/>
    <n v="107"/>
    <x v="272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10"/>
    <x v="0"/>
    <n v="10"/>
    <x v="273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"/>
    <x v="3"/>
    <n v="32"/>
    <x v="274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40"/>
    <x v="1"/>
    <n v="183"/>
    <x v="275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6"/>
    <x v="0"/>
    <n v="1910"/>
    <x v="41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5"/>
    <x v="0"/>
    <n v="38"/>
    <x v="276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"/>
    <x v="0"/>
    <n v="104"/>
    <x v="277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4"/>
    <x v="1"/>
    <n v="72"/>
    <x v="278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"/>
    <x v="0"/>
    <n v="49"/>
    <x v="279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x v="280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5"/>
    <x v="1"/>
    <n v="295"/>
    <x v="76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2"/>
    <x v="0"/>
    <n v="245"/>
    <x v="281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3"/>
    <x v="0"/>
    <n v="32"/>
    <x v="282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"/>
    <x v="1"/>
    <n v="142"/>
    <x v="283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"/>
    <x v="1"/>
    <n v="85"/>
    <x v="284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8"/>
    <x v="0"/>
    <n v="7"/>
    <x v="285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"/>
    <x v="1"/>
    <n v="659"/>
    <x v="286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"/>
    <x v="0"/>
    <n v="803"/>
    <x v="287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"/>
    <x v="3"/>
    <n v="75"/>
    <x v="288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"/>
    <x v="0"/>
    <n v="16"/>
    <x v="289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"/>
    <x v="1"/>
    <n v="121"/>
    <x v="290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"/>
    <x v="1"/>
    <n v="3742"/>
    <x v="291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"/>
    <x v="1"/>
    <n v="223"/>
    <x v="24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5"/>
    <x v="1"/>
    <n v="133"/>
    <x v="100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4"/>
    <x v="0"/>
    <n v="31"/>
    <x v="292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7"/>
    <x v="0"/>
    <n v="108"/>
    <x v="293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"/>
    <x v="0"/>
    <n v="30"/>
    <x v="294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6"/>
    <x v="0"/>
    <n v="17"/>
    <x v="295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9"/>
    <x v="3"/>
    <n v="64"/>
    <x v="296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10"/>
    <x v="0"/>
    <n v="80"/>
    <x v="297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x v="94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x v="32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"/>
    <x v="0"/>
    <n v="26"/>
    <x v="298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"/>
    <x v="1"/>
    <n v="307"/>
    <x v="299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1"/>
    <x v="0"/>
    <n v="73"/>
    <x v="300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"/>
    <x v="0"/>
    <n v="128"/>
    <x v="301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9"/>
    <x v="0"/>
    <n v="33"/>
    <x v="302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4"/>
    <x v="1"/>
    <n v="2441"/>
    <x v="303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3"/>
    <x v="2"/>
    <n v="211"/>
    <x v="304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5"/>
    <x v="1"/>
    <n v="1385"/>
    <x v="19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4"/>
    <x v="1"/>
    <n v="190"/>
    <x v="305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200"/>
    <x v="1"/>
    <n v="470"/>
    <x v="306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4"/>
    <x v="1"/>
    <n v="253"/>
    <x v="307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7"/>
    <x v="1"/>
    <n v="1113"/>
    <x v="308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"/>
    <x v="1"/>
    <n v="2283"/>
    <x v="309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"/>
    <x v="0"/>
    <n v="1072"/>
    <x v="310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3"/>
    <x v="1"/>
    <n v="1095"/>
    <x v="311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"/>
    <x v="1"/>
    <n v="1690"/>
    <x v="312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80"/>
    <x v="3"/>
    <n v="1297"/>
    <x v="313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"/>
    <x v="0"/>
    <n v="393"/>
    <x v="314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5"/>
    <x v="0"/>
    <n v="1257"/>
    <x v="141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7"/>
    <x v="0"/>
    <n v="328"/>
    <x v="315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4"/>
    <x v="0"/>
    <n v="147"/>
    <x v="316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2"/>
    <x v="0"/>
    <n v="830"/>
    <x v="317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5"/>
    <x v="0"/>
    <n v="331"/>
    <x v="318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"/>
    <x v="0"/>
    <n v="25"/>
    <x v="319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1"/>
    <x v="1"/>
    <n v="191"/>
    <x v="320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2"/>
    <x v="0"/>
    <n v="3483"/>
    <x v="321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"/>
    <x v="0"/>
    <n v="923"/>
    <x v="322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x v="280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8"/>
    <x v="1"/>
    <n v="2013"/>
    <x v="323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5"/>
    <x v="0"/>
    <n v="33"/>
    <x v="324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1"/>
    <x v="1"/>
    <n v="1703"/>
    <x v="325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4"/>
    <x v="1"/>
    <n v="80"/>
    <x v="326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9"/>
    <x v="2"/>
    <n v="86"/>
    <x v="327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7"/>
    <x v="0"/>
    <n v="40"/>
    <x v="328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5"/>
    <x v="1"/>
    <n v="41"/>
    <x v="329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2"/>
    <x v="0"/>
    <n v="23"/>
    <x v="330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9"/>
    <x v="1"/>
    <n v="187"/>
    <x v="331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"/>
    <x v="1"/>
    <n v="2875"/>
    <x v="332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4"/>
    <x v="1"/>
    <n v="88"/>
    <x v="333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2"/>
    <x v="1"/>
    <n v="191"/>
    <x v="334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"/>
    <x v="1"/>
    <n v="139"/>
    <x v="335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"/>
    <x v="1"/>
    <n v="186"/>
    <x v="336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"/>
    <x v="1"/>
    <n v="112"/>
    <x v="337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"/>
    <x v="1"/>
    <n v="101"/>
    <x v="338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9"/>
    <x v="0"/>
    <n v="75"/>
    <x v="339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7"/>
    <x v="1"/>
    <n v="206"/>
    <x v="340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"/>
    <x v="1"/>
    <n v="154"/>
    <x v="341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"/>
    <x v="1"/>
    <n v="5966"/>
    <x v="214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8"/>
    <x v="0"/>
    <n v="2176"/>
    <x v="342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2"/>
    <x v="1"/>
    <n v="169"/>
    <x v="343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"/>
    <x v="1"/>
    <n v="2106"/>
    <x v="344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"/>
    <x v="0"/>
    <n v="441"/>
    <x v="345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5"/>
    <x v="0"/>
    <n v="25"/>
    <x v="346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"/>
    <x v="1"/>
    <n v="131"/>
    <x v="347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"/>
    <x v="0"/>
    <n v="127"/>
    <x v="348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4"/>
    <x v="0"/>
    <n v="355"/>
    <x v="349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"/>
    <x v="0"/>
    <n v="44"/>
    <x v="350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"/>
    <x v="1"/>
    <n v="84"/>
    <x v="351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4"/>
    <x v="1"/>
    <n v="155"/>
    <x v="10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4"/>
    <x v="0"/>
    <n v="67"/>
    <x v="352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"/>
    <x v="1"/>
    <n v="189"/>
    <x v="353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"/>
    <x v="1"/>
    <n v="4799"/>
    <x v="354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"/>
    <x v="1"/>
    <n v="1137"/>
    <x v="355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"/>
    <x v="0"/>
    <n v="1068"/>
    <x v="356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"/>
    <x v="0"/>
    <n v="424"/>
    <x v="357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"/>
    <x v="3"/>
    <n v="145"/>
    <x v="358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"/>
    <x v="1"/>
    <n v="1152"/>
    <x v="359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7"/>
    <x v="1"/>
    <n v="50"/>
    <x v="360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"/>
    <x v="0"/>
    <n v="151"/>
    <x v="361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6"/>
    <x v="0"/>
    <n v="1608"/>
    <x v="362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9"/>
    <x v="1"/>
    <n v="3059"/>
    <x v="332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"/>
    <x v="1"/>
    <n v="34"/>
    <x v="363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"/>
    <x v="1"/>
    <n v="220"/>
    <x v="364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"/>
    <x v="1"/>
    <n v="1604"/>
    <x v="31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4"/>
    <x v="1"/>
    <n v="454"/>
    <x v="100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8"/>
    <x v="1"/>
    <n v="123"/>
    <x v="36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4"/>
    <x v="0"/>
    <n v="941"/>
    <x v="366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x v="49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"/>
    <x v="1"/>
    <n v="299"/>
    <x v="367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"/>
    <x v="0"/>
    <n v="40"/>
    <x v="368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"/>
    <x v="0"/>
    <n v="3015"/>
    <x v="36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6"/>
    <x v="1"/>
    <n v="2237"/>
    <x v="370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90"/>
    <x v="0"/>
    <n v="435"/>
    <x v="202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"/>
    <x v="1"/>
    <n v="645"/>
    <x v="371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6"/>
    <x v="1"/>
    <n v="484"/>
    <x v="372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2"/>
    <x v="1"/>
    <n v="154"/>
    <x v="373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"/>
    <x v="0"/>
    <n v="714"/>
    <x v="130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"/>
    <x v="2"/>
    <n v="1111"/>
    <x v="120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5"/>
    <x v="1"/>
    <n v="82"/>
    <x v="374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9"/>
    <x v="1"/>
    <n v="134"/>
    <x v="375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"/>
    <x v="2"/>
    <n v="1089"/>
    <x v="376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5"/>
    <x v="0"/>
    <n v="5497"/>
    <x v="65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"/>
    <x v="0"/>
    <n v="418"/>
    <x v="377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4"/>
    <x v="0"/>
    <n v="1439"/>
    <x v="321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"/>
    <x v="0"/>
    <n v="15"/>
    <x v="378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"/>
    <x v="0"/>
    <n v="1999"/>
    <x v="323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"/>
    <x v="1"/>
    <n v="5203"/>
    <x v="42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"/>
    <x v="1"/>
    <n v="94"/>
    <x v="379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4"/>
    <x v="0"/>
    <n v="118"/>
    <x v="380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"/>
    <x v="1"/>
    <n v="205"/>
    <x v="381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1"/>
    <x v="0"/>
    <n v="162"/>
    <x v="382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"/>
    <x v="0"/>
    <n v="83"/>
    <x v="383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8"/>
    <x v="1"/>
    <n v="92"/>
    <x v="384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3"/>
    <x v="1"/>
    <n v="219"/>
    <x v="385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3"/>
    <x v="1"/>
    <n v="2526"/>
    <x v="386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"/>
    <x v="0"/>
    <n v="747"/>
    <x v="387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1"/>
    <x v="3"/>
    <n v="2138"/>
    <x v="325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8"/>
    <x v="0"/>
    <n v="84"/>
    <x v="388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"/>
    <x v="1"/>
    <n v="94"/>
    <x v="389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3"/>
    <x v="0"/>
    <n v="91"/>
    <x v="390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"/>
    <x v="0"/>
    <n v="792"/>
    <x v="85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7"/>
    <x v="3"/>
    <n v="10"/>
    <x v="391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7"/>
    <x v="1"/>
    <n v="1713"/>
    <x v="206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"/>
    <x v="1"/>
    <n v="249"/>
    <x v="392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"/>
    <x v="1"/>
    <n v="192"/>
    <x v="393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9"/>
    <x v="1"/>
    <n v="247"/>
    <x v="394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"/>
    <x v="1"/>
    <n v="2293"/>
    <x v="112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2"/>
    <x v="1"/>
    <n v="3131"/>
    <x v="395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5"/>
    <x v="0"/>
    <n v="32"/>
    <x v="396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9"/>
    <x v="1"/>
    <n v="143"/>
    <x v="397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5"/>
    <x v="3"/>
    <n v="90"/>
    <x v="398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"/>
    <x v="1"/>
    <n v="296"/>
    <x v="399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"/>
    <x v="1"/>
    <n v="170"/>
    <x v="400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"/>
    <x v="0"/>
    <n v="186"/>
    <x v="401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"/>
    <x v="3"/>
    <n v="439"/>
    <x v="402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"/>
    <x v="0"/>
    <n v="605"/>
    <x v="403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x v="404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x v="405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3"/>
    <x v="1"/>
    <n v="6286"/>
    <x v="65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"/>
    <x v="0"/>
    <n v="31"/>
    <x v="406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"/>
    <x v="0"/>
    <n v="1181"/>
    <x v="309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"/>
    <x v="0"/>
    <n v="39"/>
    <x v="407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"/>
    <x v="1"/>
    <n v="3727"/>
    <x v="408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"/>
    <x v="1"/>
    <n v="1605"/>
    <x v="409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7"/>
    <x v="0"/>
    <n v="46"/>
    <x v="410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"/>
    <x v="1"/>
    <n v="2120"/>
    <x v="369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"/>
    <x v="0"/>
    <n v="105"/>
    <x v="411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2"/>
    <x v="1"/>
    <n v="50"/>
    <x v="412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"/>
    <x v="1"/>
    <n v="2080"/>
    <x v="217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1"/>
    <x v="0"/>
    <n v="535"/>
    <x v="413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x v="414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"/>
    <x v="1"/>
    <n v="2436"/>
    <x v="224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8"/>
    <x v="1"/>
    <n v="80"/>
    <x v="415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x v="416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"/>
    <x v="1"/>
    <n v="139"/>
    <x v="246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1"/>
    <x v="0"/>
    <n v="16"/>
    <x v="417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"/>
    <x v="1"/>
    <n v="159"/>
    <x v="418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6"/>
    <x v="1"/>
    <n v="381"/>
    <x v="96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x v="380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"/>
    <x v="0"/>
    <n v="575"/>
    <x v="419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"/>
    <x v="1"/>
    <n v="106"/>
    <x v="420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"/>
    <x v="1"/>
    <n v="142"/>
    <x v="421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4"/>
    <x v="1"/>
    <n v="211"/>
    <x v="422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30"/>
    <x v="0"/>
    <n v="1120"/>
    <x v="200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"/>
    <x v="0"/>
    <n v="113"/>
    <x v="423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"/>
    <x v="1"/>
    <n v="2756"/>
    <x v="170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3"/>
    <x v="1"/>
    <n v="173"/>
    <x v="424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1"/>
    <x v="1"/>
    <n v="87"/>
    <x v="425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"/>
    <x v="0"/>
    <n v="1538"/>
    <x v="426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"/>
    <x v="0"/>
    <n v="9"/>
    <x v="427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3"/>
    <x v="0"/>
    <n v="554"/>
    <x v="428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"/>
    <x v="1"/>
    <n v="1572"/>
    <x v="291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1"/>
    <x v="0"/>
    <n v="648"/>
    <x v="429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4"/>
    <x v="0"/>
    <n v="21"/>
    <x v="430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9"/>
    <x v="1"/>
    <n v="2346"/>
    <x v="431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"/>
    <x v="1"/>
    <n v="115"/>
    <x v="432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2"/>
    <x v="1"/>
    <n v="85"/>
    <x v="433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2"/>
    <x v="1"/>
    <n v="144"/>
    <x v="434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x v="435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4"/>
    <x v="3"/>
    <n v="595"/>
    <x v="436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4"/>
    <x v="1"/>
    <n v="64"/>
    <x v="437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"/>
    <x v="1"/>
    <n v="268"/>
    <x v="438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5"/>
    <x v="1"/>
    <n v="195"/>
    <x v="439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1"/>
    <x v="0"/>
    <n v="54"/>
    <x v="440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"/>
    <x v="0"/>
    <n v="120"/>
    <x v="441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4"/>
    <x v="0"/>
    <n v="579"/>
    <x v="442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"/>
    <x v="0"/>
    <n v="2072"/>
    <x v="32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x v="443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"/>
    <x v="0"/>
    <n v="1796"/>
    <x v="444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30"/>
    <x v="1"/>
    <n v="186"/>
    <x v="445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"/>
    <x v="1"/>
    <n v="460"/>
    <x v="446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"/>
    <x v="0"/>
    <n v="62"/>
    <x v="447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4"/>
    <x v="0"/>
    <n v="347"/>
    <x v="448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"/>
    <x v="1"/>
    <n v="2528"/>
    <x v="320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40"/>
    <x v="0"/>
    <n v="19"/>
    <x v="449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"/>
    <x v="1"/>
    <n v="3657"/>
    <x v="395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1"/>
    <x v="0"/>
    <n v="1258"/>
    <x v="450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"/>
    <x v="1"/>
    <n v="131"/>
    <x v="451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"/>
    <x v="0"/>
    <n v="362"/>
    <x v="452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"/>
    <x v="1"/>
    <n v="239"/>
    <x v="453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"/>
    <x v="3"/>
    <n v="35"/>
    <x v="454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"/>
    <x v="3"/>
    <n v="528"/>
    <x v="455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6"/>
    <x v="0"/>
    <n v="133"/>
    <x v="456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3"/>
    <x v="0"/>
    <n v="846"/>
    <x v="457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x v="458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"/>
    <x v="0"/>
    <n v="10"/>
    <x v="459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2"/>
    <x v="1"/>
    <n v="1773"/>
    <x v="230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6"/>
    <x v="1"/>
    <n v="32"/>
    <x v="460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6"/>
    <x v="1"/>
    <n v="369"/>
    <x v="461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"/>
    <x v="0"/>
    <n v="191"/>
    <x v="462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"/>
    <x v="1"/>
    <n v="89"/>
    <x v="463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4"/>
    <x v="0"/>
    <n v="1979"/>
    <x v="354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"/>
    <x v="0"/>
    <n v="63"/>
    <x v="464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x v="465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100"/>
    <x v="0"/>
    <n v="6080"/>
    <x v="8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"/>
    <x v="0"/>
    <n v="80"/>
    <x v="466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"/>
    <x v="0"/>
    <n v="9"/>
    <x v="467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2"/>
    <x v="0"/>
    <n v="1784"/>
    <x v="303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6"/>
    <x v="2"/>
    <n v="3640"/>
    <x v="468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3"/>
    <x v="1"/>
    <n v="126"/>
    <x v="469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"/>
    <x v="1"/>
    <n v="2218"/>
    <x v="470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"/>
    <x v="0"/>
    <n v="243"/>
    <x v="160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"/>
    <x v="1"/>
    <n v="202"/>
    <x v="471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50"/>
    <x v="1"/>
    <n v="140"/>
    <x v="472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"/>
    <x v="1"/>
    <n v="1052"/>
    <x v="473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8"/>
    <x v="0"/>
    <n v="1296"/>
    <x v="159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3"/>
    <x v="0"/>
    <n v="77"/>
    <x v="474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6"/>
    <x v="1"/>
    <n v="247"/>
    <x v="475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"/>
    <x v="0"/>
    <n v="395"/>
    <x v="187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3"/>
    <x v="0"/>
    <n v="49"/>
    <x v="476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"/>
    <x v="0"/>
    <n v="180"/>
    <x v="477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7"/>
    <x v="1"/>
    <n v="84"/>
    <x v="478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9"/>
    <x v="0"/>
    <n v="2690"/>
    <x v="479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4"/>
    <x v="1"/>
    <n v="88"/>
    <x v="480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x v="481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1"/>
    <x v="1"/>
    <n v="2985"/>
    <x v="444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"/>
    <x v="1"/>
    <n v="762"/>
    <x v="118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x v="405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9"/>
    <x v="0"/>
    <n v="2779"/>
    <x v="32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9"/>
    <x v="0"/>
    <n v="92"/>
    <x v="482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4"/>
    <x v="0"/>
    <n v="1028"/>
    <x v="483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2"/>
    <x v="1"/>
    <n v="554"/>
    <x v="484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4"/>
    <x v="1"/>
    <n v="135"/>
    <x v="485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40"/>
    <x v="1"/>
    <n v="122"/>
    <x v="486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"/>
    <x v="1"/>
    <n v="221"/>
    <x v="487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"/>
    <x v="1"/>
    <n v="126"/>
    <x v="488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1"/>
    <x v="1"/>
    <n v="1022"/>
    <x v="489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"/>
    <x v="1"/>
    <n v="3177"/>
    <x v="120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70"/>
    <x v="1"/>
    <n v="198"/>
    <x v="490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3"/>
    <x v="0"/>
    <n v="26"/>
    <x v="491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"/>
    <x v="1"/>
    <n v="85"/>
    <x v="492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4"/>
    <x v="0"/>
    <n v="1790"/>
    <x v="493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5"/>
    <x v="1"/>
    <n v="3596"/>
    <x v="494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"/>
    <x v="0"/>
    <n v="37"/>
    <x v="495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9"/>
    <x v="1"/>
    <n v="244"/>
    <x v="496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"/>
    <x v="1"/>
    <n v="5180"/>
    <x v="119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"/>
    <x v="1"/>
    <n v="589"/>
    <x v="497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6"/>
    <x v="1"/>
    <n v="2725"/>
    <x v="33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"/>
    <x v="0"/>
    <n v="35"/>
    <x v="498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"/>
    <x v="3"/>
    <n v="94"/>
    <x v="499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2"/>
    <x v="1"/>
    <n v="300"/>
    <x v="500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"/>
    <x v="1"/>
    <n v="144"/>
    <x v="501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3"/>
    <x v="0"/>
    <n v="558"/>
    <x v="502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5"/>
    <x v="0"/>
    <n v="64"/>
    <x v="503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9"/>
    <x v="3"/>
    <n v="37"/>
    <x v="504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7"/>
    <x v="0"/>
    <n v="245"/>
    <x v="136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"/>
    <x v="1"/>
    <n v="87"/>
    <x v="505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2"/>
    <x v="1"/>
    <n v="3116"/>
    <x v="77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"/>
    <x v="0"/>
    <n v="71"/>
    <x v="506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"/>
    <x v="0"/>
    <n v="42"/>
    <x v="507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"/>
    <x v="1"/>
    <n v="909"/>
    <x v="508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20"/>
    <x v="1"/>
    <n v="1613"/>
    <x v="509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7"/>
    <x v="1"/>
    <n v="136"/>
    <x v="510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1"/>
    <x v="1"/>
    <n v="130"/>
    <x v="511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3"/>
    <x v="0"/>
    <n v="156"/>
    <x v="275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"/>
    <x v="0"/>
    <n v="1368"/>
    <x v="512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5"/>
    <x v="0"/>
    <n v="102"/>
    <x v="513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"/>
    <x v="0"/>
    <n v="86"/>
    <x v="514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8"/>
    <x v="1"/>
    <n v="102"/>
    <x v="63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3"/>
    <x v="0"/>
    <n v="253"/>
    <x v="515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5"/>
    <x v="1"/>
    <n v="4006"/>
    <x v="332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"/>
    <x v="0"/>
    <n v="157"/>
    <x v="516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9"/>
    <x v="1"/>
    <n v="1629"/>
    <x v="208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100"/>
    <x v="0"/>
    <n v="183"/>
    <x v="232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2"/>
    <x v="1"/>
    <n v="2188"/>
    <x v="128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"/>
    <x v="1"/>
    <n v="2409"/>
    <x v="517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4"/>
    <x v="0"/>
    <n v="82"/>
    <x v="518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x v="280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7"/>
    <x v="1"/>
    <n v="194"/>
    <x v="519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"/>
    <x v="1"/>
    <n v="1140"/>
    <x v="520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20"/>
    <x v="1"/>
    <n v="102"/>
    <x v="521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1"/>
    <x v="1"/>
    <n v="2857"/>
    <x v="47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"/>
    <x v="1"/>
    <n v="107"/>
    <x v="522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"/>
    <x v="1"/>
    <n v="160"/>
    <x v="259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"/>
    <x v="1"/>
    <n v="2230"/>
    <x v="239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4"/>
    <x v="1"/>
    <n v="316"/>
    <x v="184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"/>
    <x v="1"/>
    <n v="117"/>
    <x v="523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"/>
    <x v="1"/>
    <n v="6406"/>
    <x v="127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4"/>
    <x v="3"/>
    <n v="15"/>
    <x v="52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"/>
    <x v="1"/>
    <n v="192"/>
    <x v="525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x v="526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"/>
    <x v="1"/>
    <n v="723"/>
    <x v="527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"/>
    <x v="1"/>
    <n v="170"/>
    <x v="528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90"/>
    <x v="1"/>
    <n v="238"/>
    <x v="529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50"/>
    <x v="1"/>
    <n v="55"/>
    <x v="530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9"/>
    <x v="0"/>
    <n v="1198"/>
    <x v="531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"/>
    <x v="0"/>
    <n v="648"/>
    <x v="532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"/>
    <x v="1"/>
    <n v="128"/>
    <x v="533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20"/>
    <x v="1"/>
    <n v="2144"/>
    <x v="534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"/>
    <x v="0"/>
    <n v="64"/>
    <x v="53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60"/>
    <x v="1"/>
    <n v="2693"/>
    <x v="53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"/>
    <x v="1"/>
    <n v="432"/>
    <x v="537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x v="538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"/>
    <x v="1"/>
    <n v="189"/>
    <x v="340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"/>
    <x v="1"/>
    <n v="154"/>
    <x v="539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2"/>
    <x v="1"/>
    <n v="96"/>
    <x v="540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5"/>
    <x v="0"/>
    <n v="750"/>
    <x v="541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3"/>
    <x v="3"/>
    <n v="87"/>
    <x v="542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"/>
    <x v="1"/>
    <n v="3063"/>
    <x v="44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3"/>
    <x v="2"/>
    <n v="278"/>
    <x v="543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"/>
    <x v="0"/>
    <n v="105"/>
    <x v="544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9"/>
    <x v="3"/>
    <n v="1658"/>
    <x v="369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"/>
    <x v="1"/>
    <n v="2266"/>
    <x v="390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5"/>
    <x v="0"/>
    <n v="2604"/>
    <x v="291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"/>
    <x v="0"/>
    <n v="65"/>
    <x v="545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"/>
    <x v="0"/>
    <n v="94"/>
    <x v="289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"/>
    <x v="2"/>
    <n v="45"/>
    <x v="546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7"/>
    <x v="0"/>
    <n v="257"/>
    <x v="547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20"/>
    <x v="1"/>
    <n v="194"/>
    <x v="548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"/>
    <x v="1"/>
    <n v="129"/>
    <x v="549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"/>
    <x v="1"/>
    <n v="375"/>
    <x v="130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"/>
    <x v="0"/>
    <n v="2928"/>
    <x v="127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3"/>
    <x v="0"/>
    <n v="4697"/>
    <x v="32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9"/>
    <x v="0"/>
    <n v="2915"/>
    <x v="214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"/>
    <x v="0"/>
    <n v="18"/>
    <x v="550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"/>
    <x v="3"/>
    <n v="723"/>
    <x v="551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"/>
    <x v="0"/>
    <n v="602"/>
    <x v="234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x v="49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"/>
    <x v="0"/>
    <n v="3868"/>
    <x v="552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7"/>
    <x v="1"/>
    <n v="409"/>
    <x v="207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9"/>
    <x v="1"/>
    <n v="234"/>
    <x v="553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"/>
    <x v="1"/>
    <n v="3016"/>
    <x v="170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"/>
    <x v="1"/>
    <n v="264"/>
    <x v="345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x v="554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"/>
    <x v="0"/>
    <n v="14"/>
    <x v="555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"/>
    <x v="3"/>
    <n v="390"/>
    <x v="325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"/>
    <x v="0"/>
    <n v="750"/>
    <x v="556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2"/>
    <x v="0"/>
    <n v="77"/>
    <x v="557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"/>
    <x v="0"/>
    <n v="752"/>
    <x v="558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8"/>
    <x v="0"/>
    <n v="131"/>
    <x v="559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"/>
    <x v="0"/>
    <n v="87"/>
    <x v="560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"/>
    <x v="0"/>
    <n v="1063"/>
    <x v="372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40"/>
    <x v="1"/>
    <n v="272"/>
    <x v="561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"/>
    <x v="3"/>
    <n v="25"/>
    <x v="562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"/>
    <x v="1"/>
    <n v="419"/>
    <x v="563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"/>
    <x v="0"/>
    <n v="76"/>
    <x v="564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9"/>
    <x v="1"/>
    <n v="1621"/>
    <x v="565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9"/>
    <x v="1"/>
    <n v="1101"/>
    <x v="370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"/>
    <x v="1"/>
    <n v="1073"/>
    <x v="566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6"/>
    <x v="0"/>
    <n v="4428"/>
    <x v="372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4"/>
    <x v="0"/>
    <n v="58"/>
    <x v="567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4"/>
    <x v="3"/>
    <n v="1218"/>
    <x v="332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3"/>
    <x v="1"/>
    <n v="331"/>
    <x v="568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90"/>
    <x v="1"/>
    <n v="1170"/>
    <x v="569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4"/>
    <x v="0"/>
    <n v="111"/>
    <x v="570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8"/>
    <x v="3"/>
    <n v="215"/>
    <x v="571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7"/>
    <x v="1"/>
    <n v="363"/>
    <x v="270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"/>
    <x v="0"/>
    <n v="2955"/>
    <x v="211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x v="572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"/>
    <x v="1"/>
    <n v="103"/>
    <x v="573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"/>
    <x v="1"/>
    <n v="147"/>
    <x v="574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3"/>
    <x v="1"/>
    <n v="110"/>
    <x v="575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8"/>
    <x v="0"/>
    <n v="926"/>
    <x v="181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2"/>
    <x v="1"/>
    <n v="134"/>
    <x v="576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x v="577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"/>
    <x v="1"/>
    <n v="175"/>
    <x v="578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1"/>
    <x v="1"/>
    <n v="69"/>
    <x v="579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7"/>
    <x v="1"/>
    <n v="190"/>
    <x v="580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"/>
    <x v="1"/>
    <n v="237"/>
    <x v="540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1"/>
    <x v="0"/>
    <n v="77"/>
    <x v="581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4"/>
    <x v="0"/>
    <n v="1748"/>
    <x v="366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"/>
    <x v="0"/>
    <n v="79"/>
    <x v="582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4"/>
    <x v="1"/>
    <n v="196"/>
    <x v="378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"/>
    <x v="0"/>
    <n v="889"/>
    <x v="583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3"/>
    <x v="1"/>
    <n v="7295"/>
    <x v="42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7"/>
    <x v="1"/>
    <n v="2893"/>
    <x v="94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"/>
    <x v="0"/>
    <n v="56"/>
    <x v="584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x v="236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"/>
    <x v="1"/>
    <n v="820"/>
    <x v="585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"/>
    <x v="0"/>
    <n v="83"/>
    <x v="586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2"/>
    <x v="1"/>
    <n v="2038"/>
    <x v="587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x v="588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"/>
    <x v="0"/>
    <n v="2025"/>
    <x v="589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8"/>
    <x v="1"/>
    <n v="1345"/>
    <x v="590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9"/>
    <x v="1"/>
    <n v="168"/>
    <x v="591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"/>
    <x v="1"/>
    <n v="137"/>
    <x v="592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"/>
    <x v="1"/>
    <n v="186"/>
    <x v="593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8"/>
    <x v="1"/>
    <n v="125"/>
    <x v="594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"/>
    <x v="0"/>
    <n v="14"/>
    <x v="595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1"/>
    <x v="1"/>
    <n v="202"/>
    <x v="596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2"/>
    <x v="1"/>
    <n v="103"/>
    <x v="597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3"/>
    <x v="1"/>
    <n v="1785"/>
    <x v="230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"/>
    <x v="0"/>
    <n v="656"/>
    <x v="159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8"/>
    <x v="1"/>
    <n v="157"/>
    <x v="598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8"/>
    <x v="1"/>
    <n v="555"/>
    <x v="500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"/>
    <x v="1"/>
    <n v="297"/>
    <x v="127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x v="599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"/>
    <x v="3"/>
    <n v="38"/>
    <x v="600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"/>
    <x v="3"/>
    <n v="60"/>
    <x v="601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7"/>
    <x v="1"/>
    <n v="3036"/>
    <x v="372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"/>
    <x v="1"/>
    <n v="144"/>
    <x v="602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"/>
    <x v="1"/>
    <n v="121"/>
    <x v="603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"/>
    <x v="0"/>
    <n v="1596"/>
    <x v="479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9"/>
    <x v="3"/>
    <n v="524"/>
    <x v="604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x v="605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8"/>
    <x v="0"/>
    <n v="10"/>
    <x v="606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6"/>
    <x v="1"/>
    <n v="122"/>
    <x v="528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3"/>
    <x v="1"/>
    <n v="1071"/>
    <x v="607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"/>
    <x v="3"/>
    <n v="219"/>
    <x v="608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2"/>
    <x v="0"/>
    <n v="1121"/>
    <x v="609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"/>
    <x v="1"/>
    <n v="980"/>
    <x v="610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"/>
    <x v="1"/>
    <n v="536"/>
    <x v="253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"/>
    <x v="1"/>
    <n v="1991"/>
    <x v="611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3"/>
    <x v="3"/>
    <n v="29"/>
    <x v="612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x v="613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"/>
    <x v="0"/>
    <n v="15"/>
    <x v="614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x v="615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"/>
    <x v="0"/>
    <n v="16"/>
    <x v="616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"/>
    <x v="1"/>
    <n v="130"/>
    <x v="617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"/>
    <x v="1"/>
    <n v="122"/>
    <x v="86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3"/>
    <x v="0"/>
    <n v="17"/>
    <x v="618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x v="619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"/>
    <x v="0"/>
    <n v="34"/>
    <x v="620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3"/>
    <x v="1"/>
    <n v="3388"/>
    <x v="33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9"/>
    <x v="1"/>
    <n v="280"/>
    <x v="621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5"/>
    <x v="3"/>
    <n v="614"/>
    <x v="607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"/>
    <x v="1"/>
    <n v="366"/>
    <x v="622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x v="98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"/>
    <x v="1"/>
    <n v="270"/>
    <x v="623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"/>
    <x v="3"/>
    <n v="114"/>
    <x v="307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7"/>
    <x v="1"/>
    <n v="137"/>
    <x v="624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"/>
    <x v="1"/>
    <n v="3205"/>
    <x v="625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7"/>
    <x v="1"/>
    <n v="288"/>
    <x v="626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"/>
    <x v="1"/>
    <n v="148"/>
    <x v="627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7"/>
    <x v="1"/>
    <n v="114"/>
    <x v="628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"/>
    <x v="1"/>
    <n v="1518"/>
    <x v="629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"/>
    <x v="0"/>
    <n v="1274"/>
    <x v="630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"/>
    <x v="0"/>
    <n v="210"/>
    <x v="631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"/>
    <x v="1"/>
    <n v="166"/>
    <x v="632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"/>
    <x v="1"/>
    <n v="100"/>
    <x v="471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"/>
    <x v="1"/>
    <n v="235"/>
    <x v="633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"/>
    <x v="1"/>
    <n v="148"/>
    <x v="487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"/>
    <x v="1"/>
    <n v="198"/>
    <x v="634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"/>
    <x v="0"/>
    <n v="248"/>
    <x v="635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7"/>
    <x v="0"/>
    <n v="513"/>
    <x v="636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x v="637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7"/>
    <x v="0"/>
    <n v="3410"/>
    <x v="638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1"/>
    <x v="1"/>
    <n v="216"/>
    <x v="639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"/>
    <x v="3"/>
    <n v="26"/>
    <x v="640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"/>
    <x v="1"/>
    <n v="5139"/>
    <x v="641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1"/>
    <x v="1"/>
    <n v="2353"/>
    <x v="194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6"/>
    <x v="1"/>
    <n v="78"/>
    <x v="642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"/>
    <x v="0"/>
    <n v="10"/>
    <x v="643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6"/>
    <x v="0"/>
    <n v="2201"/>
    <x v="641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"/>
    <x v="0"/>
    <n v="676"/>
    <x v="644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8"/>
    <x v="1"/>
    <n v="174"/>
    <x v="645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"/>
    <x v="0"/>
    <n v="831"/>
    <x v="13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"/>
    <x v="1"/>
    <n v="164"/>
    <x v="646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1"/>
    <x v="3"/>
    <n v="56"/>
    <x v="647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"/>
    <x v="1"/>
    <n v="161"/>
    <x v="648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"/>
    <x v="1"/>
    <n v="138"/>
    <x v="524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"/>
    <x v="1"/>
    <n v="3308"/>
    <x v="8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"/>
    <x v="1"/>
    <n v="127"/>
    <x v="649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30"/>
    <x v="1"/>
    <n v="207"/>
    <x v="650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100"/>
    <x v="0"/>
    <n v="859"/>
    <x v="150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"/>
    <x v="2"/>
    <n v="31"/>
    <x v="651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"/>
    <x v="0"/>
    <n v="45"/>
    <x v="652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1"/>
    <x v="3"/>
    <n v="1113"/>
    <x v="653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6"/>
    <x v="0"/>
    <n v="6"/>
    <x v="595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x v="654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6"/>
    <x v="1"/>
    <n v="181"/>
    <x v="655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"/>
    <x v="1"/>
    <n v="110"/>
    <x v="656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"/>
    <x v="0"/>
    <n v="31"/>
    <x v="608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5"/>
    <x v="0"/>
    <n v="78"/>
    <x v="657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10"/>
    <x v="1"/>
    <n v="185"/>
    <x v="658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"/>
    <x v="1"/>
    <n v="121"/>
    <x v="659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"/>
    <x v="0"/>
    <n v="1225"/>
    <x v="660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x v="98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3"/>
    <x v="1"/>
    <n v="106"/>
    <x v="661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x v="662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x v="663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9"/>
    <x v="1"/>
    <n v="218"/>
    <x v="664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1"/>
    <x v="0"/>
    <n v="67"/>
    <x v="665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"/>
    <x v="1"/>
    <n v="76"/>
    <x v="666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x v="667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"/>
    <x v="0"/>
    <n v="19"/>
    <x v="668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3"/>
    <x v="0"/>
    <n v="2108"/>
    <x v="162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"/>
    <x v="1"/>
    <n v="221"/>
    <x v="669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"/>
    <x v="0"/>
    <n v="679"/>
    <x v="670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6"/>
    <x v="1"/>
    <n v="2805"/>
    <x v="77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"/>
    <x v="1"/>
    <n v="68"/>
    <x v="671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"/>
    <x v="0"/>
    <n v="36"/>
    <x v="672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"/>
    <x v="1"/>
    <n v="183"/>
    <x v="673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"/>
    <x v="1"/>
    <n v="133"/>
    <x v="674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9"/>
    <x v="1"/>
    <n v="2489"/>
    <x v="556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5"/>
    <x v="1"/>
    <n v="69"/>
    <x v="675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1"/>
    <x v="0"/>
    <n v="47"/>
    <x v="676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1"/>
    <x v="1"/>
    <n v="279"/>
    <x v="677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"/>
    <x v="1"/>
    <n v="210"/>
    <x v="678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50"/>
    <x v="1"/>
    <n v="2100"/>
    <x v="208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"/>
    <x v="1"/>
    <n v="252"/>
    <x v="679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"/>
    <x v="1"/>
    <n v="1280"/>
    <x v="680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8"/>
    <x v="1"/>
    <n v="157"/>
    <x v="681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"/>
    <x v="1"/>
    <n v="194"/>
    <x v="682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7"/>
    <x v="1"/>
    <n v="82"/>
    <x v="683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x v="390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"/>
    <x v="0"/>
    <n v="154"/>
    <x v="178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"/>
    <x v="0"/>
    <n v="22"/>
    <x v="684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9"/>
    <x v="1"/>
    <n v="4233"/>
    <x v="372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"/>
    <x v="1"/>
    <n v="1297"/>
    <x v="472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8"/>
    <x v="1"/>
    <n v="165"/>
    <x v="218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4"/>
    <x v="1"/>
    <n v="119"/>
    <x v="326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90"/>
    <x v="0"/>
    <n v="1758"/>
    <x v="112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"/>
    <x v="0"/>
    <n v="94"/>
    <x v="685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3"/>
    <x v="1"/>
    <n v="1797"/>
    <x v="686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9"/>
    <x v="1"/>
    <n v="261"/>
    <x v="687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"/>
    <x v="1"/>
    <n v="157"/>
    <x v="688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"/>
    <x v="1"/>
    <n v="3533"/>
    <x v="641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3"/>
    <x v="1"/>
    <n v="155"/>
    <x v="689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"/>
    <x v="1"/>
    <n v="132"/>
    <x v="310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1"/>
    <x v="0"/>
    <n v="33"/>
    <x v="690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"/>
    <x v="3"/>
    <n v="94"/>
    <x v="691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8"/>
    <x v="1"/>
    <n v="1354"/>
    <x v="230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9"/>
    <x v="1"/>
    <n v="48"/>
    <x v="692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8"/>
    <x v="1"/>
    <n v="110"/>
    <x v="693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"/>
    <x v="1"/>
    <n v="172"/>
    <x v="387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"/>
    <x v="1"/>
    <n v="307"/>
    <x v="694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x v="98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8"/>
    <x v="1"/>
    <n v="160"/>
    <x v="244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"/>
    <x v="0"/>
    <n v="31"/>
    <x v="695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"/>
    <x v="1"/>
    <n v="1467"/>
    <x v="556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4"/>
    <x v="1"/>
    <n v="2662"/>
    <x v="696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"/>
    <x v="1"/>
    <n v="452"/>
    <x v="395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7"/>
    <x v="1"/>
    <n v="158"/>
    <x v="697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40"/>
    <x v="1"/>
    <n v="225"/>
    <x v="698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"/>
    <x v="0"/>
    <n v="35"/>
    <x v="699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6"/>
    <x v="0"/>
    <n v="63"/>
    <x v="700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2"/>
    <x v="1"/>
    <n v="65"/>
    <x v="701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6"/>
    <x v="1"/>
    <n v="163"/>
    <x v="702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"/>
    <x v="1"/>
    <n v="85"/>
    <x v="703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7"/>
    <x v="1"/>
    <n v="217"/>
    <x v="704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"/>
    <x v="1"/>
    <n v="150"/>
    <x v="705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6"/>
    <x v="1"/>
    <n v="3272"/>
    <x v="706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"/>
    <x v="3"/>
    <n v="898"/>
    <x v="707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"/>
    <x v="1"/>
    <n v="300"/>
    <x v="708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5"/>
    <x v="1"/>
    <n v="126"/>
    <x v="709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4"/>
    <x v="0"/>
    <n v="526"/>
    <x v="710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90"/>
    <x v="0"/>
    <n v="121"/>
    <x v="711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3"/>
    <x v="1"/>
    <n v="2320"/>
    <x v="686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"/>
    <x v="1"/>
    <n v="81"/>
    <x v="712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"/>
    <x v="1"/>
    <n v="1887"/>
    <x v="362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7"/>
    <x v="1"/>
    <n v="4358"/>
    <x v="638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"/>
    <x v="0"/>
    <n v="67"/>
    <x v="713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"/>
    <x v="0"/>
    <n v="57"/>
    <x v="445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"/>
    <x v="0"/>
    <n v="1229"/>
    <x v="714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"/>
    <x v="0"/>
    <n v="12"/>
    <x v="715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4"/>
    <x v="1"/>
    <n v="53"/>
    <x v="716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9"/>
    <x v="1"/>
    <n v="2414"/>
    <x v="442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9"/>
    <x v="0"/>
    <n v="452"/>
    <x v="717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x v="408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8"/>
    <x v="1"/>
    <n v="193"/>
    <x v="718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"/>
    <x v="0"/>
    <n v="1886"/>
    <x v="719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"/>
    <x v="1"/>
    <n v="52"/>
    <x v="720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5"/>
    <x v="0"/>
    <n v="1825"/>
    <x v="721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"/>
    <x v="0"/>
    <n v="31"/>
    <x v="722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10"/>
    <x v="1"/>
    <n v="290"/>
    <x v="723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70"/>
    <x v="1"/>
    <n v="122"/>
    <x v="244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6"/>
    <x v="1"/>
    <n v="1470"/>
    <x v="724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9"/>
    <x v="1"/>
    <n v="165"/>
    <x v="725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1"/>
    <x v="1"/>
    <n v="182"/>
    <x v="726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"/>
    <x v="1"/>
    <n v="199"/>
    <x v="487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9"/>
    <x v="1"/>
    <n v="56"/>
    <x v="727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7"/>
    <x v="0"/>
    <n v="107"/>
    <x v="728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"/>
    <x v="1"/>
    <n v="1460"/>
    <x v="729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8"/>
    <x v="0"/>
    <n v="27"/>
    <x v="730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"/>
    <x v="0"/>
    <n v="1221"/>
    <x v="731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"/>
    <x v="1"/>
    <n v="123"/>
    <x v="716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x v="49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"/>
    <x v="1"/>
    <n v="159"/>
    <x v="732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"/>
    <x v="1"/>
    <n v="110"/>
    <x v="733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2"/>
    <x v="2"/>
    <n v="14"/>
    <x v="734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"/>
    <x v="0"/>
    <n v="16"/>
    <x v="735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4"/>
    <x v="1"/>
    <n v="236"/>
    <x v="736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3"/>
    <x v="1"/>
    <n v="191"/>
    <x v="737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"/>
    <x v="0"/>
    <n v="41"/>
    <x v="738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"/>
    <x v="1"/>
    <n v="3934"/>
    <x v="8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9"/>
    <x v="1"/>
    <n v="80"/>
    <x v="739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20"/>
    <x v="3"/>
    <n v="296"/>
    <x v="740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9"/>
    <x v="1"/>
    <n v="462"/>
    <x v="741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x v="742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1"/>
    <x v="0"/>
    <n v="523"/>
    <x v="743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"/>
    <x v="0"/>
    <n v="141"/>
    <x v="744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6"/>
    <x v="1"/>
    <n v="1866"/>
    <x v="745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"/>
    <x v="0"/>
    <n v="52"/>
    <x v="746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"/>
    <x v="2"/>
    <n v="27"/>
    <x v="747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"/>
    <x v="1"/>
    <n v="156"/>
    <x v="748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9"/>
    <x v="0"/>
    <n v="225"/>
    <x v="749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3"/>
    <x v="1"/>
    <n v="255"/>
    <x v="750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1"/>
    <x v="0"/>
    <n v="38"/>
    <x v="751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6"/>
    <x v="1"/>
    <n v="2261"/>
    <x v="81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8"/>
    <x v="1"/>
    <n v="40"/>
    <x v="752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"/>
    <x v="1"/>
    <n v="2289"/>
    <x v="686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"/>
    <x v="1"/>
    <n v="65"/>
    <x v="753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"/>
    <x v="0"/>
    <n v="15"/>
    <x v="754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6"/>
    <x v="0"/>
    <n v="37"/>
    <x v="755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"/>
    <x v="1"/>
    <n v="3777"/>
    <x v="213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"/>
    <x v="1"/>
    <n v="184"/>
    <x v="418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"/>
    <x v="1"/>
    <n v="85"/>
    <x v="756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3"/>
    <x v="0"/>
    <n v="112"/>
    <x v="757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"/>
    <x v="1"/>
    <n v="144"/>
    <x v="758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40"/>
    <x v="1"/>
    <n v="1902"/>
    <x v="759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2"/>
    <x v="1"/>
    <n v="105"/>
    <x v="760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"/>
    <x v="1"/>
    <n v="132"/>
    <x v="761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2"/>
    <x v="0"/>
    <n v="21"/>
    <x v="762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50"/>
    <x v="3"/>
    <n v="976"/>
    <x v="763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10"/>
    <x v="1"/>
    <n v="96"/>
    <x v="764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"/>
    <x v="0"/>
    <n v="67"/>
    <x v="765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"/>
    <x v="2"/>
    <n v="66"/>
    <x v="766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"/>
    <x v="0"/>
    <n v="78"/>
    <x v="767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5"/>
    <x v="0"/>
    <n v="67"/>
    <x v="768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60"/>
    <x v="1"/>
    <n v="114"/>
    <x v="769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"/>
    <x v="0"/>
    <n v="263"/>
    <x v="770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"/>
    <x v="0"/>
    <n v="1691"/>
    <x v="641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10"/>
    <x v="0"/>
    <n v="181"/>
    <x v="771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7"/>
    <x v="0"/>
    <n v="13"/>
    <x v="637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3"/>
    <x v="3"/>
    <n v="160"/>
    <x v="261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"/>
    <x v="1"/>
    <n v="203"/>
    <x v="772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x v="280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7"/>
    <x v="1"/>
    <n v="1559"/>
    <x v="773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"/>
    <x v="3"/>
    <n v="2266"/>
    <x v="172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x v="774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"/>
    <x v="1"/>
    <n v="1548"/>
    <x v="271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x v="775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"/>
    <x v="0"/>
    <n v="830"/>
    <x v="776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7"/>
    <x v="1"/>
    <n v="131"/>
    <x v="777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5"/>
    <x v="1"/>
    <n v="112"/>
    <x v="778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5"/>
    <x v="0"/>
    <n v="130"/>
    <x v="653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"/>
    <x v="0"/>
    <n v="55"/>
    <x v="779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"/>
    <x v="1"/>
    <n v="155"/>
    <x v="780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"/>
    <x v="1"/>
    <n v="266"/>
    <x v="781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5"/>
    <x v="0"/>
    <n v="114"/>
    <x v="782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6"/>
    <x v="1"/>
    <n v="155"/>
    <x v="783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"/>
    <x v="1"/>
    <n v="207"/>
    <x v="784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"/>
    <x v="1"/>
    <n v="245"/>
    <x v="785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"/>
    <x v="1"/>
    <n v="1573"/>
    <x v="786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x v="787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"/>
    <x v="1"/>
    <n v="93"/>
    <x v="788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1"/>
    <x v="0"/>
    <n v="594"/>
    <x v="789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8"/>
    <x v="0"/>
    <n v="24"/>
    <x v="790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"/>
    <x v="1"/>
    <n v="1681"/>
    <x v="791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2"/>
    <x v="0"/>
    <n v="252"/>
    <x v="292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4"/>
    <x v="1"/>
    <n v="32"/>
    <x v="792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5"/>
    <x v="1"/>
    <n v="135"/>
    <x v="793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x v="604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4"/>
    <x v="0"/>
    <n v="67"/>
    <x v="794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"/>
    <x v="1"/>
    <n v="92"/>
    <x v="795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"/>
    <x v="1"/>
    <n v="1015"/>
    <x v="610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"/>
    <x v="0"/>
    <n v="742"/>
    <x v="20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"/>
    <x v="1"/>
    <n v="323"/>
    <x v="796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5"/>
    <x v="0"/>
    <n v="75"/>
    <x v="797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6"/>
    <x v="1"/>
    <n v="2326"/>
    <x v="531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"/>
    <x v="1"/>
    <n v="381"/>
    <x v="484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"/>
    <x v="0"/>
    <n v="4405"/>
    <x v="119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"/>
    <x v="0"/>
    <n v="92"/>
    <x v="798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7"/>
    <x v="1"/>
    <n v="480"/>
    <x v="127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"/>
    <x v="0"/>
    <n v="64"/>
    <x v="799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500"/>
    <x v="1"/>
    <n v="226"/>
    <x v="453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8"/>
    <x v="0"/>
    <n v="64"/>
    <x v="800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"/>
    <x v="1"/>
    <n v="241"/>
    <x v="801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7"/>
    <x v="1"/>
    <n v="132"/>
    <x v="802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8"/>
    <x v="3"/>
    <n v="75"/>
    <x v="803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"/>
    <x v="0"/>
    <n v="842"/>
    <x v="212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"/>
    <x v="1"/>
    <n v="2043"/>
    <x v="180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3"/>
    <x v="0"/>
    <n v="112"/>
    <x v="667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1"/>
    <x v="3"/>
    <n v="139"/>
    <x v="804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7"/>
    <x v="0"/>
    <n v="374"/>
    <x v="805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7"/>
    <x v="3"/>
    <n v="1122"/>
    <x v="369"/>
    <x v="1"/>
    <s v="USD"/>
    <x v="878"/>
    <n v="1467781200"/>
    <b v="0"/>
    <b v="0"/>
    <x v="0"/>
    <x v="0"/>
    <x v="0"/>
  </r>
  <r>
    <m/>
    <x v="974"/>
    <m/>
    <m/>
    <m/>
    <m/>
    <x v="4"/>
    <m/>
    <x v="806"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  <r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CD063-A7DE-9046-8EFD-9E04E61833DA}" name="PivotTable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808">
        <item x="0"/>
        <item x="98"/>
        <item x="49"/>
        <item x="236"/>
        <item x="405"/>
        <item x="280"/>
        <item x="383"/>
        <item x="339"/>
        <item x="704"/>
        <item x="741"/>
        <item x="500"/>
        <item x="372"/>
        <item x="253"/>
        <item x="266"/>
        <item x="166"/>
        <item x="746"/>
        <item x="301"/>
        <item x="708"/>
        <item x="119"/>
        <item x="484"/>
        <item x="626"/>
        <item x="327"/>
        <item x="744"/>
        <item x="633"/>
        <item x="42"/>
        <item x="96"/>
        <item x="441"/>
        <item x="613"/>
        <item x="127"/>
        <item x="663"/>
        <item x="201"/>
        <item x="464"/>
        <item x="410"/>
        <item x="65"/>
        <item x="563"/>
        <item x="694"/>
        <item x="57"/>
        <item x="361"/>
        <item x="324"/>
        <item x="618"/>
        <item x="142"/>
        <item x="461"/>
        <item x="401"/>
        <item x="214"/>
        <item x="377"/>
        <item x="540"/>
        <item x="58"/>
        <item x="302"/>
        <item x="440"/>
        <item x="770"/>
        <item x="623"/>
        <item x="114"/>
        <item x="8"/>
        <item x="207"/>
        <item x="100"/>
        <item x="176"/>
        <item x="56"/>
        <item x="751"/>
        <item x="434"/>
        <item x="615"/>
        <item x="638"/>
        <item x="178"/>
        <item x="254"/>
        <item x="664"/>
        <item x="733"/>
        <item x="51"/>
        <item x="698"/>
        <item x="608"/>
        <item x="537"/>
        <item x="171"/>
        <item x="641"/>
        <item x="316"/>
        <item x="646"/>
        <item x="804"/>
        <item x="274"/>
        <item x="430"/>
        <item x="758"/>
        <item x="687"/>
        <item x="798"/>
        <item x="33"/>
        <item x="26"/>
        <item x="184"/>
        <item x="398"/>
        <item x="190"/>
        <item x="41"/>
        <item x="448"/>
        <item x="157"/>
        <item x="568"/>
        <item x="456"/>
        <item x="399"/>
        <item x="622"/>
        <item x="796"/>
        <item x="261"/>
        <item x="408"/>
        <item x="625"/>
        <item x="445"/>
        <item x="183"/>
        <item x="93"/>
        <item x="177"/>
        <item x="299"/>
        <item x="750"/>
        <item x="256"/>
        <item x="32"/>
        <item x="237"/>
        <item x="245"/>
        <item x="24"/>
        <item x="224"/>
        <item x="174"/>
        <item x="209"/>
        <item x="476"/>
        <item x="279"/>
        <item x="570"/>
        <item x="422"/>
        <item x="269"/>
        <item x="270"/>
        <item x="81"/>
        <item x="259"/>
        <item x="621"/>
        <item x="781"/>
        <item x="348"/>
        <item x="423"/>
        <item x="720"/>
        <item x="175"/>
        <item x="354"/>
        <item x="321"/>
        <item x="76"/>
        <item x="634"/>
        <item x="784"/>
        <item x="288"/>
        <item x="700"/>
        <item x="504"/>
        <item x="718"/>
        <item x="723"/>
        <item x="364"/>
        <item x="162"/>
        <item x="362"/>
        <item x="205"/>
        <item x="567"/>
        <item x="294"/>
        <item x="231"/>
        <item x="580"/>
        <item x="429"/>
        <item x="667"/>
        <item x="194"/>
        <item x="776"/>
        <item x="232"/>
        <item x="677"/>
        <item x="129"/>
        <item x="782"/>
        <item x="780"/>
        <item x="275"/>
        <item x="112"/>
        <item x="159"/>
        <item x="661"/>
        <item x="449"/>
        <item x="561"/>
        <item x="53"/>
        <item x="738"/>
        <item x="552"/>
        <item x="19"/>
        <item x="172"/>
        <item x="525"/>
        <item x="658"/>
        <item x="226"/>
        <item x="48"/>
        <item x="18"/>
        <item x="407"/>
        <item x="706"/>
        <item x="801"/>
        <item x="367"/>
        <item x="45"/>
        <item x="756"/>
        <item x="185"/>
        <item x="772"/>
        <item x="132"/>
        <item x="143"/>
        <item x="737"/>
        <item x="332"/>
        <item x="323"/>
        <item x="725"/>
        <item x="307"/>
        <item x="122"/>
        <item x="385"/>
        <item x="351"/>
        <item x="46"/>
        <item x="211"/>
        <item x="77"/>
        <item x="31"/>
        <item x="491"/>
        <item x="92"/>
        <item x="468"/>
        <item x="291"/>
        <item x="735"/>
        <item x="247"/>
        <item x="330"/>
        <item x="628"/>
        <item x="120"/>
        <item x="355"/>
        <item x="345"/>
        <item x="513"/>
        <item x="734"/>
        <item x="296"/>
        <item x="594"/>
        <item x="529"/>
        <item x="380"/>
        <item x="200"/>
        <item x="653"/>
        <item x="438"/>
        <item x="757"/>
        <item x="511"/>
        <item x="107"/>
        <item x="257"/>
        <item x="188"/>
        <item x="393"/>
        <item x="577"/>
        <item x="250"/>
        <item x="213"/>
        <item x="147"/>
        <item x="499"/>
        <item x="264"/>
        <item x="650"/>
        <item x="659"/>
        <item x="395"/>
        <item x="47"/>
        <item x="544"/>
        <item x="453"/>
        <item x="295"/>
        <item x="639"/>
        <item x="494"/>
        <item x="303"/>
        <item x="381"/>
        <item x="411"/>
        <item x="248"/>
        <item x="506"/>
        <item x="487"/>
        <item x="697"/>
        <item x="396"/>
        <item x="657"/>
        <item x="736"/>
        <item x="223"/>
        <item x="392"/>
        <item x="785"/>
        <item x="210"/>
        <item x="732"/>
        <item x="635"/>
        <item x="160"/>
        <item x="78"/>
        <item x="669"/>
        <item x="369"/>
        <item x="536"/>
        <item x="490"/>
        <item x="99"/>
        <item x="574"/>
        <item x="72"/>
        <item x="251"/>
        <item x="586"/>
        <item x="527"/>
        <item x="74"/>
        <item x="475"/>
        <item x="38"/>
        <item x="702"/>
        <item x="711"/>
        <item x="727"/>
        <item x="765"/>
        <item x="155"/>
        <item x="522"/>
        <item x="748"/>
        <item x="88"/>
        <item x="246"/>
        <item x="719"/>
        <item x="791"/>
        <item x="60"/>
        <item x="679"/>
        <item x="548"/>
        <item x="156"/>
        <item x="555"/>
        <item x="645"/>
        <item x="790"/>
        <item x="455"/>
        <item x="66"/>
        <item x="170"/>
        <item x="342"/>
        <item x="135"/>
        <item x="52"/>
        <item x="346"/>
        <item x="293"/>
        <item x="335"/>
        <item x="553"/>
        <item x="444"/>
        <item x="146"/>
        <item x="660"/>
        <item x="394"/>
        <item x="492"/>
        <item x="235"/>
        <item x="6"/>
        <item x="496"/>
        <item x="202"/>
        <item x="137"/>
        <item x="479"/>
        <item x="63"/>
        <item x="84"/>
        <item x="197"/>
        <item x="620"/>
        <item x="265"/>
        <item x="793"/>
        <item x="28"/>
        <item x="471"/>
        <item x="521"/>
        <item x="459"/>
        <item x="518"/>
        <item x="378"/>
        <item x="10"/>
        <item x="387"/>
        <item x="117"/>
        <item x="457"/>
        <item x="400"/>
        <item x="488"/>
        <item x="195"/>
        <item x="221"/>
        <item x="530"/>
        <item x="467"/>
        <item x="469"/>
        <item x="331"/>
        <item x="241"/>
        <item x="310"/>
        <item x="68"/>
        <item x="509"/>
        <item x="673"/>
        <item x="684"/>
        <item x="685"/>
        <item x="7"/>
        <item x="418"/>
        <item x="218"/>
        <item x="94"/>
        <item x="277"/>
        <item x="388"/>
        <item x="598"/>
        <item x="682"/>
        <item x="286"/>
        <item x="136"/>
        <item x="611"/>
        <item x="320"/>
        <item x="366"/>
        <item x="350"/>
        <item x="101"/>
        <item x="217"/>
        <item x="508"/>
        <item x="519"/>
        <item x="514"/>
        <item x="627"/>
        <item x="743"/>
        <item x="678"/>
        <item x="559"/>
        <item x="128"/>
        <item x="439"/>
        <item x="644"/>
        <item x="648"/>
        <item x="263"/>
        <item x="379"/>
        <item x="542"/>
        <item x="36"/>
        <item x="591"/>
        <item x="370"/>
        <item x="414"/>
        <item x="229"/>
        <item x="21"/>
        <item x="575"/>
        <item x="186"/>
        <item x="501"/>
        <item x="116"/>
        <item x="340"/>
        <item x="145"/>
        <item x="278"/>
        <item x="318"/>
        <item x="390"/>
        <item x="721"/>
        <item x="717"/>
        <item x="55"/>
        <item x="349"/>
        <item x="249"/>
        <item x="196"/>
        <item x="581"/>
        <item x="463"/>
        <item x="451"/>
        <item x="435"/>
        <item x="150"/>
        <item x="516"/>
        <item x="578"/>
        <item x="424"/>
        <item x="787"/>
        <item x="273"/>
        <item x="62"/>
        <item x="108"/>
        <item x="767"/>
        <item x="334"/>
        <item x="505"/>
        <item x="655"/>
        <item x="539"/>
        <item x="778"/>
        <item x="243"/>
        <item x="596"/>
        <item x="9"/>
        <item x="710"/>
        <item x="483"/>
        <item x="696"/>
        <item x="517"/>
        <item x="262"/>
        <item x="25"/>
        <item x="203"/>
        <item x="285"/>
        <item x="606"/>
        <item x="564"/>
        <item x="665"/>
        <item x="526"/>
        <item x="368"/>
        <item x="151"/>
        <item x="722"/>
        <item x="637"/>
        <item x="541"/>
        <item x="312"/>
        <item x="161"/>
        <item x="534"/>
        <item x="191"/>
        <item x="652"/>
        <item x="70"/>
        <item x="683"/>
        <item x="180"/>
        <item x="403"/>
        <item x="593"/>
        <item x="397"/>
        <item x="268"/>
        <item x="353"/>
        <item x="39"/>
        <item x="656"/>
        <item x="233"/>
        <item x="37"/>
        <item x="524"/>
        <item x="5"/>
        <item x="225"/>
        <item x="761"/>
        <item x="105"/>
        <item x="149"/>
        <item x="556"/>
        <item x="726"/>
        <item x="228"/>
        <item x="799"/>
        <item x="427"/>
        <item x="272"/>
        <item x="547"/>
        <item x="558"/>
        <item x="731"/>
        <item x="141"/>
        <item x="786"/>
        <item x="477"/>
        <item x="436"/>
        <item x="305"/>
        <item x="703"/>
        <item x="794"/>
        <item x="701"/>
        <item x="747"/>
        <item x="244"/>
        <item x="163"/>
        <item x="386"/>
        <item x="344"/>
        <item x="480"/>
        <item x="336"/>
        <item x="573"/>
        <item x="373"/>
        <item x="647"/>
        <item x="124"/>
        <item x="493"/>
        <item x="631"/>
        <item x="154"/>
        <item x="699"/>
        <item x="562"/>
        <item x="75"/>
        <item x="193"/>
        <item x="742"/>
        <item x="520"/>
        <item x="442"/>
        <item x="515"/>
        <item x="125"/>
        <item x="134"/>
        <item x="762"/>
        <item x="481"/>
        <item x="283"/>
        <item x="300"/>
        <item x="695"/>
        <item x="497"/>
        <item x="531"/>
        <item x="325"/>
        <item x="239"/>
        <item x="605"/>
        <item x="258"/>
        <item x="797"/>
        <item x="713"/>
        <item x="690"/>
        <item x="672"/>
        <item x="173"/>
        <item x="59"/>
        <item x="189"/>
        <item x="255"/>
        <item x="412"/>
        <item x="220"/>
        <item x="164"/>
        <item x="298"/>
        <item x="589"/>
        <item x="470"/>
        <item x="85"/>
        <item x="571"/>
        <item x="80"/>
        <item x="668"/>
        <item x="689"/>
        <item x="431"/>
        <item x="680"/>
        <item x="686"/>
        <item x="313"/>
        <item x="420"/>
        <item x="771"/>
        <item x="715"/>
        <item x="384"/>
        <item x="458"/>
        <item x="343"/>
        <item x="600"/>
        <item x="783"/>
        <item x="610"/>
        <item x="15"/>
        <item x="34"/>
        <item x="22"/>
        <item x="779"/>
        <item x="528"/>
        <item x="69"/>
        <item x="328"/>
        <item x="462"/>
        <item x="599"/>
        <item x="73"/>
        <item x="551"/>
        <item x="402"/>
        <item x="662"/>
        <item x="532"/>
        <item x="140"/>
        <item x="126"/>
        <item x="352"/>
        <item x="113"/>
        <item x="204"/>
        <item x="642"/>
        <item x="632"/>
        <item x="763"/>
        <item x="309"/>
        <item x="428"/>
        <item x="612"/>
        <item x="592"/>
        <item x="282"/>
        <item x="130"/>
        <item x="212"/>
        <item x="359"/>
        <item x="707"/>
        <item x="465"/>
        <item x="624"/>
        <item x="306"/>
        <item x="276"/>
        <item x="560"/>
        <item x="681"/>
        <item x="314"/>
        <item x="102"/>
        <item x="755"/>
        <item x="358"/>
        <item x="87"/>
        <item x="360"/>
        <item x="54"/>
        <item x="123"/>
        <item x="630"/>
        <item x="208"/>
        <item x="595"/>
        <item x="533"/>
        <item x="730"/>
        <item x="391"/>
        <item x="466"/>
        <item x="242"/>
        <item x="601"/>
        <item x="83"/>
        <item x="512"/>
        <item x="192"/>
        <item x="97"/>
        <item x="788"/>
        <item x="602"/>
        <item x="759"/>
        <item x="604"/>
        <item x="588"/>
        <item x="79"/>
        <item x="1"/>
        <item x="478"/>
        <item x="535"/>
        <item x="474"/>
        <item x="768"/>
        <item x="749"/>
        <item x="691"/>
        <item x="603"/>
        <item x="454"/>
        <item x="688"/>
        <item x="766"/>
        <item x="792"/>
        <item x="538"/>
        <item x="347"/>
        <item x="795"/>
        <item x="502"/>
        <item x="29"/>
        <item x="473"/>
        <item x="498"/>
        <item x="14"/>
        <item x="133"/>
        <item x="284"/>
        <item x="774"/>
        <item x="326"/>
        <item x="44"/>
        <item x="115"/>
        <item x="416"/>
        <item x="777"/>
        <item x="110"/>
        <item x="409"/>
        <item x="131"/>
        <item x="450"/>
        <item x="148"/>
        <item x="104"/>
        <item x="341"/>
        <item x="676"/>
        <item x="179"/>
        <item x="572"/>
        <item x="35"/>
        <item x="609"/>
        <item x="510"/>
        <item x="482"/>
        <item x="557"/>
        <item x="240"/>
        <item x="260"/>
        <item x="222"/>
        <item x="643"/>
        <item x="582"/>
        <item x="356"/>
        <item x="199"/>
        <item x="587"/>
        <item x="775"/>
        <item x="382"/>
        <item x="789"/>
        <item x="654"/>
        <item x="315"/>
        <item x="705"/>
        <item x="234"/>
        <item x="452"/>
        <item x="215"/>
        <item x="406"/>
        <item x="138"/>
        <item x="503"/>
        <item x="712"/>
        <item x="281"/>
        <item x="554"/>
        <item x="198"/>
        <item x="50"/>
        <item x="289"/>
        <item x="365"/>
        <item x="4"/>
        <item x="425"/>
        <item x="616"/>
        <item x="374"/>
        <item x="219"/>
        <item x="317"/>
        <item x="446"/>
        <item x="2"/>
        <item x="802"/>
        <item x="357"/>
        <item x="167"/>
        <item x="271"/>
        <item x="569"/>
        <item x="752"/>
        <item x="805"/>
        <item x="297"/>
        <item x="404"/>
        <item x="417"/>
        <item x="432"/>
        <item x="803"/>
        <item x="693"/>
        <item x="252"/>
        <item x="619"/>
        <item x="121"/>
        <item x="437"/>
        <item x="304"/>
        <item x="649"/>
        <item x="230"/>
        <item x="773"/>
        <item x="181"/>
        <item x="740"/>
        <item x="486"/>
        <item x="12"/>
        <item x="651"/>
        <item x="716"/>
        <item x="709"/>
        <item x="421"/>
        <item x="523"/>
        <item x="714"/>
        <item x="590"/>
        <item x="3"/>
        <item x="753"/>
        <item x="103"/>
        <item x="550"/>
        <item x="329"/>
        <item x="549"/>
        <item x="614"/>
        <item x="728"/>
        <item x="545"/>
        <item x="292"/>
        <item x="322"/>
        <item x="90"/>
        <item x="206"/>
        <item x="426"/>
        <item x="489"/>
        <item x="165"/>
        <item x="485"/>
        <item x="389"/>
        <item x="227"/>
        <item x="139"/>
        <item x="337"/>
        <item x="375"/>
        <item x="419"/>
        <item x="472"/>
        <item x="769"/>
        <item x="745"/>
        <item x="153"/>
        <item x="729"/>
        <item x="670"/>
        <item x="13"/>
        <item x="754"/>
        <item x="764"/>
        <item x="71"/>
        <item x="144"/>
        <item x="23"/>
        <item x="338"/>
        <item x="182"/>
        <item x="290"/>
        <item x="692"/>
        <item x="20"/>
        <item x="311"/>
        <item x="724"/>
        <item x="238"/>
        <item x="267"/>
        <item x="674"/>
        <item x="460"/>
        <item x="579"/>
        <item x="640"/>
        <item x="27"/>
        <item x="95"/>
        <item x="800"/>
        <item x="576"/>
        <item x="546"/>
        <item x="40"/>
        <item x="760"/>
        <item x="43"/>
        <item x="106"/>
        <item x="739"/>
        <item x="507"/>
        <item x="413"/>
        <item x="636"/>
        <item x="17"/>
        <item x="565"/>
        <item x="158"/>
        <item x="91"/>
        <item x="376"/>
        <item x="333"/>
        <item x="597"/>
        <item x="666"/>
        <item x="617"/>
        <item x="64"/>
        <item x="109"/>
        <item x="216"/>
        <item x="583"/>
        <item x="287"/>
        <item x="187"/>
        <item x="111"/>
        <item x="433"/>
        <item x="89"/>
        <item x="629"/>
        <item x="118"/>
        <item x="169"/>
        <item x="319"/>
        <item x="415"/>
        <item x="16"/>
        <item x="363"/>
        <item x="86"/>
        <item x="607"/>
        <item x="371"/>
        <item x="585"/>
        <item x="308"/>
        <item x="566"/>
        <item x="675"/>
        <item x="82"/>
        <item x="543"/>
        <item x="61"/>
        <item x="495"/>
        <item x="584"/>
        <item x="447"/>
        <item x="67"/>
        <item x="168"/>
        <item x="30"/>
        <item x="11"/>
        <item x="671"/>
        <item x="152"/>
        <item x="443"/>
        <item x="806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134D0-3C9E-4B4A-9C51-D03786847BB2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7CCE0-0F51-AE4A-908D-C2F338AB1984}" name="PivotTable1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7"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EAF4-0217-D54C-AC60-D5192DFA7E3E}">
  <sheetPr codeName="Sheet1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3.1640625" bestFit="1" customWidth="1"/>
    <col min="8" max="8" width="23.6640625" bestFit="1" customWidth="1"/>
    <col min="9" max="9" width="13.1640625" bestFit="1" customWidth="1"/>
    <col min="10" max="10" width="28.5" bestFit="1" customWidth="1"/>
    <col min="11" max="11" width="18" bestFit="1" customWidth="1"/>
    <col min="12" max="12" width="6.1640625" bestFit="1" customWidth="1"/>
    <col min="13" max="13" width="3.1640625" bestFit="1" customWidth="1"/>
    <col min="14" max="15" width="6.1640625" bestFit="1" customWidth="1"/>
    <col min="16" max="16" width="5.1640625" bestFit="1" customWidth="1"/>
    <col min="17" max="19" width="6.1640625" bestFit="1" customWidth="1"/>
    <col min="20" max="20" width="3.1640625" bestFit="1" customWidth="1"/>
    <col min="21" max="25" width="6.1640625" bestFit="1" customWidth="1"/>
    <col min="26" max="26" width="3.1640625" bestFit="1" customWidth="1"/>
    <col min="27" max="29" width="6.1640625" bestFit="1" customWidth="1"/>
    <col min="30" max="30" width="3.1640625" bestFit="1" customWidth="1"/>
    <col min="31" max="34" width="6.1640625" bestFit="1" customWidth="1"/>
    <col min="35" max="35" width="3.1640625" bestFit="1" customWidth="1"/>
    <col min="36" max="44" width="6.1640625" bestFit="1" customWidth="1"/>
    <col min="45" max="45" width="3.1640625" bestFit="1" customWidth="1"/>
    <col min="46" max="53" width="6.1640625" bestFit="1" customWidth="1"/>
    <col min="54" max="54" width="3.1640625" bestFit="1" customWidth="1"/>
    <col min="55" max="61" width="6.1640625" bestFit="1" customWidth="1"/>
    <col min="62" max="62" width="3.1640625" bestFit="1" customWidth="1"/>
    <col min="63" max="71" width="6.1640625" bestFit="1" customWidth="1"/>
    <col min="72" max="72" width="3.1640625" bestFit="1" customWidth="1"/>
    <col min="73" max="80" width="6.1640625" bestFit="1" customWidth="1"/>
    <col min="81" max="81" width="3.1640625" bestFit="1" customWidth="1"/>
    <col min="82" max="85" width="6.1640625" bestFit="1" customWidth="1"/>
    <col min="86" max="86" width="3.1640625" bestFit="1" customWidth="1"/>
    <col min="87" max="94" width="6.1640625" bestFit="1" customWidth="1"/>
    <col min="95" max="95" width="3.1640625" bestFit="1" customWidth="1"/>
    <col min="96" max="103" width="6.1640625" bestFit="1" customWidth="1"/>
    <col min="104" max="104" width="3.1640625" bestFit="1" customWidth="1"/>
    <col min="105" max="106" width="6.1640625" bestFit="1" customWidth="1"/>
    <col min="107" max="107" width="3.1640625" bestFit="1" customWidth="1"/>
    <col min="108" max="116" width="6.1640625" bestFit="1" customWidth="1"/>
    <col min="117" max="117" width="3.1640625" bestFit="1" customWidth="1"/>
    <col min="118" max="124" width="6.1640625" bestFit="1" customWidth="1"/>
    <col min="125" max="125" width="3.1640625" bestFit="1" customWidth="1"/>
    <col min="126" max="135" width="6.1640625" bestFit="1" customWidth="1"/>
    <col min="136" max="136" width="3.1640625" bestFit="1" customWidth="1"/>
    <col min="137" max="139" width="6.1640625" bestFit="1" customWidth="1"/>
    <col min="140" max="140" width="5.1640625" bestFit="1" customWidth="1"/>
    <col min="141" max="144" width="6.1640625" bestFit="1" customWidth="1"/>
    <col min="145" max="145" width="3.1640625" bestFit="1" customWidth="1"/>
    <col min="146" max="152" width="6.1640625" bestFit="1" customWidth="1"/>
    <col min="153" max="153" width="3.1640625" bestFit="1" customWidth="1"/>
    <col min="154" max="160" width="6.1640625" bestFit="1" customWidth="1"/>
    <col min="161" max="161" width="3.1640625" bestFit="1" customWidth="1"/>
    <col min="162" max="166" width="6.1640625" bestFit="1" customWidth="1"/>
    <col min="167" max="167" width="5.1640625" bestFit="1" customWidth="1"/>
    <col min="168" max="168" width="6.1640625" bestFit="1" customWidth="1"/>
    <col min="169" max="169" width="3.1640625" bestFit="1" customWidth="1"/>
    <col min="170" max="174" width="6.1640625" bestFit="1" customWidth="1"/>
    <col min="175" max="175" width="5.1640625" bestFit="1" customWidth="1"/>
    <col min="176" max="178" width="6.1640625" bestFit="1" customWidth="1"/>
    <col min="179" max="179" width="3.1640625" bestFit="1" customWidth="1"/>
    <col min="180" max="187" width="6.1640625" bestFit="1" customWidth="1"/>
    <col min="188" max="188" width="3.1640625" bestFit="1" customWidth="1"/>
    <col min="189" max="192" width="6.1640625" bestFit="1" customWidth="1"/>
    <col min="193" max="193" width="3.1640625" bestFit="1" customWidth="1"/>
    <col min="194" max="202" width="6.1640625" bestFit="1" customWidth="1"/>
    <col min="203" max="203" width="5.1640625" bestFit="1" customWidth="1"/>
    <col min="204" max="206" width="6.1640625" bestFit="1" customWidth="1"/>
    <col min="207" max="207" width="3.1640625" bestFit="1" customWidth="1"/>
    <col min="208" max="217" width="6.1640625" bestFit="1" customWidth="1"/>
    <col min="218" max="218" width="3.1640625" bestFit="1" customWidth="1"/>
    <col min="219" max="223" width="6.1640625" bestFit="1" customWidth="1"/>
    <col min="224" max="224" width="3.1640625" bestFit="1" customWidth="1"/>
    <col min="225" max="228" width="6.1640625" bestFit="1" customWidth="1"/>
    <col min="229" max="229" width="5.1640625" bestFit="1" customWidth="1"/>
    <col min="230" max="230" width="6.1640625" bestFit="1" customWidth="1"/>
    <col min="231" max="231" width="3.1640625" bestFit="1" customWidth="1"/>
    <col min="232" max="234" width="6.1640625" bestFit="1" customWidth="1"/>
    <col min="235" max="235" width="5.1640625" bestFit="1" customWidth="1"/>
    <col min="236" max="237" width="6.1640625" bestFit="1" customWidth="1"/>
    <col min="238" max="238" width="5.1640625" bestFit="1" customWidth="1"/>
    <col min="239" max="250" width="6.1640625" bestFit="1" customWidth="1"/>
    <col min="251" max="251" width="3.1640625" bestFit="1" customWidth="1"/>
    <col min="252" max="258" width="6.1640625" bestFit="1" customWidth="1"/>
    <col min="259" max="259" width="3.1640625" bestFit="1" customWidth="1"/>
    <col min="260" max="264" width="6.1640625" bestFit="1" customWidth="1"/>
    <col min="265" max="265" width="5.1640625" bestFit="1" customWidth="1"/>
    <col min="266" max="273" width="6.1640625" bestFit="1" customWidth="1"/>
    <col min="274" max="274" width="5.1640625" bestFit="1" customWidth="1"/>
    <col min="275" max="281" width="6.1640625" bestFit="1" customWidth="1"/>
    <col min="282" max="282" width="3.1640625" bestFit="1" customWidth="1"/>
    <col min="283" max="303" width="6.1640625" bestFit="1" customWidth="1"/>
    <col min="304" max="304" width="5.1640625" bestFit="1" customWidth="1"/>
    <col min="305" max="306" width="6.1640625" bestFit="1" customWidth="1"/>
    <col min="307" max="307" width="3.1640625" bestFit="1" customWidth="1"/>
    <col min="308" max="309" width="6.1640625" bestFit="1" customWidth="1"/>
    <col min="310" max="310" width="5.1640625" bestFit="1" customWidth="1"/>
    <col min="311" max="312" width="6.1640625" bestFit="1" customWidth="1"/>
    <col min="313" max="313" width="5.1640625" bestFit="1" customWidth="1"/>
    <col min="314" max="314" width="6.1640625" bestFit="1" customWidth="1"/>
    <col min="315" max="315" width="3.1640625" bestFit="1" customWidth="1"/>
    <col min="316" max="326" width="6.1640625" bestFit="1" customWidth="1"/>
    <col min="327" max="327" width="3.1640625" bestFit="1" customWidth="1"/>
    <col min="328" max="334" width="6.1640625" bestFit="1" customWidth="1"/>
    <col min="335" max="335" width="3.1640625" bestFit="1" customWidth="1"/>
    <col min="336" max="341" width="6.1640625" bestFit="1" customWidth="1"/>
    <col min="342" max="342" width="3.1640625" bestFit="1" customWidth="1"/>
    <col min="343" max="346" width="6.1640625" bestFit="1" customWidth="1"/>
    <col min="347" max="347" width="3.1640625" bestFit="1" customWidth="1"/>
    <col min="348" max="348" width="6.1640625" bestFit="1" customWidth="1"/>
    <col min="349" max="349" width="5.1640625" bestFit="1" customWidth="1"/>
    <col min="350" max="354" width="6.1640625" bestFit="1" customWidth="1"/>
    <col min="355" max="355" width="3.1640625" bestFit="1" customWidth="1"/>
    <col min="356" max="357" width="6.1640625" bestFit="1" customWidth="1"/>
    <col min="358" max="358" width="5.1640625" bestFit="1" customWidth="1"/>
    <col min="359" max="376" width="6.1640625" bestFit="1" customWidth="1"/>
    <col min="377" max="377" width="3.1640625" bestFit="1" customWidth="1"/>
    <col min="378" max="390" width="6.1640625" bestFit="1" customWidth="1"/>
    <col min="391" max="392" width="5.1640625" bestFit="1" customWidth="1"/>
    <col min="393" max="401" width="6.1640625" bestFit="1" customWidth="1"/>
    <col min="402" max="402" width="5.1640625" bestFit="1" customWidth="1"/>
    <col min="403" max="406" width="6.1640625" bestFit="1" customWidth="1"/>
    <col min="407" max="407" width="3.1640625" bestFit="1" customWidth="1"/>
    <col min="408" max="411" width="6.1640625" bestFit="1" customWidth="1"/>
    <col min="412" max="412" width="5.1640625" bestFit="1" customWidth="1"/>
    <col min="413" max="421" width="6.1640625" bestFit="1" customWidth="1"/>
    <col min="422" max="422" width="3.1640625" bestFit="1" customWidth="1"/>
    <col min="423" max="426" width="6.1640625" bestFit="1" customWidth="1"/>
    <col min="427" max="427" width="5.1640625" bestFit="1" customWidth="1"/>
    <col min="428" max="428" width="3.1640625" bestFit="1" customWidth="1"/>
    <col min="429" max="441" width="6.1640625" bestFit="1" customWidth="1"/>
    <col min="442" max="442" width="5.1640625" bestFit="1" customWidth="1"/>
    <col min="443" max="463" width="6.1640625" bestFit="1" customWidth="1"/>
    <col min="464" max="464" width="3.1640625" bestFit="1" customWidth="1"/>
    <col min="465" max="475" width="6.1640625" bestFit="1" customWidth="1"/>
    <col min="476" max="476" width="5.1640625" bestFit="1" customWidth="1"/>
    <col min="477" max="490" width="6.1640625" bestFit="1" customWidth="1"/>
    <col min="491" max="491" width="3.1640625" bestFit="1" customWidth="1"/>
    <col min="492" max="494" width="6.1640625" bestFit="1" customWidth="1"/>
    <col min="495" max="495" width="5.1640625" bestFit="1" customWidth="1"/>
    <col min="496" max="500" width="6.1640625" bestFit="1" customWidth="1"/>
    <col min="501" max="501" width="3.1640625" bestFit="1" customWidth="1"/>
    <col min="502" max="508" width="6.1640625" bestFit="1" customWidth="1"/>
    <col min="509" max="509" width="3.1640625" bestFit="1" customWidth="1"/>
    <col min="510" max="515" width="6.1640625" bestFit="1" customWidth="1"/>
    <col min="516" max="516" width="3.1640625" bestFit="1" customWidth="1"/>
    <col min="517" max="528" width="6.1640625" bestFit="1" customWidth="1"/>
    <col min="529" max="529" width="3.1640625" bestFit="1" customWidth="1"/>
    <col min="530" max="538" width="6.1640625" bestFit="1" customWidth="1"/>
    <col min="539" max="539" width="3.1640625" bestFit="1" customWidth="1"/>
    <col min="540" max="549" width="6.1640625" bestFit="1" customWidth="1"/>
    <col min="550" max="550" width="3.1640625" bestFit="1" customWidth="1"/>
    <col min="551" max="574" width="6.1640625" bestFit="1" customWidth="1"/>
    <col min="575" max="575" width="3.1640625" bestFit="1" customWidth="1"/>
    <col min="576" max="577" width="6.1640625" bestFit="1" customWidth="1"/>
    <col min="578" max="578" width="5.1640625" bestFit="1" customWidth="1"/>
    <col min="579" max="603" width="6.1640625" bestFit="1" customWidth="1"/>
    <col min="604" max="605" width="5.1640625" bestFit="1" customWidth="1"/>
    <col min="606" max="607" width="6.1640625" bestFit="1" customWidth="1"/>
    <col min="608" max="608" width="3.1640625" bestFit="1" customWidth="1"/>
    <col min="609" max="622" width="6.1640625" bestFit="1" customWidth="1"/>
    <col min="623" max="623" width="3.1640625" bestFit="1" customWidth="1"/>
    <col min="624" max="633" width="6.1640625" bestFit="1" customWidth="1"/>
    <col min="634" max="634" width="5.1640625" bestFit="1" customWidth="1"/>
    <col min="635" max="637" width="6.1640625" bestFit="1" customWidth="1"/>
    <col min="638" max="638" width="5.1640625" bestFit="1" customWidth="1"/>
    <col min="639" max="657" width="6.1640625" bestFit="1" customWidth="1"/>
    <col min="658" max="658" width="3.1640625" bestFit="1" customWidth="1"/>
    <col min="659" max="660" width="6.1640625" bestFit="1" customWidth="1"/>
    <col min="661" max="661" width="5.1640625" bestFit="1" customWidth="1"/>
    <col min="662" max="663" width="6.1640625" bestFit="1" customWidth="1"/>
    <col min="664" max="664" width="5.1640625" bestFit="1" customWidth="1"/>
    <col min="665" max="668" width="6.1640625" bestFit="1" customWidth="1"/>
    <col min="669" max="674" width="7.1640625" bestFit="1" customWidth="1"/>
    <col min="675" max="675" width="6.1640625" bestFit="1" customWidth="1"/>
    <col min="676" max="677" width="7.1640625" bestFit="1" customWidth="1"/>
    <col min="678" max="678" width="6.1640625" bestFit="1" customWidth="1"/>
    <col min="679" max="695" width="7.1640625" bestFit="1" customWidth="1"/>
    <col min="696" max="696" width="6.1640625" bestFit="1" customWidth="1"/>
    <col min="697" max="704" width="7.1640625" bestFit="1" customWidth="1"/>
    <col min="705" max="705" width="6.1640625" bestFit="1" customWidth="1"/>
    <col min="706" max="707" width="7.1640625" bestFit="1" customWidth="1"/>
    <col min="708" max="708" width="6.1640625" bestFit="1" customWidth="1"/>
    <col min="709" max="716" width="7.1640625" bestFit="1" customWidth="1"/>
    <col min="717" max="717" width="6.1640625" bestFit="1" customWidth="1"/>
    <col min="718" max="720" width="7.1640625" bestFit="1" customWidth="1"/>
    <col min="721" max="721" width="6.1640625" bestFit="1" customWidth="1"/>
    <col min="722" max="726" width="7.1640625" bestFit="1" customWidth="1"/>
    <col min="727" max="727" width="4.1640625" bestFit="1" customWidth="1"/>
    <col min="728" max="748" width="7.1640625" bestFit="1" customWidth="1"/>
    <col min="749" max="750" width="6.1640625" bestFit="1" customWidth="1"/>
    <col min="751" max="765" width="7.1640625" bestFit="1" customWidth="1"/>
    <col min="766" max="766" width="4.1640625" bestFit="1" customWidth="1"/>
    <col min="767" max="779" width="7.1640625" bestFit="1" customWidth="1"/>
    <col min="780" max="780" width="4.1640625" bestFit="1" customWidth="1"/>
    <col min="781" max="791" width="7.1640625" bestFit="1" customWidth="1"/>
    <col min="792" max="792" width="4.1640625" bestFit="1" customWidth="1"/>
    <col min="793" max="796" width="7.1640625" bestFit="1" customWidth="1"/>
    <col min="797" max="797" width="6.1640625" bestFit="1" customWidth="1"/>
    <col min="798" max="806" width="7.1640625" bestFit="1" customWidth="1"/>
    <col min="807" max="807" width="7.6640625" bestFit="1" customWidth="1"/>
    <col min="808" max="808" width="7" bestFit="1" customWidth="1"/>
  </cols>
  <sheetData>
    <row r="1" spans="1:6" x14ac:dyDescent="0.2">
      <c r="A1" s="4" t="s">
        <v>6</v>
      </c>
      <c r="B1" t="s">
        <v>2050</v>
      </c>
    </row>
    <row r="3" spans="1:6" x14ac:dyDescent="0.2">
      <c r="A3" s="4" t="s">
        <v>2056</v>
      </c>
      <c r="B3" s="4" t="s">
        <v>2049</v>
      </c>
    </row>
    <row r="4" spans="1:6" x14ac:dyDescent="0.2">
      <c r="A4" s="4" t="s">
        <v>2047</v>
      </c>
      <c r="B4" t="s">
        <v>74</v>
      </c>
      <c r="C4" t="s">
        <v>14</v>
      </c>
      <c r="D4" t="s">
        <v>47</v>
      </c>
      <c r="E4" t="s">
        <v>20</v>
      </c>
      <c r="F4" t="s">
        <v>2048</v>
      </c>
    </row>
    <row r="5" spans="1:6" x14ac:dyDescent="0.2">
      <c r="A5" s="5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2053</v>
      </c>
      <c r="E8">
        <v>4</v>
      </c>
      <c r="F8">
        <v>4</v>
      </c>
    </row>
    <row r="9" spans="1:6" x14ac:dyDescent="0.2">
      <c r="A9" s="5" t="s">
        <v>2054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2048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FC66-E0B7-114C-9BF6-D80E35B79D34}">
  <sheetPr codeName="Sheet2"/>
  <dimension ref="A1:F30"/>
  <sheetViews>
    <sheetView topLeftCell="A3" workbookViewId="0">
      <selection activeCell="C3" sqref="C3:F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" bestFit="1" customWidth="1"/>
    <col min="8" max="8" width="23.5" bestFit="1" customWidth="1"/>
    <col min="9" max="9" width="17.6640625" bestFit="1" customWidth="1"/>
    <col min="10" max="10" width="8.1640625" bestFit="1" customWidth="1"/>
    <col min="11" max="11" width="10.6640625" bestFit="1" customWidth="1"/>
    <col min="12" max="12" width="10.5" bestFit="1" customWidth="1"/>
    <col min="13" max="13" width="15.1640625" bestFit="1" customWidth="1"/>
    <col min="14" max="14" width="12.83203125" bestFit="1" customWidth="1"/>
    <col min="15" max="15" width="16.83203125" bestFit="1" customWidth="1"/>
    <col min="16" max="16" width="14.33203125" bestFit="1" customWidth="1"/>
    <col min="17" max="17" width="12" bestFit="1" customWidth="1"/>
    <col min="18" max="18" width="16" bestFit="1" customWidth="1"/>
    <col min="19" max="19" width="14" bestFit="1" customWidth="1"/>
    <col min="20" max="20" width="14.1640625" bestFit="1" customWidth="1"/>
    <col min="21" max="21" width="24.83203125" bestFit="1" customWidth="1"/>
    <col min="22" max="22" width="24.5" bestFit="1" customWidth="1"/>
    <col min="23" max="23" width="13.1640625" bestFit="1" customWidth="1"/>
    <col min="24" max="24" width="19.5" bestFit="1" customWidth="1"/>
    <col min="25" max="25" width="21.6640625" bestFit="1" customWidth="1"/>
    <col min="26" max="26" width="22" bestFit="1" customWidth="1"/>
    <col min="27" max="27" width="10.5" bestFit="1" customWidth="1"/>
    <col min="28" max="28" width="11.6640625" bestFit="1" customWidth="1"/>
    <col min="29" max="29" width="19.33203125" bestFit="1" customWidth="1"/>
    <col min="30" max="30" width="11.33203125" bestFit="1" customWidth="1"/>
    <col min="31" max="31" width="23.83203125" bestFit="1" customWidth="1"/>
    <col min="32" max="32" width="14.1640625" bestFit="1" customWidth="1"/>
    <col min="33" max="33" width="9.6640625" bestFit="1" customWidth="1"/>
    <col min="34" max="34" width="11.83203125" bestFit="1" customWidth="1"/>
    <col min="35" max="35" width="25.33203125" bestFit="1" customWidth="1"/>
    <col min="36" max="36" width="9" bestFit="1" customWidth="1"/>
    <col min="37" max="37" width="12.83203125" bestFit="1" customWidth="1"/>
    <col min="38" max="38" width="12" bestFit="1" customWidth="1"/>
    <col min="39" max="39" width="21.5" bestFit="1" customWidth="1"/>
    <col min="40" max="40" width="23" bestFit="1" customWidth="1"/>
    <col min="41" max="41" width="23.6640625" bestFit="1" customWidth="1"/>
    <col min="42" max="42" width="7.5" bestFit="1" customWidth="1"/>
    <col min="43" max="43" width="10" bestFit="1" customWidth="1"/>
    <col min="44" max="44" width="9.5" bestFit="1" customWidth="1"/>
    <col min="45" max="45" width="14.83203125" bestFit="1" customWidth="1"/>
    <col min="46" max="46" width="22" bestFit="1" customWidth="1"/>
    <col min="47" max="47" width="15.1640625" bestFit="1" customWidth="1"/>
    <col min="48" max="48" width="9.83203125" bestFit="1" customWidth="1"/>
    <col min="49" max="49" width="10.33203125" bestFit="1" customWidth="1"/>
    <col min="50" max="50" width="11.1640625" bestFit="1" customWidth="1"/>
    <col min="51" max="51" width="13" bestFit="1" customWidth="1"/>
    <col min="52" max="52" width="11.1640625" bestFit="1" customWidth="1"/>
    <col min="53" max="53" width="11.33203125" bestFit="1" customWidth="1"/>
    <col min="54" max="54" width="26.33203125" bestFit="1" customWidth="1"/>
    <col min="55" max="55" width="11.6640625" bestFit="1" customWidth="1"/>
    <col min="56" max="56" width="20.5" bestFit="1" customWidth="1"/>
    <col min="57" max="57" width="7.6640625" bestFit="1" customWidth="1"/>
    <col min="58" max="58" width="24.33203125" bestFit="1" customWidth="1"/>
    <col min="59" max="59" width="19" bestFit="1" customWidth="1"/>
    <col min="60" max="60" width="25.33203125" bestFit="1" customWidth="1"/>
    <col min="61" max="61" width="15.5" bestFit="1" customWidth="1"/>
    <col min="62" max="62" width="25.6640625" bestFit="1" customWidth="1"/>
    <col min="63" max="63" width="11.1640625" bestFit="1" customWidth="1"/>
    <col min="64" max="64" width="12.33203125" bestFit="1" customWidth="1"/>
    <col min="65" max="65" width="15.33203125" bestFit="1" customWidth="1"/>
    <col min="66" max="66" width="10.5" bestFit="1" customWidth="1"/>
    <col min="67" max="67" width="20.6640625" bestFit="1" customWidth="1"/>
    <col min="68" max="68" width="21.5" bestFit="1" customWidth="1"/>
    <col min="69" max="69" width="13" bestFit="1" customWidth="1"/>
    <col min="70" max="70" width="27.5" bestFit="1" customWidth="1"/>
    <col min="71" max="71" width="10.5" bestFit="1" customWidth="1"/>
    <col min="72" max="72" width="7.83203125" bestFit="1" customWidth="1"/>
    <col min="73" max="73" width="20.5" bestFit="1" customWidth="1"/>
    <col min="74" max="74" width="20.83203125" bestFit="1" customWidth="1"/>
    <col min="75" max="75" width="24.33203125" bestFit="1" customWidth="1"/>
    <col min="76" max="76" width="22.5" bestFit="1" customWidth="1"/>
    <col min="77" max="77" width="23.5" bestFit="1" customWidth="1"/>
    <col min="78" max="78" width="8.83203125" bestFit="1" customWidth="1"/>
    <col min="79" max="79" width="13" bestFit="1" customWidth="1"/>
    <col min="80" max="80" width="21.5" bestFit="1" customWidth="1"/>
    <col min="81" max="81" width="24.83203125" bestFit="1" customWidth="1"/>
    <col min="82" max="82" width="23.6640625" bestFit="1" customWidth="1"/>
    <col min="83" max="83" width="9" bestFit="1" customWidth="1"/>
    <col min="84" max="84" width="24.6640625" bestFit="1" customWidth="1"/>
    <col min="85" max="85" width="21.83203125" bestFit="1" customWidth="1"/>
    <col min="86" max="86" width="9.33203125" bestFit="1" customWidth="1"/>
    <col min="87" max="87" width="23.33203125" bestFit="1" customWidth="1"/>
    <col min="88" max="88" width="9.6640625" bestFit="1" customWidth="1"/>
    <col min="89" max="89" width="14" bestFit="1" customWidth="1"/>
    <col min="90" max="90" width="15.6640625" bestFit="1" customWidth="1"/>
    <col min="91" max="91" width="22.5" bestFit="1" customWidth="1"/>
    <col min="92" max="92" width="14.33203125" bestFit="1" customWidth="1"/>
    <col min="93" max="93" width="12" bestFit="1" customWidth="1"/>
    <col min="94" max="94" width="9.33203125" bestFit="1" customWidth="1"/>
    <col min="95" max="95" width="9.5" bestFit="1" customWidth="1"/>
    <col min="96" max="96" width="12.5" bestFit="1" customWidth="1"/>
    <col min="97" max="97" width="13.1640625" bestFit="1" customWidth="1"/>
    <col min="98" max="98" width="12.6640625" bestFit="1" customWidth="1"/>
    <col min="99" max="99" width="12.1640625" bestFit="1" customWidth="1"/>
    <col min="100" max="100" width="12.5" bestFit="1" customWidth="1"/>
    <col min="101" max="101" width="11.1640625" bestFit="1" customWidth="1"/>
    <col min="102" max="102" width="11.33203125" bestFit="1" customWidth="1"/>
    <col min="103" max="103" width="14.5" bestFit="1" customWidth="1"/>
    <col min="104" max="104" width="24.1640625" bestFit="1" customWidth="1"/>
    <col min="105" max="105" width="23.5" bestFit="1" customWidth="1"/>
    <col min="106" max="106" width="21.83203125" bestFit="1" customWidth="1"/>
    <col min="107" max="107" width="21.5" bestFit="1" customWidth="1"/>
    <col min="108" max="109" width="11.33203125" bestFit="1" customWidth="1"/>
    <col min="110" max="110" width="10" bestFit="1" customWidth="1"/>
    <col min="111" max="111" width="13.1640625" bestFit="1" customWidth="1"/>
    <col min="112" max="112" width="12.33203125" bestFit="1" customWidth="1"/>
    <col min="113" max="113" width="12.6640625" bestFit="1" customWidth="1"/>
    <col min="114" max="114" width="14.1640625" bestFit="1" customWidth="1"/>
    <col min="115" max="115" width="9.33203125" bestFit="1" customWidth="1"/>
    <col min="116" max="116" width="10.33203125" bestFit="1" customWidth="1"/>
    <col min="117" max="117" width="23.6640625" bestFit="1" customWidth="1"/>
    <col min="118" max="118" width="10.5" bestFit="1" customWidth="1"/>
    <col min="119" max="119" width="25.1640625" bestFit="1" customWidth="1"/>
    <col min="120" max="120" width="11.33203125" bestFit="1" customWidth="1"/>
    <col min="121" max="121" width="11.5" bestFit="1" customWidth="1"/>
    <col min="122" max="122" width="27.6640625" bestFit="1" customWidth="1"/>
    <col min="123" max="123" width="22.5" bestFit="1" customWidth="1"/>
    <col min="124" max="124" width="14.5" bestFit="1" customWidth="1"/>
    <col min="125" max="125" width="25" bestFit="1" customWidth="1"/>
    <col min="126" max="126" width="26.1640625" bestFit="1" customWidth="1"/>
    <col min="127" max="127" width="27.33203125" bestFit="1" customWidth="1"/>
    <col min="128" max="128" width="10" bestFit="1" customWidth="1"/>
    <col min="129" max="129" width="16.83203125" bestFit="1" customWidth="1"/>
    <col min="130" max="130" width="21.83203125" bestFit="1" customWidth="1"/>
    <col min="131" max="131" width="15.1640625" bestFit="1" customWidth="1"/>
    <col min="132" max="132" width="10" bestFit="1" customWidth="1"/>
    <col min="133" max="133" width="13.6640625" bestFit="1" customWidth="1"/>
    <col min="134" max="134" width="19.5" bestFit="1" customWidth="1"/>
    <col min="135" max="135" width="8.1640625" bestFit="1" customWidth="1"/>
    <col min="137" max="137" width="12.5" bestFit="1" customWidth="1"/>
    <col min="138" max="138" width="27.5" bestFit="1" customWidth="1"/>
    <col min="139" max="139" width="13.5" bestFit="1" customWidth="1"/>
    <col min="140" max="140" width="10" bestFit="1" customWidth="1"/>
    <col min="141" max="141" width="14.33203125" bestFit="1" customWidth="1"/>
    <col min="142" max="142" width="23.1640625" bestFit="1" customWidth="1"/>
    <col min="143" max="143" width="22.33203125" bestFit="1" customWidth="1"/>
    <col min="144" max="144" width="21.1640625" bestFit="1" customWidth="1"/>
    <col min="145" max="145" width="23.6640625" bestFit="1" customWidth="1"/>
    <col min="146" max="146" width="22.83203125" bestFit="1" customWidth="1"/>
    <col min="147" max="147" width="13.1640625" bestFit="1" customWidth="1"/>
    <col min="148" max="148" width="11" bestFit="1" customWidth="1"/>
    <col min="149" max="149" width="14.1640625" bestFit="1" customWidth="1"/>
    <col min="150" max="150" width="13.1640625" bestFit="1" customWidth="1"/>
    <col min="152" max="152" width="8.1640625" bestFit="1" customWidth="1"/>
    <col min="153" max="153" width="13.33203125" bestFit="1" customWidth="1"/>
    <col min="154" max="154" width="11.6640625" bestFit="1" customWidth="1"/>
    <col min="155" max="155" width="11" bestFit="1" customWidth="1"/>
    <col min="156" max="156" width="27.33203125" bestFit="1" customWidth="1"/>
    <col min="157" max="157" width="22.1640625" bestFit="1" customWidth="1"/>
    <col min="158" max="158" width="14.33203125" bestFit="1" customWidth="1"/>
    <col min="159" max="159" width="11.83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83203125" bestFit="1" customWidth="1"/>
    <col min="164" max="164" width="27.1640625" bestFit="1" customWidth="1"/>
    <col min="165" max="165" width="21.6640625" bestFit="1" customWidth="1"/>
    <col min="166" max="166" width="22.33203125" bestFit="1" customWidth="1"/>
    <col min="167" max="167" width="19.5" bestFit="1" customWidth="1"/>
    <col min="168" max="168" width="9.1640625" bestFit="1" customWidth="1"/>
    <col min="169" max="169" width="9.5" bestFit="1" customWidth="1"/>
    <col min="170" max="170" width="9.6640625" bestFit="1" customWidth="1"/>
    <col min="171" max="171" width="15.1640625" bestFit="1" customWidth="1"/>
    <col min="172" max="172" width="14.5" bestFit="1" customWidth="1"/>
    <col min="173" max="173" width="8.33203125" bestFit="1" customWidth="1"/>
    <col min="174" max="174" width="9.83203125" bestFit="1" customWidth="1"/>
    <col min="175" max="175" width="9.5" bestFit="1" customWidth="1"/>
    <col min="176" max="176" width="9.6640625" bestFit="1" customWidth="1"/>
    <col min="177" max="177" width="10" bestFit="1" customWidth="1"/>
    <col min="178" max="178" width="23.83203125" bestFit="1" customWidth="1"/>
    <col min="180" max="180" width="13.6640625" bestFit="1" customWidth="1"/>
    <col min="181" max="181" width="22.5" bestFit="1" customWidth="1"/>
    <col min="182" max="182" width="9.6640625" bestFit="1" customWidth="1"/>
    <col min="183" max="183" width="7.33203125" bestFit="1" customWidth="1"/>
    <col min="184" max="184" width="18.6640625" bestFit="1" customWidth="1"/>
    <col min="185" max="185" width="14.5" bestFit="1" customWidth="1"/>
    <col min="186" max="186" width="7.6640625" bestFit="1" customWidth="1"/>
    <col min="187" max="187" width="9.83203125" bestFit="1" customWidth="1"/>
    <col min="188" max="188" width="18.6640625" bestFit="1" customWidth="1"/>
    <col min="189" max="189" width="14.33203125" bestFit="1" customWidth="1"/>
    <col min="190" max="190" width="12.6640625" bestFit="1" customWidth="1"/>
    <col min="191" max="191" width="15.6640625" bestFit="1" customWidth="1"/>
    <col min="192" max="192" width="11.1640625" bestFit="1" customWidth="1"/>
    <col min="193" max="193" width="11" bestFit="1" customWidth="1"/>
    <col min="194" max="194" width="20.6640625" bestFit="1" customWidth="1"/>
    <col min="196" max="196" width="24.5" bestFit="1" customWidth="1"/>
    <col min="197" max="197" width="13.6640625" bestFit="1" customWidth="1"/>
    <col min="198" max="198" width="9" bestFit="1" customWidth="1"/>
    <col min="199" max="199" width="8.83203125" bestFit="1" customWidth="1"/>
    <col min="200" max="200" width="10.6640625" bestFit="1" customWidth="1"/>
    <col min="201" max="201" width="13.1640625" bestFit="1" customWidth="1"/>
    <col min="202" max="202" width="14" bestFit="1" customWidth="1"/>
    <col min="203" max="204" width="13" bestFit="1" customWidth="1"/>
    <col min="205" max="205" width="14.6640625" bestFit="1" customWidth="1"/>
    <col min="206" max="206" width="11.33203125" bestFit="1" customWidth="1"/>
    <col min="207" max="207" width="17" bestFit="1" customWidth="1"/>
    <col min="208" max="208" width="23.33203125" bestFit="1" customWidth="1"/>
    <col min="209" max="209" width="13.33203125" bestFit="1" customWidth="1"/>
    <col min="210" max="210" width="12.6640625" bestFit="1" customWidth="1"/>
    <col min="211" max="211" width="23.6640625" bestFit="1" customWidth="1"/>
    <col min="212" max="212" width="19.5" bestFit="1" customWidth="1"/>
    <col min="213" max="213" width="9.83203125" bestFit="1" customWidth="1"/>
    <col min="214" max="214" width="14.83203125" bestFit="1" customWidth="1"/>
    <col min="215" max="215" width="15.33203125" bestFit="1" customWidth="1"/>
    <col min="217" max="217" width="9.6640625" bestFit="1" customWidth="1"/>
    <col min="218" max="218" width="20.6640625" bestFit="1" customWidth="1"/>
    <col min="219" max="219" width="17" bestFit="1" customWidth="1"/>
    <col min="220" max="220" width="24.33203125" bestFit="1" customWidth="1"/>
    <col min="221" max="221" width="11" bestFit="1" customWidth="1"/>
    <col min="222" max="222" width="9.5" bestFit="1" customWidth="1"/>
    <col min="223" max="223" width="25.5" bestFit="1" customWidth="1"/>
    <col min="224" max="224" width="22.1640625" bestFit="1" customWidth="1"/>
    <col min="225" max="225" width="8" bestFit="1" customWidth="1"/>
    <col min="226" max="226" width="11.33203125" bestFit="1" customWidth="1"/>
    <col min="227" max="227" width="13" bestFit="1" customWidth="1"/>
    <col min="228" max="228" width="13.5" bestFit="1" customWidth="1"/>
    <col min="229" max="229" width="23.33203125" bestFit="1" customWidth="1"/>
    <col min="230" max="230" width="9.83203125" bestFit="1" customWidth="1"/>
    <col min="231" max="231" width="17.1640625" bestFit="1" customWidth="1"/>
    <col min="232" max="232" width="14.33203125" bestFit="1" customWidth="1"/>
    <col min="233" max="233" width="13.83203125" bestFit="1" customWidth="1"/>
    <col min="234" max="234" width="12.83203125" bestFit="1" customWidth="1"/>
    <col min="235" max="235" width="11.5" bestFit="1" customWidth="1"/>
    <col min="236" max="236" width="11.1640625" bestFit="1" customWidth="1"/>
    <col min="237" max="237" width="12.83203125" bestFit="1" customWidth="1"/>
    <col min="238" max="238" width="14.33203125" bestFit="1" customWidth="1"/>
    <col min="239" max="239" width="12" bestFit="1" customWidth="1"/>
    <col min="240" max="240" width="23.6640625" bestFit="1" customWidth="1"/>
    <col min="241" max="241" width="25.33203125" bestFit="1" customWidth="1"/>
    <col min="242" max="242" width="9" bestFit="1" customWidth="1"/>
    <col min="243" max="243" width="12" bestFit="1" customWidth="1"/>
    <col min="244" max="244" width="11.33203125" bestFit="1" customWidth="1"/>
    <col min="245" max="245" width="23.33203125" bestFit="1" customWidth="1"/>
    <col min="246" max="246" width="23.5" bestFit="1" customWidth="1"/>
    <col min="247" max="247" width="14.83203125" bestFit="1" customWidth="1"/>
    <col min="248" max="248" width="12.6640625" bestFit="1" customWidth="1"/>
    <col min="249" max="249" width="13.5" bestFit="1" customWidth="1"/>
    <col min="250" max="250" width="27.1640625" bestFit="1" customWidth="1"/>
    <col min="251" max="251" width="9.5" bestFit="1" customWidth="1"/>
    <col min="252" max="252" width="13.6640625" bestFit="1" customWidth="1"/>
    <col min="253" max="253" width="22.83203125" bestFit="1" customWidth="1"/>
    <col min="254" max="254" width="15.5" bestFit="1" customWidth="1"/>
    <col min="255" max="255" width="10.33203125" bestFit="1" customWidth="1"/>
    <col min="256" max="256" width="9.33203125" bestFit="1" customWidth="1"/>
    <col min="257" max="257" width="8" bestFit="1" customWidth="1"/>
    <col min="258" max="258" width="12.33203125" bestFit="1" customWidth="1"/>
    <col min="259" max="259" width="9.6640625" bestFit="1" customWidth="1"/>
    <col min="260" max="260" width="7.1640625" bestFit="1" customWidth="1"/>
    <col min="261" max="261" width="9.6640625" bestFit="1" customWidth="1"/>
    <col min="262" max="262" width="12.1640625" bestFit="1" customWidth="1"/>
    <col min="263" max="263" width="10.6640625" bestFit="1" customWidth="1"/>
    <col min="264" max="264" width="22.6640625" bestFit="1" customWidth="1"/>
    <col min="265" max="265" width="25.5" bestFit="1" customWidth="1"/>
    <col min="266" max="266" width="16.83203125" bestFit="1" customWidth="1"/>
    <col min="267" max="267" width="14.6640625" bestFit="1" customWidth="1"/>
    <col min="268" max="268" width="19.5" bestFit="1" customWidth="1"/>
    <col min="270" max="270" width="11.1640625" bestFit="1" customWidth="1"/>
    <col min="271" max="271" width="13" bestFit="1" customWidth="1"/>
    <col min="272" max="272" width="25.83203125" bestFit="1" customWidth="1"/>
    <col min="273" max="273" width="12" bestFit="1" customWidth="1"/>
    <col min="274" max="274" width="9.33203125" bestFit="1" customWidth="1"/>
    <col min="275" max="275" width="9.5" bestFit="1" customWidth="1"/>
    <col min="276" max="276" width="9.83203125" bestFit="1" customWidth="1"/>
    <col min="277" max="277" width="25.1640625" bestFit="1" customWidth="1"/>
    <col min="278" max="278" width="21.83203125" bestFit="1" customWidth="1"/>
    <col min="279" max="279" width="13.33203125" bestFit="1" customWidth="1"/>
    <col min="280" max="280" width="10.6640625" bestFit="1" customWidth="1"/>
    <col min="281" max="281" width="25" bestFit="1" customWidth="1"/>
    <col min="282" max="282" width="14.6640625" bestFit="1" customWidth="1"/>
    <col min="283" max="283" width="11.33203125" bestFit="1" customWidth="1"/>
    <col min="284" max="284" width="12.1640625" bestFit="1" customWidth="1"/>
    <col min="285" max="285" width="9.33203125" bestFit="1" customWidth="1"/>
    <col min="286" max="286" width="21" bestFit="1" customWidth="1"/>
    <col min="287" max="287" width="16.5" bestFit="1" customWidth="1"/>
    <col min="289" max="289" width="11" bestFit="1" customWidth="1"/>
    <col min="290" max="290" width="20.1640625" bestFit="1" customWidth="1"/>
    <col min="291" max="291" width="24.1640625" bestFit="1" customWidth="1"/>
    <col min="292" max="292" width="13" bestFit="1" customWidth="1"/>
    <col min="293" max="293" width="10.1640625" bestFit="1" customWidth="1"/>
    <col min="294" max="294" width="22.5" bestFit="1" customWidth="1"/>
    <col min="295" max="295" width="14.83203125" bestFit="1" customWidth="1"/>
    <col min="296" max="296" width="16.83203125" bestFit="1" customWidth="1"/>
    <col min="297" max="297" width="15.83203125" bestFit="1" customWidth="1"/>
    <col min="298" max="298" width="13.83203125" bestFit="1" customWidth="1"/>
    <col min="299" max="299" width="14.33203125" bestFit="1" customWidth="1"/>
    <col min="300" max="300" width="27.5" bestFit="1" customWidth="1"/>
    <col min="301" max="301" width="10.5" bestFit="1" customWidth="1"/>
    <col min="302" max="302" width="25.5" bestFit="1" customWidth="1"/>
    <col min="303" max="303" width="10.5" bestFit="1" customWidth="1"/>
    <col min="304" max="304" width="11.83203125" bestFit="1" customWidth="1"/>
    <col min="305" max="305" width="9.1640625" bestFit="1" customWidth="1"/>
    <col min="306" max="306" width="10.1640625" bestFit="1" customWidth="1"/>
    <col min="307" max="307" width="22.6640625" bestFit="1" customWidth="1"/>
    <col min="308" max="308" width="21.1640625" bestFit="1" customWidth="1"/>
    <col min="309" max="309" width="20.6640625" bestFit="1" customWidth="1"/>
    <col min="310" max="310" width="13.6640625" bestFit="1" customWidth="1"/>
    <col min="311" max="311" width="23.33203125" bestFit="1" customWidth="1"/>
    <col min="312" max="312" width="9.1640625" bestFit="1" customWidth="1"/>
    <col min="313" max="313" width="14.5" bestFit="1" customWidth="1"/>
    <col min="314" max="314" width="24.83203125" bestFit="1" customWidth="1"/>
    <col min="315" max="315" width="13.5" bestFit="1" customWidth="1"/>
    <col min="317" max="317" width="22.83203125" bestFit="1" customWidth="1"/>
    <col min="318" max="319" width="12.33203125" bestFit="1" customWidth="1"/>
    <col min="320" max="320" width="23.6640625" bestFit="1" customWidth="1"/>
    <col min="321" max="321" width="22.1640625" bestFit="1" customWidth="1"/>
    <col min="322" max="322" width="25.6640625" bestFit="1" customWidth="1"/>
    <col min="323" max="323" width="22" bestFit="1" customWidth="1"/>
    <col min="324" max="324" width="12.83203125" bestFit="1" customWidth="1"/>
    <col min="325" max="325" width="13.1640625" bestFit="1" customWidth="1"/>
    <col min="326" max="326" width="10.1640625" bestFit="1" customWidth="1"/>
    <col min="327" max="327" width="12.1640625" bestFit="1" customWidth="1"/>
    <col min="328" max="328" width="11.83203125" bestFit="1" customWidth="1"/>
    <col min="329" max="329" width="15.1640625" bestFit="1" customWidth="1"/>
    <col min="330" max="330" width="12.33203125" bestFit="1" customWidth="1"/>
    <col min="331" max="331" width="12.1640625" bestFit="1" customWidth="1"/>
    <col min="332" max="332" width="16.5" bestFit="1" customWidth="1"/>
    <col min="333" max="333" width="11.6640625" bestFit="1" customWidth="1"/>
    <col min="334" max="334" width="9" bestFit="1" customWidth="1"/>
    <col min="335" max="335" width="12.6640625" bestFit="1" customWidth="1"/>
    <col min="336" max="336" width="13.83203125" bestFit="1" customWidth="1"/>
    <col min="337" max="337" width="11.1640625" bestFit="1" customWidth="1"/>
    <col min="338" max="338" width="19.6640625" bestFit="1" customWidth="1"/>
    <col min="339" max="339" width="24.33203125" bestFit="1" customWidth="1"/>
    <col min="340" max="340" width="24" bestFit="1" customWidth="1"/>
    <col min="341" max="341" width="15" bestFit="1" customWidth="1"/>
    <col min="342" max="342" width="28.1640625" bestFit="1" customWidth="1"/>
    <col min="343" max="343" width="10.6640625" bestFit="1" customWidth="1"/>
    <col min="344" max="344" width="10.5" bestFit="1" customWidth="1"/>
    <col min="345" max="345" width="24" bestFit="1" customWidth="1"/>
    <col min="346" max="346" width="11.83203125" bestFit="1" customWidth="1"/>
    <col min="347" max="347" width="10.6640625" bestFit="1" customWidth="1"/>
    <col min="348" max="348" width="15.33203125" bestFit="1" customWidth="1"/>
    <col min="349" max="349" width="12.33203125" bestFit="1" customWidth="1"/>
    <col min="350" max="350" width="13" bestFit="1" customWidth="1"/>
    <col min="351" max="351" width="24.33203125" bestFit="1" customWidth="1"/>
    <col min="353" max="353" width="10.6640625" bestFit="1" customWidth="1"/>
    <col min="354" max="354" width="15.5" bestFit="1" customWidth="1"/>
    <col min="355" max="355" width="12.83203125" bestFit="1" customWidth="1"/>
    <col min="356" max="356" width="16.83203125" bestFit="1" customWidth="1"/>
    <col min="357" max="357" width="19.83203125" bestFit="1" customWidth="1"/>
    <col min="358" max="358" width="26.1640625" bestFit="1" customWidth="1"/>
    <col min="359" max="359" width="27.83203125" bestFit="1" customWidth="1"/>
    <col min="360" max="360" width="13.83203125" bestFit="1" customWidth="1"/>
    <col min="361" max="361" width="23.33203125" bestFit="1" customWidth="1"/>
    <col min="362" max="362" width="13.1640625" bestFit="1" customWidth="1"/>
    <col min="363" max="363" width="19.5" bestFit="1" customWidth="1"/>
    <col min="364" max="364" width="23.33203125" bestFit="1" customWidth="1"/>
    <col min="365" max="365" width="23.6640625" bestFit="1" customWidth="1"/>
    <col min="366" max="366" width="20" bestFit="1" customWidth="1"/>
    <col min="367" max="367" width="20.83203125" bestFit="1" customWidth="1"/>
    <col min="368" max="368" width="8.6640625" bestFit="1" customWidth="1"/>
    <col min="369" max="369" width="6.5" bestFit="1" customWidth="1"/>
    <col min="370" max="370" width="9.1640625" bestFit="1" customWidth="1"/>
    <col min="371" max="371" width="19.6640625" bestFit="1" customWidth="1"/>
    <col min="372" max="372" width="21.6640625" bestFit="1" customWidth="1"/>
    <col min="373" max="373" width="15.6640625" bestFit="1" customWidth="1"/>
    <col min="374" max="374" width="12" bestFit="1" customWidth="1"/>
    <col min="375" max="375" width="9.5" bestFit="1" customWidth="1"/>
    <col min="376" max="376" width="22.1640625" bestFit="1" customWidth="1"/>
    <col min="377" max="377" width="24" bestFit="1" customWidth="1"/>
    <col min="379" max="379" width="23" bestFit="1" customWidth="1"/>
    <col min="380" max="380" width="23.33203125" bestFit="1" customWidth="1"/>
    <col min="381" max="381" width="16.5" bestFit="1" customWidth="1"/>
    <col min="382" max="382" width="23.6640625" bestFit="1" customWidth="1"/>
    <col min="383" max="383" width="24.33203125" bestFit="1" customWidth="1"/>
    <col min="384" max="384" width="10.6640625" bestFit="1" customWidth="1"/>
    <col min="385" max="385" width="15" bestFit="1" customWidth="1"/>
    <col min="386" max="386" width="24" bestFit="1" customWidth="1"/>
    <col min="387" max="387" width="14.83203125" bestFit="1" customWidth="1"/>
    <col min="388" max="388" width="22.1640625" bestFit="1" customWidth="1"/>
    <col min="389" max="389" width="16" bestFit="1" customWidth="1"/>
    <col min="390" max="390" width="14.33203125" bestFit="1" customWidth="1"/>
    <col min="391" max="391" width="26.83203125" bestFit="1" customWidth="1"/>
    <col min="392" max="392" width="8" bestFit="1" customWidth="1"/>
    <col min="393" max="393" width="12" bestFit="1" customWidth="1"/>
    <col min="394" max="394" width="10.1640625" bestFit="1" customWidth="1"/>
    <col min="395" max="395" width="27.1640625" bestFit="1" customWidth="1"/>
    <col min="396" max="396" width="22" bestFit="1" customWidth="1"/>
    <col min="397" max="397" width="10.6640625" bestFit="1" customWidth="1"/>
    <col min="398" max="398" width="8.33203125" bestFit="1" customWidth="1"/>
    <col min="399" max="399" width="20.6640625" bestFit="1" customWidth="1"/>
    <col min="400" max="400" width="12.33203125" bestFit="1" customWidth="1"/>
    <col min="401" max="401" width="23" bestFit="1" customWidth="1"/>
    <col min="402" max="402" width="10.33203125" bestFit="1" customWidth="1"/>
    <col min="403" max="403" width="10.6640625" bestFit="1" customWidth="1"/>
    <col min="405" max="405" width="13.5" bestFit="1" customWidth="1"/>
    <col min="406" max="406" width="12.83203125" bestFit="1" customWidth="1"/>
    <col min="407" max="407" width="23.33203125" bestFit="1" customWidth="1"/>
    <col min="408" max="408" width="13.6640625" bestFit="1" customWidth="1"/>
    <col min="409" max="409" width="9.83203125" bestFit="1" customWidth="1"/>
    <col min="410" max="410" width="12.6640625" bestFit="1" customWidth="1"/>
    <col min="411" max="411" width="13" bestFit="1" customWidth="1"/>
    <col min="412" max="412" width="9" bestFit="1" customWidth="1"/>
    <col min="413" max="413" width="12.83203125" bestFit="1" customWidth="1"/>
    <col min="414" max="414" width="13.1640625" bestFit="1" customWidth="1"/>
    <col min="415" max="415" width="10.5" bestFit="1" customWidth="1"/>
    <col min="417" max="417" width="16.33203125" bestFit="1" customWidth="1"/>
    <col min="418" max="418" width="13.1640625" bestFit="1" customWidth="1"/>
    <col min="419" max="419" width="11.1640625" bestFit="1" customWidth="1"/>
    <col min="420" max="420" width="15" bestFit="1" customWidth="1"/>
    <col min="421" max="421" width="12.1640625" bestFit="1" customWidth="1"/>
    <col min="422" max="422" width="28.1640625" bestFit="1" customWidth="1"/>
    <col min="423" max="423" width="26.6640625" bestFit="1" customWidth="1"/>
    <col min="424" max="424" width="24.5" bestFit="1" customWidth="1"/>
    <col min="425" max="425" width="28.33203125" bestFit="1" customWidth="1"/>
    <col min="426" max="426" width="23.6640625" bestFit="1" customWidth="1"/>
    <col min="427" max="427" width="9" bestFit="1" customWidth="1"/>
    <col min="428" max="428" width="13.83203125" bestFit="1" customWidth="1"/>
    <col min="429" max="429" width="11.83203125" bestFit="1" customWidth="1"/>
    <col min="430" max="430" width="11.6640625" bestFit="1" customWidth="1"/>
    <col min="431" max="431" width="11.5" bestFit="1" customWidth="1"/>
    <col min="432" max="432" width="10.5" bestFit="1" customWidth="1"/>
    <col min="433" max="433" width="12.6640625" bestFit="1" customWidth="1"/>
    <col min="434" max="434" width="20.1640625" bestFit="1" customWidth="1"/>
    <col min="435" max="435" width="25" bestFit="1" customWidth="1"/>
    <col min="436" max="436" width="21.5" bestFit="1" customWidth="1"/>
    <col min="437" max="437" width="22.33203125" bestFit="1" customWidth="1"/>
    <col min="438" max="438" width="12.6640625" bestFit="1" customWidth="1"/>
    <col min="439" max="439" width="13" bestFit="1" customWidth="1"/>
    <col min="440" max="440" width="12.1640625" bestFit="1" customWidth="1"/>
    <col min="441" max="441" width="23.1640625" bestFit="1" customWidth="1"/>
    <col min="442" max="442" width="9.83203125" bestFit="1" customWidth="1"/>
    <col min="443" max="443" width="9" bestFit="1" customWidth="1"/>
    <col min="444" max="444" width="20.33203125" bestFit="1" customWidth="1"/>
    <col min="445" max="445" width="22" bestFit="1" customWidth="1"/>
    <col min="446" max="446" width="24.6640625" bestFit="1" customWidth="1"/>
    <col min="447" max="447" width="8.6640625" bestFit="1" customWidth="1"/>
    <col min="448" max="448" width="10.5" bestFit="1" customWidth="1"/>
    <col min="449" max="449" width="13.83203125" bestFit="1" customWidth="1"/>
    <col min="450" max="450" width="7.5" bestFit="1" customWidth="1"/>
    <col min="451" max="451" width="8.6640625" bestFit="1" customWidth="1"/>
    <col min="452" max="452" width="7.6640625" bestFit="1" customWidth="1"/>
    <col min="453" max="453" width="8" bestFit="1" customWidth="1"/>
    <col min="454" max="454" width="7.83203125" bestFit="1" customWidth="1"/>
    <col min="456" max="456" width="11.83203125" bestFit="1" customWidth="1"/>
    <col min="457" max="457" width="23.33203125" bestFit="1" customWidth="1"/>
    <col min="458" max="458" width="11.6640625" bestFit="1" customWidth="1"/>
    <col min="459" max="459" width="12.83203125" bestFit="1" customWidth="1"/>
    <col min="460" max="460" width="13" bestFit="1" customWidth="1"/>
    <col min="461" max="461" width="8.5" bestFit="1" customWidth="1"/>
    <col min="462" max="462" width="12.83203125" bestFit="1" customWidth="1"/>
    <col min="463" max="463" width="12.1640625" bestFit="1" customWidth="1"/>
    <col min="464" max="464" width="9.5" bestFit="1" customWidth="1"/>
    <col min="465" max="465" width="11.1640625" bestFit="1" customWidth="1"/>
    <col min="466" max="466" width="22.1640625" bestFit="1" customWidth="1"/>
    <col min="467" max="467" width="12.1640625" bestFit="1" customWidth="1"/>
    <col min="468" max="468" width="11.33203125" bestFit="1" customWidth="1"/>
    <col min="469" max="469" width="14.5" bestFit="1" customWidth="1"/>
    <col min="470" max="470" width="15.1640625" bestFit="1" customWidth="1"/>
    <col min="471" max="472" width="18.5" bestFit="1" customWidth="1"/>
    <col min="473" max="473" width="13.5" bestFit="1" customWidth="1"/>
    <col min="474" max="474" width="11.83203125" bestFit="1" customWidth="1"/>
    <col min="475" max="475" width="7.1640625" bestFit="1" customWidth="1"/>
    <col min="476" max="476" width="7.33203125" bestFit="1" customWidth="1"/>
    <col min="477" max="477" width="8.6640625" bestFit="1" customWidth="1"/>
    <col min="478" max="478" width="18.1640625" bestFit="1" customWidth="1"/>
    <col min="479" max="479" width="21.1640625" bestFit="1" customWidth="1"/>
    <col min="480" max="480" width="14.6640625" bestFit="1" customWidth="1"/>
    <col min="481" max="481" width="12.1640625" bestFit="1" customWidth="1"/>
    <col min="482" max="482" width="26.1640625" bestFit="1" customWidth="1"/>
    <col min="483" max="483" width="13.6640625" bestFit="1" customWidth="1"/>
    <col min="484" max="484" width="13.83203125" bestFit="1" customWidth="1"/>
    <col min="485" max="485" width="21.5" bestFit="1" customWidth="1"/>
    <col min="486" max="486" width="8.33203125" bestFit="1" customWidth="1"/>
    <col min="487" max="487" width="11.1640625" bestFit="1" customWidth="1"/>
    <col min="488" max="488" width="22.6640625" bestFit="1" customWidth="1"/>
    <col min="489" max="489" width="11.33203125" bestFit="1" customWidth="1"/>
    <col min="490" max="490" width="13.5" bestFit="1" customWidth="1"/>
    <col min="491" max="491" width="11.6640625" bestFit="1" customWidth="1"/>
    <col min="492" max="492" width="23.33203125" bestFit="1" customWidth="1"/>
    <col min="493" max="493" width="13.6640625" bestFit="1" customWidth="1"/>
    <col min="494" max="494" width="8.6640625" bestFit="1" customWidth="1"/>
    <col min="495" max="495" width="10.1640625" bestFit="1" customWidth="1"/>
    <col min="496" max="496" width="23.33203125" bestFit="1" customWidth="1"/>
    <col min="497" max="497" width="21.1640625" bestFit="1" customWidth="1"/>
    <col min="498" max="498" width="12.6640625" bestFit="1" customWidth="1"/>
    <col min="499" max="499" width="22.33203125" bestFit="1" customWidth="1"/>
    <col min="500" max="500" width="12.33203125" bestFit="1" customWidth="1"/>
    <col min="501" max="501" width="19.83203125" bestFit="1" customWidth="1"/>
    <col min="502" max="502" width="12" bestFit="1" customWidth="1"/>
    <col min="503" max="503" width="10.6640625" bestFit="1" customWidth="1"/>
    <col min="504" max="504" width="20.83203125" bestFit="1" customWidth="1"/>
    <col min="505" max="505" width="10" bestFit="1" customWidth="1"/>
    <col min="506" max="506" width="8.83203125" bestFit="1" customWidth="1"/>
    <col min="507" max="507" width="8.6640625" bestFit="1" customWidth="1"/>
    <col min="508" max="508" width="9" bestFit="1" customWidth="1"/>
    <col min="509" max="509" width="9.83203125" bestFit="1" customWidth="1"/>
    <col min="510" max="510" width="8.6640625" bestFit="1" customWidth="1"/>
    <col min="511" max="511" width="24.33203125" bestFit="1" customWidth="1"/>
    <col min="512" max="512" width="18.33203125" bestFit="1" customWidth="1"/>
    <col min="513" max="513" width="18.6640625" bestFit="1" customWidth="1"/>
    <col min="514" max="514" width="16.83203125" bestFit="1" customWidth="1"/>
    <col min="515" max="515" width="9.33203125" bestFit="1" customWidth="1"/>
    <col min="516" max="516" width="12.5" bestFit="1" customWidth="1"/>
    <col min="517" max="517" width="14.1640625" bestFit="1" customWidth="1"/>
    <col min="518" max="518" width="11.1640625" bestFit="1" customWidth="1"/>
    <col min="519" max="519" width="12.5" bestFit="1" customWidth="1"/>
    <col min="520" max="520" width="14.5" bestFit="1" customWidth="1"/>
    <col min="521" max="521" width="23.83203125" bestFit="1" customWidth="1"/>
    <col min="522" max="522" width="20.1640625" bestFit="1" customWidth="1"/>
    <col min="523" max="523" width="23.5" bestFit="1" customWidth="1"/>
    <col min="524" max="524" width="22.33203125" bestFit="1" customWidth="1"/>
    <col min="525" max="525" width="21.1640625" bestFit="1" customWidth="1"/>
    <col min="526" max="526" width="22.6640625" bestFit="1" customWidth="1"/>
    <col min="527" max="527" width="11.33203125" bestFit="1" customWidth="1"/>
    <col min="528" max="528" width="11.6640625" bestFit="1" customWidth="1"/>
    <col min="529" max="529" width="11.5" bestFit="1" customWidth="1"/>
    <col min="530" max="530" width="11.83203125" bestFit="1" customWidth="1"/>
    <col min="531" max="531" width="15.6640625" bestFit="1" customWidth="1"/>
    <col min="532" max="532" width="14.33203125" bestFit="1" customWidth="1"/>
    <col min="533" max="533" width="23.6640625" bestFit="1" customWidth="1"/>
    <col min="534" max="534" width="25.1640625" bestFit="1" customWidth="1"/>
    <col min="535" max="535" width="13.83203125" bestFit="1" customWidth="1"/>
    <col min="536" max="536" width="12.1640625" bestFit="1" customWidth="1"/>
    <col min="537" max="537" width="19.33203125" bestFit="1" customWidth="1"/>
    <col min="538" max="538" width="15.6640625" bestFit="1" customWidth="1"/>
    <col min="539" max="539" width="21.6640625" bestFit="1" customWidth="1"/>
    <col min="540" max="540" width="12.6640625" bestFit="1" customWidth="1"/>
    <col min="541" max="541" width="15.33203125" bestFit="1" customWidth="1"/>
    <col min="542" max="542" width="8.83203125" bestFit="1" customWidth="1"/>
    <col min="543" max="543" width="11.1640625" bestFit="1" customWidth="1"/>
    <col min="544" max="544" width="10" bestFit="1" customWidth="1"/>
    <col min="545" max="545" width="10.6640625" bestFit="1" customWidth="1"/>
    <col min="547" max="547" width="9.5" bestFit="1" customWidth="1"/>
    <col min="548" max="548" width="25.83203125" bestFit="1" customWidth="1"/>
    <col min="549" max="549" width="12.1640625" bestFit="1" customWidth="1"/>
    <col min="550" max="550" width="10.1640625" bestFit="1" customWidth="1"/>
    <col min="551" max="551" width="17" bestFit="1" customWidth="1"/>
    <col min="552" max="552" width="14.33203125" bestFit="1" customWidth="1"/>
    <col min="553" max="553" width="23.5" bestFit="1" customWidth="1"/>
    <col min="554" max="554" width="14.6640625" bestFit="1" customWidth="1"/>
    <col min="555" max="555" width="27.33203125" bestFit="1" customWidth="1"/>
    <col min="556" max="556" width="11.33203125" bestFit="1" customWidth="1"/>
    <col min="557" max="557" width="12" bestFit="1" customWidth="1"/>
    <col min="558" max="558" width="19.33203125" bestFit="1" customWidth="1"/>
    <col min="559" max="559" width="27" bestFit="1" customWidth="1"/>
    <col min="560" max="560" width="13.5" bestFit="1" customWidth="1"/>
    <col min="561" max="561" width="9" bestFit="1" customWidth="1"/>
    <col min="562" max="562" width="13.6640625" bestFit="1" customWidth="1"/>
    <col min="565" max="565" width="11.1640625" bestFit="1" customWidth="1"/>
    <col min="566" max="566" width="21.83203125" bestFit="1" customWidth="1"/>
    <col min="567" max="567" width="10.6640625" bestFit="1" customWidth="1"/>
    <col min="568" max="568" width="9" bestFit="1" customWidth="1"/>
    <col min="569" max="569" width="20.5" bestFit="1" customWidth="1"/>
    <col min="570" max="570" width="21" bestFit="1" customWidth="1"/>
    <col min="571" max="571" width="23.5" bestFit="1" customWidth="1"/>
    <col min="572" max="572" width="26.83203125" bestFit="1" customWidth="1"/>
    <col min="573" max="573" width="15.6640625" bestFit="1" customWidth="1"/>
    <col min="574" max="574" width="11.33203125" bestFit="1" customWidth="1"/>
    <col min="575" max="575" width="17.83203125" bestFit="1" customWidth="1"/>
    <col min="576" max="576" width="29.1640625" bestFit="1" customWidth="1"/>
    <col min="577" max="577" width="12" bestFit="1" customWidth="1"/>
    <col min="578" max="578" width="21.5" bestFit="1" customWidth="1"/>
    <col min="579" max="579" width="24.33203125" bestFit="1" customWidth="1"/>
    <col min="580" max="580" width="12.5" bestFit="1" customWidth="1"/>
    <col min="581" max="581" width="21.1640625" bestFit="1" customWidth="1"/>
    <col min="582" max="582" width="13.33203125" bestFit="1" customWidth="1"/>
    <col min="583" max="583" width="15.83203125" bestFit="1" customWidth="1"/>
    <col min="584" max="584" width="14.33203125" bestFit="1" customWidth="1"/>
    <col min="585" max="585" width="10.5" bestFit="1" customWidth="1"/>
    <col min="586" max="586" width="13.5" bestFit="1" customWidth="1"/>
    <col min="587" max="587" width="14.1640625" bestFit="1" customWidth="1"/>
    <col min="588" max="588" width="15.5" bestFit="1" customWidth="1"/>
    <col min="589" max="589" width="14.33203125" bestFit="1" customWidth="1"/>
    <col min="590" max="590" width="12" bestFit="1" customWidth="1"/>
    <col min="591" max="591" width="18.1640625" bestFit="1" customWidth="1"/>
    <col min="592" max="592" width="10.5" bestFit="1" customWidth="1"/>
    <col min="593" max="593" width="23.83203125" bestFit="1" customWidth="1"/>
    <col min="594" max="594" width="11.5" bestFit="1" customWidth="1"/>
    <col min="595" max="595" width="13.5" bestFit="1" customWidth="1"/>
    <col min="596" max="596" width="13" bestFit="1" customWidth="1"/>
    <col min="597" max="597" width="11.6640625" bestFit="1" customWidth="1"/>
    <col min="598" max="598" width="23.33203125" bestFit="1" customWidth="1"/>
    <col min="599" max="599" width="14.83203125" bestFit="1" customWidth="1"/>
    <col min="600" max="600" width="20.33203125" bestFit="1" customWidth="1"/>
    <col min="601" max="601" width="16" bestFit="1" customWidth="1"/>
    <col min="602" max="602" width="10.6640625" bestFit="1" customWidth="1"/>
    <col min="604" max="604" width="13.5" bestFit="1" customWidth="1"/>
    <col min="605" max="605" width="11.1640625" bestFit="1" customWidth="1"/>
    <col min="606" max="606" width="10.1640625" bestFit="1" customWidth="1"/>
    <col min="607" max="607" width="9.5" bestFit="1" customWidth="1"/>
    <col min="608" max="608" width="15.6640625" bestFit="1" customWidth="1"/>
    <col min="609" max="609" width="13" bestFit="1" customWidth="1"/>
    <col min="610" max="610" width="23.6640625" bestFit="1" customWidth="1"/>
    <col min="611" max="611" width="15.33203125" bestFit="1" customWidth="1"/>
    <col min="612" max="612" width="10.33203125" bestFit="1" customWidth="1"/>
    <col min="613" max="613" width="10.1640625" bestFit="1" customWidth="1"/>
    <col min="614" max="614" width="8.83203125" bestFit="1" customWidth="1"/>
    <col min="615" max="615" width="11.83203125" bestFit="1" customWidth="1"/>
    <col min="616" max="616" width="22.83203125" bestFit="1" customWidth="1"/>
    <col min="617" max="617" width="9.1640625" bestFit="1" customWidth="1"/>
    <col min="618" max="618" width="10.6640625" bestFit="1" customWidth="1"/>
    <col min="619" max="619" width="14" bestFit="1" customWidth="1"/>
    <col min="620" max="620" width="14.5" bestFit="1" customWidth="1"/>
    <col min="621" max="621" width="13.33203125" bestFit="1" customWidth="1"/>
    <col min="622" max="622" width="9" bestFit="1" customWidth="1"/>
    <col min="623" max="623" width="10.6640625" bestFit="1" customWidth="1"/>
    <col min="624" max="624" width="21.83203125" bestFit="1" customWidth="1"/>
    <col min="625" max="625" width="12" bestFit="1" customWidth="1"/>
    <col min="626" max="626" width="10" bestFit="1" customWidth="1"/>
    <col min="627" max="627" width="8" bestFit="1" customWidth="1"/>
    <col min="628" max="628" width="12.1640625" bestFit="1" customWidth="1"/>
    <col min="629" max="629" width="24.33203125" bestFit="1" customWidth="1"/>
    <col min="630" max="630" width="24.83203125" bestFit="1" customWidth="1"/>
    <col min="631" max="631" width="23.5" bestFit="1" customWidth="1"/>
    <col min="632" max="632" width="9.33203125" bestFit="1" customWidth="1"/>
    <col min="633" max="633" width="23" bestFit="1" customWidth="1"/>
    <col min="634" max="634" width="24.1640625" bestFit="1" customWidth="1"/>
    <col min="635" max="635" width="24.83203125" bestFit="1" customWidth="1"/>
    <col min="636" max="636" width="12.33203125" bestFit="1" customWidth="1"/>
    <col min="637" max="637" width="18.33203125" bestFit="1" customWidth="1"/>
    <col min="638" max="638" width="9.83203125" bestFit="1" customWidth="1"/>
    <col min="639" max="639" width="10" bestFit="1" customWidth="1"/>
    <col min="640" max="640" width="13.5" bestFit="1" customWidth="1"/>
    <col min="641" max="641" width="12" bestFit="1" customWidth="1"/>
    <col min="642" max="642" width="9.6640625" bestFit="1" customWidth="1"/>
    <col min="643" max="643" width="9.83203125" bestFit="1" customWidth="1"/>
    <col min="644" max="644" width="12.5" bestFit="1" customWidth="1"/>
    <col min="645" max="645" width="21.83203125" bestFit="1" customWidth="1"/>
    <col min="646" max="646" width="16.33203125" bestFit="1" customWidth="1"/>
    <col min="647" max="647" width="24.6640625" bestFit="1" customWidth="1"/>
    <col min="648" max="648" width="24" bestFit="1" customWidth="1"/>
    <col min="649" max="649" width="21" bestFit="1" customWidth="1"/>
    <col min="650" max="650" width="21.1640625" bestFit="1" customWidth="1"/>
    <col min="651" max="651" width="11.1640625" bestFit="1" customWidth="1"/>
    <col min="652" max="652" width="9" bestFit="1" customWidth="1"/>
    <col min="653" max="653" width="10.33203125" bestFit="1" customWidth="1"/>
    <col min="654" max="654" width="22.5" bestFit="1" customWidth="1"/>
    <col min="655" max="655" width="21.1640625" bestFit="1" customWidth="1"/>
    <col min="656" max="656" width="24.1640625" bestFit="1" customWidth="1"/>
    <col min="657" max="657" width="17.83203125" bestFit="1" customWidth="1"/>
    <col min="658" max="658" width="13.33203125" bestFit="1" customWidth="1"/>
    <col min="659" max="659" width="8.83203125" bestFit="1" customWidth="1"/>
    <col min="660" max="660" width="12.6640625" bestFit="1" customWidth="1"/>
    <col min="661" max="661" width="16.33203125" bestFit="1" customWidth="1"/>
    <col min="662" max="662" width="17.33203125" bestFit="1" customWidth="1"/>
    <col min="663" max="663" width="11.33203125" bestFit="1" customWidth="1"/>
    <col min="664" max="664" width="11.6640625" bestFit="1" customWidth="1"/>
    <col min="665" max="665" width="27.1640625" bestFit="1" customWidth="1"/>
    <col min="666" max="666" width="27.83203125" bestFit="1" customWidth="1"/>
    <col min="667" max="667" width="19.33203125" bestFit="1" customWidth="1"/>
    <col min="668" max="668" width="13.6640625" bestFit="1" customWidth="1"/>
    <col min="669" max="669" width="12.1640625" bestFit="1" customWidth="1"/>
    <col min="670" max="671" width="9.6640625" bestFit="1" customWidth="1"/>
    <col min="672" max="672" width="12.83203125" bestFit="1" customWidth="1"/>
    <col min="673" max="673" width="11.33203125" bestFit="1" customWidth="1"/>
    <col min="674" max="674" width="23.1640625" bestFit="1" customWidth="1"/>
    <col min="675" max="675" width="14.5" bestFit="1" customWidth="1"/>
    <col min="676" max="676" width="23.1640625" bestFit="1" customWidth="1"/>
    <col min="677" max="677" width="8.33203125" bestFit="1" customWidth="1"/>
    <col min="678" max="678" width="13" bestFit="1" customWidth="1"/>
    <col min="679" max="679" width="14" bestFit="1" customWidth="1"/>
    <col min="680" max="680" width="8.33203125" bestFit="1" customWidth="1"/>
    <col min="681" max="681" width="21.5" bestFit="1" customWidth="1"/>
    <col min="682" max="682" width="13.5" bestFit="1" customWidth="1"/>
    <col min="683" max="683" width="11.1640625" bestFit="1" customWidth="1"/>
    <col min="684" max="684" width="15.83203125" bestFit="1" customWidth="1"/>
    <col min="685" max="685" width="13.83203125" bestFit="1" customWidth="1"/>
    <col min="686" max="686" width="25" bestFit="1" customWidth="1"/>
    <col min="687" max="687" width="14.6640625" bestFit="1" customWidth="1"/>
    <col min="688" max="688" width="14.1640625" bestFit="1" customWidth="1"/>
    <col min="689" max="689" width="23.1640625" bestFit="1" customWidth="1"/>
    <col min="690" max="690" width="15.6640625" bestFit="1" customWidth="1"/>
    <col min="691" max="691" width="20" bestFit="1" customWidth="1"/>
    <col min="692" max="692" width="12" bestFit="1" customWidth="1"/>
    <col min="693" max="693" width="30.1640625" bestFit="1" customWidth="1"/>
    <col min="694" max="694" width="8.83203125" bestFit="1" customWidth="1"/>
    <col min="695" max="695" width="14.83203125" bestFit="1" customWidth="1"/>
    <col min="696" max="696" width="19.6640625" bestFit="1" customWidth="1"/>
    <col min="697" max="697" width="23.6640625" bestFit="1" customWidth="1"/>
    <col min="698" max="698" width="9.5" bestFit="1" customWidth="1"/>
    <col min="699" max="699" width="10.6640625" bestFit="1" customWidth="1"/>
    <col min="700" max="700" width="19.6640625" bestFit="1" customWidth="1"/>
    <col min="701" max="701" width="13.5" bestFit="1" customWidth="1"/>
    <col min="702" max="702" width="26.83203125" bestFit="1" customWidth="1"/>
    <col min="703" max="703" width="13" bestFit="1" customWidth="1"/>
    <col min="704" max="704" width="30.83203125" bestFit="1" customWidth="1"/>
    <col min="705" max="705" width="11.1640625" bestFit="1" customWidth="1"/>
    <col min="706" max="706" width="23.6640625" bestFit="1" customWidth="1"/>
    <col min="707" max="707" width="9.1640625" bestFit="1" customWidth="1"/>
    <col min="708" max="708" width="13.6640625" bestFit="1" customWidth="1"/>
    <col min="709" max="709" width="15.5" bestFit="1" customWidth="1"/>
    <col min="710" max="710" width="13.1640625" bestFit="1" customWidth="1"/>
    <col min="711" max="711" width="15.33203125" bestFit="1" customWidth="1"/>
    <col min="712" max="712" width="13" bestFit="1" customWidth="1"/>
    <col min="713" max="713" width="25.6640625" bestFit="1" customWidth="1"/>
    <col min="714" max="714" width="14.1640625" bestFit="1" customWidth="1"/>
    <col min="715" max="715" width="13.5" bestFit="1" customWidth="1"/>
    <col min="716" max="716" width="28.33203125" bestFit="1" customWidth="1"/>
    <col min="717" max="717" width="9.6640625" bestFit="1" customWidth="1"/>
    <col min="718" max="718" width="13.5" bestFit="1" customWidth="1"/>
    <col min="719" max="719" width="22.6640625" bestFit="1" customWidth="1"/>
    <col min="720" max="720" width="12.6640625" bestFit="1" customWidth="1"/>
    <col min="721" max="721" width="15.33203125" bestFit="1" customWidth="1"/>
    <col min="722" max="722" width="16.33203125" bestFit="1" customWidth="1"/>
    <col min="723" max="723" width="18" bestFit="1" customWidth="1"/>
    <col min="724" max="724" width="17.6640625" bestFit="1" customWidth="1"/>
    <col min="725" max="725" width="14.1640625" bestFit="1" customWidth="1"/>
    <col min="726" max="726" width="14.33203125" bestFit="1" customWidth="1"/>
    <col min="727" max="727" width="27.5" bestFit="1" customWidth="1"/>
    <col min="728" max="728" width="25.83203125" bestFit="1" customWidth="1"/>
    <col min="729" max="729" width="27.6640625" bestFit="1" customWidth="1"/>
    <col min="730" max="730" width="25.1640625" bestFit="1" customWidth="1"/>
    <col min="731" max="731" width="24" bestFit="1" customWidth="1"/>
    <col min="732" max="732" width="23.83203125" bestFit="1" customWidth="1"/>
    <col min="733" max="733" width="15.5" bestFit="1" customWidth="1"/>
    <col min="734" max="734" width="15.6640625" bestFit="1" customWidth="1"/>
    <col min="735" max="735" width="10.6640625" bestFit="1" customWidth="1"/>
    <col min="736" max="736" width="25.1640625" bestFit="1" customWidth="1"/>
    <col min="737" max="737" width="12.83203125" bestFit="1" customWidth="1"/>
    <col min="738" max="738" width="10.5" bestFit="1" customWidth="1"/>
    <col min="739" max="739" width="9.83203125" bestFit="1" customWidth="1"/>
    <col min="740" max="740" width="10.5" bestFit="1" customWidth="1"/>
    <col min="741" max="741" width="19.6640625" bestFit="1" customWidth="1"/>
    <col min="742" max="742" width="11.33203125" bestFit="1" customWidth="1"/>
    <col min="743" max="743" width="11.6640625" bestFit="1" customWidth="1"/>
    <col min="744" max="744" width="7.6640625" bestFit="1" customWidth="1"/>
    <col min="745" max="745" width="22.5" bestFit="1" customWidth="1"/>
    <col min="746" max="746" width="12" bestFit="1" customWidth="1"/>
    <col min="747" max="747" width="17.83203125" bestFit="1" customWidth="1"/>
    <col min="748" max="748" width="14.33203125" bestFit="1" customWidth="1"/>
    <col min="749" max="749" width="19.83203125" bestFit="1" customWidth="1"/>
    <col min="750" max="750" width="14" bestFit="1" customWidth="1"/>
    <col min="751" max="751" width="12.5" bestFit="1" customWidth="1"/>
    <col min="752" max="752" width="11" bestFit="1" customWidth="1"/>
    <col min="754" max="755" width="14.83203125" bestFit="1" customWidth="1"/>
    <col min="756" max="756" width="24.5" bestFit="1" customWidth="1"/>
    <col min="757" max="757" width="23.5" bestFit="1" customWidth="1"/>
    <col min="759" max="759" width="12.5" bestFit="1" customWidth="1"/>
    <col min="760" max="760" width="25.5" bestFit="1" customWidth="1"/>
    <col min="761" max="761" width="14.1640625" bestFit="1" customWidth="1"/>
    <col min="762" max="762" width="14.83203125" bestFit="1" customWidth="1"/>
    <col min="763" max="763" width="14.5" bestFit="1" customWidth="1"/>
    <col min="764" max="764" width="12.1640625" bestFit="1" customWidth="1"/>
    <col min="765" max="765" width="12.33203125" bestFit="1" customWidth="1"/>
    <col min="766" max="766" width="19.33203125" bestFit="1" customWidth="1"/>
    <col min="767" max="767" width="23.83203125" bestFit="1" customWidth="1"/>
    <col min="768" max="768" width="24.6640625" bestFit="1" customWidth="1"/>
    <col min="769" max="769" width="14.1640625" bestFit="1" customWidth="1"/>
    <col min="770" max="770" width="11.6640625" bestFit="1" customWidth="1"/>
    <col min="771" max="771" width="25.6640625" bestFit="1" customWidth="1"/>
    <col min="772" max="772" width="14.33203125" bestFit="1" customWidth="1"/>
    <col min="773" max="773" width="15.6640625" bestFit="1" customWidth="1"/>
    <col min="774" max="774" width="12.33203125" bestFit="1" customWidth="1"/>
    <col min="775" max="775" width="9.83203125" bestFit="1" customWidth="1"/>
    <col min="776" max="776" width="21.83203125" bestFit="1" customWidth="1"/>
    <col min="777" max="777" width="24" bestFit="1" customWidth="1"/>
    <col min="778" max="778" width="27" bestFit="1" customWidth="1"/>
    <col min="779" max="779" width="13.33203125" bestFit="1" customWidth="1"/>
    <col min="780" max="780" width="11.1640625" bestFit="1" customWidth="1"/>
    <col min="781" max="781" width="13.5" bestFit="1" customWidth="1"/>
    <col min="782" max="782" width="8.6640625" bestFit="1" customWidth="1"/>
    <col min="783" max="783" width="24.83203125" bestFit="1" customWidth="1"/>
    <col min="784" max="784" width="13" bestFit="1" customWidth="1"/>
    <col min="785" max="785" width="22" bestFit="1" customWidth="1"/>
    <col min="786" max="787" width="17.1640625" bestFit="1" customWidth="1"/>
    <col min="788" max="788" width="10.5" bestFit="1" customWidth="1"/>
    <col min="789" max="789" width="11.83203125" bestFit="1" customWidth="1"/>
    <col min="790" max="790" width="10.6640625" bestFit="1" customWidth="1"/>
    <col min="791" max="791" width="13" bestFit="1" customWidth="1"/>
    <col min="792" max="792" width="13.83203125" bestFit="1" customWidth="1"/>
    <col min="793" max="793" width="11.5" bestFit="1" customWidth="1"/>
    <col min="794" max="794" width="12" bestFit="1" customWidth="1"/>
    <col min="795" max="795" width="14.1640625" bestFit="1" customWidth="1"/>
    <col min="796" max="796" width="10.6640625" bestFit="1" customWidth="1"/>
    <col min="797" max="797" width="9.5" bestFit="1" customWidth="1"/>
    <col min="798" max="798" width="12.6640625" bestFit="1" customWidth="1"/>
    <col min="799" max="799" width="11.1640625" bestFit="1" customWidth="1"/>
    <col min="800" max="800" width="13.83203125" bestFit="1" customWidth="1"/>
    <col min="801" max="801" width="11.5" bestFit="1" customWidth="1"/>
    <col min="802" max="802" width="12.6640625" bestFit="1" customWidth="1"/>
    <col min="803" max="803" width="13" bestFit="1" customWidth="1"/>
    <col min="804" max="804" width="12.1640625" bestFit="1" customWidth="1"/>
    <col min="805" max="805" width="12.33203125" bestFit="1" customWidth="1"/>
    <col min="806" max="806" width="10.33203125" bestFit="1" customWidth="1"/>
    <col min="807" max="807" width="13.33203125" bestFit="1" customWidth="1"/>
    <col min="808" max="808" width="11.5" bestFit="1" customWidth="1"/>
    <col min="809" max="809" width="12.1640625" bestFit="1" customWidth="1"/>
    <col min="810" max="810" width="13.33203125" bestFit="1" customWidth="1"/>
    <col min="811" max="811" width="21.1640625" bestFit="1" customWidth="1"/>
    <col min="812" max="812" width="24" bestFit="1" customWidth="1"/>
    <col min="813" max="813" width="19.83203125" bestFit="1" customWidth="1"/>
    <col min="814" max="814" width="23.1640625" bestFit="1" customWidth="1"/>
    <col min="815" max="815" width="23.6640625" bestFit="1" customWidth="1"/>
    <col min="816" max="816" width="22.33203125" bestFit="1" customWidth="1"/>
    <col min="817" max="817" width="11.6640625" bestFit="1" customWidth="1"/>
    <col min="818" max="818" width="8" bestFit="1" customWidth="1"/>
    <col min="819" max="819" width="12.33203125" bestFit="1" customWidth="1"/>
    <col min="820" max="820" width="11.6640625" bestFit="1" customWidth="1"/>
    <col min="821" max="821" width="22.83203125" bestFit="1" customWidth="1"/>
    <col min="822" max="822" width="13" bestFit="1" customWidth="1"/>
    <col min="823" max="823" width="13.83203125" bestFit="1" customWidth="1"/>
    <col min="824" max="824" width="25" bestFit="1" customWidth="1"/>
    <col min="825" max="825" width="24.83203125" bestFit="1" customWidth="1"/>
    <col min="826" max="826" width="10.5" bestFit="1" customWidth="1"/>
    <col min="827" max="827" width="13" bestFit="1" customWidth="1"/>
    <col min="828" max="828" width="19" bestFit="1" customWidth="1"/>
    <col min="829" max="829" width="15.5" bestFit="1" customWidth="1"/>
    <col min="830" max="830" width="10.5" bestFit="1" customWidth="1"/>
    <col min="832" max="832" width="15.5" bestFit="1" customWidth="1"/>
    <col min="833" max="833" width="9.1640625" bestFit="1" customWidth="1"/>
    <col min="834" max="834" width="12.1640625" bestFit="1" customWidth="1"/>
    <col min="835" max="835" width="14.83203125" bestFit="1" customWidth="1"/>
    <col min="836" max="836" width="13.1640625" bestFit="1" customWidth="1"/>
    <col min="837" max="837" width="22.5" bestFit="1" customWidth="1"/>
    <col min="838" max="838" width="12.33203125" bestFit="1" customWidth="1"/>
    <col min="839" max="839" width="25.6640625" bestFit="1" customWidth="1"/>
    <col min="840" max="840" width="9.83203125" bestFit="1" customWidth="1"/>
    <col min="841" max="841" width="23.1640625" bestFit="1" customWidth="1"/>
    <col min="842" max="842" width="24.33203125" bestFit="1" customWidth="1"/>
    <col min="843" max="843" width="21.6640625" bestFit="1" customWidth="1"/>
    <col min="844" max="844" width="24" bestFit="1" customWidth="1"/>
    <col min="845" max="845" width="19" bestFit="1" customWidth="1"/>
    <col min="846" max="846" width="9.1640625" bestFit="1" customWidth="1"/>
    <col min="847" max="847" width="9.6640625" bestFit="1" customWidth="1"/>
    <col min="848" max="848" width="11.6640625" bestFit="1" customWidth="1"/>
    <col min="849" max="849" width="25" bestFit="1" customWidth="1"/>
    <col min="850" max="850" width="27.1640625" bestFit="1" customWidth="1"/>
    <col min="851" max="851" width="23.83203125" bestFit="1" customWidth="1"/>
    <col min="852" max="852" width="21.6640625" bestFit="1" customWidth="1"/>
    <col min="853" max="853" width="12" bestFit="1" customWidth="1"/>
    <col min="854" max="854" width="15.5" bestFit="1" customWidth="1"/>
    <col min="855" max="855" width="10.6640625" bestFit="1" customWidth="1"/>
    <col min="856" max="856" width="13" bestFit="1" customWidth="1"/>
    <col min="857" max="857" width="16" bestFit="1" customWidth="1"/>
    <col min="858" max="858" width="24" bestFit="1" customWidth="1"/>
    <col min="859" max="859" width="24.83203125" bestFit="1" customWidth="1"/>
    <col min="860" max="860" width="12.83203125" bestFit="1" customWidth="1"/>
    <col min="861" max="861" width="15" bestFit="1" customWidth="1"/>
    <col min="862" max="862" width="16.83203125" bestFit="1" customWidth="1"/>
    <col min="863" max="863" width="22.83203125" bestFit="1" customWidth="1"/>
    <col min="864" max="864" width="12.5" bestFit="1" customWidth="1"/>
    <col min="865" max="865" width="8" bestFit="1" customWidth="1"/>
    <col min="866" max="866" width="20.83203125" bestFit="1" customWidth="1"/>
    <col min="867" max="867" width="19.83203125" bestFit="1" customWidth="1"/>
    <col min="868" max="868" width="24.5" bestFit="1" customWidth="1"/>
    <col min="869" max="869" width="22.33203125" bestFit="1" customWidth="1"/>
    <col min="870" max="870" width="11.83203125" bestFit="1" customWidth="1"/>
    <col min="871" max="871" width="12.5" bestFit="1" customWidth="1"/>
    <col min="872" max="872" width="22.5" bestFit="1" customWidth="1"/>
    <col min="873" max="873" width="21.6640625" bestFit="1" customWidth="1"/>
    <col min="874" max="874" width="22.1640625" bestFit="1" customWidth="1"/>
    <col min="875" max="875" width="25.6640625" bestFit="1" customWidth="1"/>
    <col min="876" max="876" width="9.6640625" bestFit="1" customWidth="1"/>
    <col min="877" max="877" width="24.6640625" bestFit="1" customWidth="1"/>
    <col min="878" max="878" width="11.5" bestFit="1" customWidth="1"/>
    <col min="879" max="879" width="14.83203125" bestFit="1" customWidth="1"/>
    <col min="880" max="880" width="28.5" bestFit="1" customWidth="1"/>
    <col min="881" max="881" width="12.33203125" bestFit="1" customWidth="1"/>
    <col min="882" max="882" width="10.5" bestFit="1" customWidth="1"/>
    <col min="883" max="883" width="23" bestFit="1" customWidth="1"/>
    <col min="885" max="885" width="23.6640625" bestFit="1" customWidth="1"/>
    <col min="886" max="886" width="22.6640625" bestFit="1" customWidth="1"/>
    <col min="888" max="888" width="20.1640625" bestFit="1" customWidth="1"/>
    <col min="889" max="889" width="22.83203125" bestFit="1" customWidth="1"/>
    <col min="890" max="890" width="30" bestFit="1" customWidth="1"/>
    <col min="891" max="891" width="10.6640625" bestFit="1" customWidth="1"/>
    <col min="892" max="892" width="10.1640625" bestFit="1" customWidth="1"/>
    <col min="893" max="893" width="13" bestFit="1" customWidth="1"/>
    <col min="894" max="894" width="25.1640625" bestFit="1" customWidth="1"/>
    <col min="895" max="895" width="24.83203125" bestFit="1" customWidth="1"/>
    <col min="896" max="896" width="11" bestFit="1" customWidth="1"/>
    <col min="897" max="897" width="12" bestFit="1" customWidth="1"/>
    <col min="898" max="898" width="9.6640625" bestFit="1" customWidth="1"/>
    <col min="899" max="899" width="13.33203125" bestFit="1" customWidth="1"/>
    <col min="900" max="900" width="14.83203125" bestFit="1" customWidth="1"/>
    <col min="901" max="901" width="21.83203125" bestFit="1" customWidth="1"/>
    <col min="902" max="902" width="23.33203125" bestFit="1" customWidth="1"/>
    <col min="903" max="903" width="19" bestFit="1" customWidth="1"/>
    <col min="904" max="904" width="9" bestFit="1" customWidth="1"/>
    <col min="905" max="905" width="22.5" bestFit="1" customWidth="1"/>
    <col min="906" max="906" width="10.5" bestFit="1" customWidth="1"/>
    <col min="907" max="907" width="10.33203125" bestFit="1" customWidth="1"/>
    <col min="908" max="909" width="15" bestFit="1" customWidth="1"/>
    <col min="910" max="910" width="11" bestFit="1" customWidth="1"/>
    <col min="911" max="911" width="14.83203125" bestFit="1" customWidth="1"/>
    <col min="912" max="912" width="11.6640625" bestFit="1" customWidth="1"/>
    <col min="913" max="913" width="10.6640625" bestFit="1" customWidth="1"/>
    <col min="914" max="914" width="15.5" bestFit="1" customWidth="1"/>
    <col min="915" max="916" width="11.5" bestFit="1" customWidth="1"/>
    <col min="917" max="917" width="9.5" bestFit="1" customWidth="1"/>
    <col min="918" max="918" width="9.1640625" bestFit="1" customWidth="1"/>
    <col min="919" max="919" width="13.5" bestFit="1" customWidth="1"/>
    <col min="920" max="920" width="12.6640625" bestFit="1" customWidth="1"/>
    <col min="921" max="921" width="27.1640625" bestFit="1" customWidth="1"/>
    <col min="922" max="922" width="9.33203125" bestFit="1" customWidth="1"/>
    <col min="923" max="923" width="12.33203125" bestFit="1" customWidth="1"/>
    <col min="924" max="924" width="13" bestFit="1" customWidth="1"/>
    <col min="925" max="925" width="22.5" bestFit="1" customWidth="1"/>
    <col min="926" max="926" width="22" bestFit="1" customWidth="1"/>
    <col min="927" max="927" width="26.1640625" bestFit="1" customWidth="1"/>
    <col min="928" max="928" width="29.5" bestFit="1" customWidth="1"/>
    <col min="929" max="929" width="22.1640625" bestFit="1" customWidth="1"/>
    <col min="930" max="930" width="24.83203125" bestFit="1" customWidth="1"/>
    <col min="932" max="932" width="16.5" bestFit="1" customWidth="1"/>
    <col min="933" max="933" width="11.33203125" bestFit="1" customWidth="1"/>
    <col min="934" max="934" width="11.6640625" bestFit="1" customWidth="1"/>
    <col min="935" max="935" width="13.6640625" bestFit="1" customWidth="1"/>
    <col min="936" max="936" width="16" bestFit="1" customWidth="1"/>
    <col min="937" max="937" width="14.6640625" bestFit="1" customWidth="1"/>
    <col min="938" max="938" width="14.33203125" bestFit="1" customWidth="1"/>
    <col min="939" max="939" width="26.33203125" bestFit="1" customWidth="1"/>
    <col min="940" max="940" width="28.1640625" bestFit="1" customWidth="1"/>
    <col min="941" max="941" width="24.6640625" bestFit="1" customWidth="1"/>
    <col min="942" max="942" width="25.33203125" bestFit="1" customWidth="1"/>
    <col min="943" max="943" width="24.83203125" bestFit="1" customWidth="1"/>
    <col min="944" max="944" width="23.33203125" bestFit="1" customWidth="1"/>
    <col min="945" max="945" width="13.6640625" bestFit="1" customWidth="1"/>
    <col min="946" max="946" width="14.6640625" bestFit="1" customWidth="1"/>
    <col min="947" max="947" width="12.33203125" bestFit="1" customWidth="1"/>
    <col min="948" max="948" width="9.83203125" bestFit="1" customWidth="1"/>
    <col min="949" max="949" width="22" bestFit="1" customWidth="1"/>
    <col min="950" max="950" width="22.33203125" bestFit="1" customWidth="1"/>
    <col min="951" max="951" width="27.5" bestFit="1" customWidth="1"/>
    <col min="952" max="952" width="23.5" bestFit="1" customWidth="1"/>
    <col min="953" max="953" width="13.1640625" bestFit="1" customWidth="1"/>
    <col min="954" max="954" width="23.33203125" bestFit="1" customWidth="1"/>
    <col min="955" max="955" width="12.6640625" bestFit="1" customWidth="1"/>
    <col min="956" max="956" width="8.83203125" bestFit="1" customWidth="1"/>
    <col min="957" max="957" width="22.33203125" bestFit="1" customWidth="1"/>
    <col min="958" max="958" width="9.6640625" bestFit="1" customWidth="1"/>
    <col min="959" max="959" width="11.6640625" bestFit="1" customWidth="1"/>
    <col min="960" max="960" width="10" bestFit="1" customWidth="1"/>
    <col min="961" max="961" width="13" bestFit="1" customWidth="1"/>
    <col min="962" max="962" width="25.33203125" bestFit="1" customWidth="1"/>
    <col min="963" max="963" width="20.1640625" bestFit="1" customWidth="1"/>
    <col min="964" max="964" width="21.5" bestFit="1" customWidth="1"/>
    <col min="965" max="965" width="20.6640625" bestFit="1" customWidth="1"/>
    <col min="966" max="966" width="13" bestFit="1" customWidth="1"/>
    <col min="967" max="967" width="9.1640625" bestFit="1" customWidth="1"/>
    <col min="968" max="968" width="18.1640625" bestFit="1" customWidth="1"/>
    <col min="969" max="969" width="14" bestFit="1" customWidth="1"/>
    <col min="970" max="970" width="9.33203125" bestFit="1" customWidth="1"/>
    <col min="971" max="971" width="9.5" bestFit="1" customWidth="1"/>
    <col min="972" max="972" width="23.5" bestFit="1" customWidth="1"/>
    <col min="973" max="973" width="19.1640625" bestFit="1" customWidth="1"/>
    <col min="974" max="974" width="23.6640625" bestFit="1" customWidth="1"/>
    <col min="975" max="975" width="11" bestFit="1" customWidth="1"/>
  </cols>
  <sheetData>
    <row r="1" spans="1:6" x14ac:dyDescent="0.2">
      <c r="A1" s="4" t="s">
        <v>6</v>
      </c>
      <c r="B1" t="s">
        <v>2050</v>
      </c>
    </row>
    <row r="2" spans="1:6" x14ac:dyDescent="0.2">
      <c r="A2" s="4" t="s">
        <v>2031</v>
      </c>
      <c r="B2" t="s">
        <v>2050</v>
      </c>
    </row>
    <row r="4" spans="1:6" x14ac:dyDescent="0.2">
      <c r="A4" s="4" t="s">
        <v>2056</v>
      </c>
      <c r="B4" s="4" t="s">
        <v>2049</v>
      </c>
    </row>
    <row r="5" spans="1:6" x14ac:dyDescent="0.2">
      <c r="A5" s="4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2057</v>
      </c>
      <c r="E7">
        <v>4</v>
      </c>
      <c r="F7">
        <v>4</v>
      </c>
    </row>
    <row r="8" spans="1:6" x14ac:dyDescent="0.2">
      <c r="A8" s="5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2040</v>
      </c>
      <c r="C10">
        <v>8</v>
      </c>
      <c r="E10">
        <v>10</v>
      </c>
      <c r="F10">
        <v>18</v>
      </c>
    </row>
    <row r="11" spans="1:6" x14ac:dyDescent="0.2">
      <c r="A11" s="5" t="s">
        <v>2058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2060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2064</v>
      </c>
      <c r="C20">
        <v>4</v>
      </c>
      <c r="E20">
        <v>4</v>
      </c>
      <c r="F20">
        <v>8</v>
      </c>
    </row>
    <row r="21" spans="1:6" x14ac:dyDescent="0.2">
      <c r="A21" s="5" t="s">
        <v>2065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2066</v>
      </c>
      <c r="C22">
        <v>9</v>
      </c>
      <c r="E22">
        <v>5</v>
      </c>
      <c r="F22">
        <v>14</v>
      </c>
    </row>
    <row r="23" spans="1:6" x14ac:dyDescent="0.2">
      <c r="A23" s="5" t="s">
        <v>2067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2069</v>
      </c>
      <c r="C25">
        <v>7</v>
      </c>
      <c r="E25">
        <v>14</v>
      </c>
      <c r="F25">
        <v>21</v>
      </c>
    </row>
    <row r="26" spans="1:6" x14ac:dyDescent="0.2">
      <c r="A26" s="5" t="s">
        <v>2070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2071</v>
      </c>
      <c r="E29">
        <v>3</v>
      </c>
      <c r="F29">
        <v>3</v>
      </c>
    </row>
    <row r="30" spans="1:6" x14ac:dyDescent="0.2">
      <c r="A30" s="5" t="s">
        <v>2048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A5FB-E66E-3F4C-9FDB-8CC98248AE55}">
  <sheetPr codeName="Sheet3"/>
  <dimension ref="A1:E18"/>
  <sheetViews>
    <sheetView topLeftCell="A3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2050</v>
      </c>
    </row>
    <row r="2" spans="1:5" x14ac:dyDescent="0.2">
      <c r="A2" s="4" t="s">
        <v>2106</v>
      </c>
      <c r="B2" t="s">
        <v>2050</v>
      </c>
    </row>
    <row r="4" spans="1:5" x14ac:dyDescent="0.2">
      <c r="A4" s="4" t="s">
        <v>2051</v>
      </c>
      <c r="B4" s="4" t="s">
        <v>2049</v>
      </c>
    </row>
    <row r="5" spans="1:5" x14ac:dyDescent="0.2">
      <c r="A5" s="4" t="s">
        <v>2047</v>
      </c>
      <c r="B5" t="s">
        <v>74</v>
      </c>
      <c r="C5" t="s">
        <v>14</v>
      </c>
      <c r="D5" t="s">
        <v>20</v>
      </c>
      <c r="E5" t="s">
        <v>2048</v>
      </c>
    </row>
    <row r="6" spans="1:5" x14ac:dyDescent="0.2">
      <c r="A6" s="5" t="s">
        <v>2094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2097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2098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2099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2100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2101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2102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2103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2104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2105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2048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customWidth="1"/>
    <col min="8" max="8" width="13" bestFit="1" customWidth="1"/>
    <col min="9" max="9" width="17.1640625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" customWidth="1"/>
    <col min="20" max="20" width="1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2092</v>
      </c>
      <c r="N1" s="1" t="s">
        <v>9</v>
      </c>
      <c r="O1" s="1" t="s">
        <v>2093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 R2) - 1)</f>
        <v>food</v>
      </c>
      <c r="T2" t="str">
        <f>MID(R2, FIND("/", R2) + 1, 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7" si="3">LEFT(R3,FIND("/", R3) - 1)</f>
        <v>music</v>
      </c>
      <c r="T3" t="str">
        <f t="shared" ref="T3:T66" si="4">MID(R3, FIND("/", R3) + 1, 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ROUND(E4/H4, 2)</f>
        <v>100.02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ref="S8:S66" si="6">LEFT(R8,FIND("/", R8) - 1)</f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6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6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6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6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6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6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6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6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6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6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6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6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6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6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6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6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6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6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6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6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6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6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6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6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6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6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6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6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6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6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6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6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6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6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6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6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6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6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6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6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6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6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6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6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6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6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6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6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6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6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6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6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6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6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6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7">ROUND((E66/D66)*100,0)</f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6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7"/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 R67) - 1)</f>
        <v>theater</v>
      </c>
      <c r="T67" t="str">
        <f t="shared" ref="T67:T130" si="11">MID(R67, FIND("/", R67) + 1, 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ref="I68:I131" si="12">ROUND(E68/H68, 2)</f>
        <v>108.92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12"/>
        <v>29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12"/>
        <v>58.98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12"/>
        <v>111.82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12"/>
        <v>64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12"/>
        <v>85.32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12"/>
        <v>74.48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12"/>
        <v>105.15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12"/>
        <v>56.19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12"/>
        <v>85.92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12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12"/>
        <v>79.64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12"/>
        <v>41.02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12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12"/>
        <v>55.21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12"/>
        <v>92.11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12"/>
        <v>83.18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12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12"/>
        <v>111.13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12"/>
        <v>90.56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12"/>
        <v>61.11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12"/>
        <v>83.02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12"/>
        <v>110.76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12"/>
        <v>89.46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12"/>
        <v>57.85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12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12"/>
        <v>103.97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12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12"/>
        <v>48.93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12"/>
        <v>37.67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12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12"/>
        <v>106.61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12"/>
        <v>27.01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12"/>
        <v>91.16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12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12"/>
        <v>56.05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12"/>
        <v>31.02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12"/>
        <v>66.510000000000005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12"/>
        <v>89.01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12"/>
        <v>103.46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12"/>
        <v>95.28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12"/>
        <v>75.900000000000006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12"/>
        <v>107.58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12"/>
        <v>51.32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12"/>
        <v>71.98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12"/>
        <v>108.95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12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12"/>
        <v>94.94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12"/>
        <v>109.65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12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12"/>
        <v>86.79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12"/>
        <v>30.99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12"/>
        <v>94.79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12"/>
        <v>69.790000000000006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12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12"/>
        <v>110.03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12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12"/>
        <v>49.99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12"/>
        <v>101.72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12"/>
        <v>47.08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12"/>
        <v>89.94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12"/>
        <v>78.97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3">ROUND((E130/D130)*100,0)</f>
        <v>60</v>
      </c>
      <c r="G130" t="s">
        <v>74</v>
      </c>
      <c r="H130">
        <v>532</v>
      </c>
      <c r="I130">
        <f t="shared" si="12"/>
        <v>80.069999999999993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3"/>
        <v>3</v>
      </c>
      <c r="G131" t="s">
        <v>74</v>
      </c>
      <c r="H131">
        <v>55</v>
      </c>
      <c r="I131">
        <f t="shared" si="12"/>
        <v>86.47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 R131) - 1)</f>
        <v>food</v>
      </c>
      <c r="T131" t="str">
        <f t="shared" ref="T131:T194" si="17">MID(R131, FIND("/", R131) + 1, 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3"/>
        <v>155</v>
      </c>
      <c r="G132" t="s">
        <v>20</v>
      </c>
      <c r="H132">
        <v>533</v>
      </c>
      <c r="I132">
        <f t="shared" ref="I132:I195" si="18">ROUND(E132/H132, 2)</f>
        <v>28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>
        <f t="shared" si="18"/>
        <v>68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>
        <f t="shared" si="18"/>
        <v>43.08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>
        <f t="shared" si="18"/>
        <v>87.96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>
        <f t="shared" si="18"/>
        <v>94.99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>
        <f t="shared" si="18"/>
        <v>46.91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>
        <f t="shared" si="18"/>
        <v>46.91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>
        <f t="shared" si="18"/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>
        <f t="shared" si="18"/>
        <v>80.14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>
        <f t="shared" si="18"/>
        <v>59.04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>
        <f t="shared" si="18"/>
        <v>65.989999999999995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>
        <f t="shared" si="18"/>
        <v>60.99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>
        <f t="shared" si="18"/>
        <v>98.31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>
        <f t="shared" si="18"/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>
        <f t="shared" si="18"/>
        <v>86.07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>
        <f t="shared" si="18"/>
        <v>76.989999999999995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>
        <f t="shared" si="18"/>
        <v>29.76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>
        <f t="shared" si="18"/>
        <v>46.92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>
        <f t="shared" si="18"/>
        <v>105.19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>
        <f t="shared" si="18"/>
        <v>69.91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>
        <f t="shared" si="18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>
        <f t="shared" si="18"/>
        <v>60.01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>
        <f t="shared" si="18"/>
        <v>52.01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>
        <f t="shared" si="18"/>
        <v>31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>
        <f t="shared" si="18"/>
        <v>95.04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>
        <f t="shared" si="18"/>
        <v>75.97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>
        <f t="shared" si="18"/>
        <v>71.010000000000005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>
        <f t="shared" si="18"/>
        <v>73.73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>
        <f t="shared" si="18"/>
        <v>113.17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>
        <f t="shared" si="18"/>
        <v>105.01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>
        <f t="shared" si="18"/>
        <v>79.180000000000007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>
        <f t="shared" si="18"/>
        <v>57.33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>
        <f t="shared" si="18"/>
        <v>58.18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>
        <f t="shared" si="18"/>
        <v>36.03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>
        <f t="shared" si="18"/>
        <v>107.99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>
        <f t="shared" si="18"/>
        <v>44.01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>
        <f t="shared" si="18"/>
        <v>55.08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>
        <f t="shared" si="18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>
        <f t="shared" si="18"/>
        <v>42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>
        <f t="shared" si="18"/>
        <v>77.989999999999995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>
        <f t="shared" si="18"/>
        <v>82.51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>
        <f t="shared" si="18"/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>
        <f t="shared" si="18"/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>
        <f t="shared" si="18"/>
        <v>100.98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>
        <f t="shared" si="18"/>
        <v>111.83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>
        <f t="shared" si="18"/>
        <v>42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>
        <f t="shared" si="18"/>
        <v>110.05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>
        <f t="shared" si="18"/>
        <v>59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>
        <f t="shared" si="18"/>
        <v>32.99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>
        <f t="shared" si="18"/>
        <v>45.01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>
        <f t="shared" si="18"/>
        <v>81.98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>
        <f t="shared" si="18"/>
        <v>39.08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>
        <f t="shared" si="18"/>
        <v>59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>
        <f t="shared" si="18"/>
        <v>40.99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>
        <f t="shared" si="18"/>
        <v>31.03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>
        <f t="shared" si="18"/>
        <v>37.79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>
        <f t="shared" si="18"/>
        <v>32.01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>
        <f t="shared" si="18"/>
        <v>95.97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>
        <f t="shared" si="18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>
        <f t="shared" si="18"/>
        <v>102.05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>
        <f t="shared" si="18"/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>
        <f t="shared" si="18"/>
        <v>37.07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9">ROUND((E194/D194)*100,0)</f>
        <v>20</v>
      </c>
      <c r="G194" t="s">
        <v>14</v>
      </c>
      <c r="H194">
        <v>243</v>
      </c>
      <c r="I194">
        <f t="shared" si="18"/>
        <v>35.049999999999997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9"/>
        <v>46</v>
      </c>
      <c r="G195" t="s">
        <v>14</v>
      </c>
      <c r="H195">
        <v>65</v>
      </c>
      <c r="I195">
        <f t="shared" si="18"/>
        <v>46.34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 R195) - 1)</f>
        <v>music</v>
      </c>
      <c r="T195" t="str">
        <f t="shared" ref="T195:T258" si="23">MID(R195, FIND("/", R195) + 1, 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>
        <f t="shared" ref="I196:I259" si="24">ROUND(E196/H196, 2)</f>
        <v>69.17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>
        <f t="shared" si="24"/>
        <v>109.08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>
        <f t="shared" si="24"/>
        <v>51.78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>
        <f t="shared" si="24"/>
        <v>82.01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>
        <f t="shared" si="24"/>
        <v>35.96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>
        <f t="shared" si="24"/>
        <v>74.459999999999994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>
        <f t="shared" si="24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>
        <f t="shared" si="24"/>
        <v>91.11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>
        <f t="shared" si="24"/>
        <v>79.790000000000006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>
        <f t="shared" si="24"/>
        <v>43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>
        <f t="shared" si="24"/>
        <v>63.23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>
        <f t="shared" si="24"/>
        <v>70.180000000000007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>
        <f t="shared" si="24"/>
        <v>61.33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>
        <f t="shared" si="24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>
        <f t="shared" si="24"/>
        <v>96.98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>
        <f t="shared" si="24"/>
        <v>51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>
        <f t="shared" si="24"/>
        <v>28.04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>
        <f t="shared" si="24"/>
        <v>60.98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>
        <f t="shared" si="24"/>
        <v>73.209999999999994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>
        <f t="shared" si="24"/>
        <v>40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>
        <f t="shared" si="24"/>
        <v>86.81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>
        <f t="shared" si="24"/>
        <v>42.13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>
        <f t="shared" si="24"/>
        <v>103.98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>
        <f t="shared" si="24"/>
        <v>62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>
        <f t="shared" si="24"/>
        <v>31.01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>
        <f t="shared" si="24"/>
        <v>89.99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>
        <f t="shared" si="24"/>
        <v>39.24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>
        <f t="shared" si="24"/>
        <v>54.99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>
        <f t="shared" si="24"/>
        <v>47.99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>
        <f t="shared" si="24"/>
        <v>87.97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>
        <f t="shared" si="24"/>
        <v>52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>
        <f t="shared" si="24"/>
        <v>30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>
        <f t="shared" si="24"/>
        <v>98.21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>
        <f t="shared" si="24"/>
        <v>108.96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>
        <f t="shared" si="24"/>
        <v>67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>
        <f t="shared" si="24"/>
        <v>64.989999999999995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>
        <f t="shared" si="24"/>
        <v>99.84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>
        <f t="shared" si="24"/>
        <v>82.43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>
        <f t="shared" si="24"/>
        <v>63.29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>
        <f t="shared" si="24"/>
        <v>96.77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>
        <f t="shared" si="24"/>
        <v>54.91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>
        <f t="shared" si="24"/>
        <v>39.01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>
        <f t="shared" si="24"/>
        <v>75.84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>
        <f t="shared" si="24"/>
        <v>45.05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>
        <f t="shared" si="24"/>
        <v>104.52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>
        <f t="shared" si="24"/>
        <v>76.27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>
        <f t="shared" si="24"/>
        <v>69.02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>
        <f t="shared" si="24"/>
        <v>101.98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>
        <f t="shared" si="24"/>
        <v>42.92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>
        <f t="shared" si="24"/>
        <v>43.03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>
        <f t="shared" si="24"/>
        <v>75.25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>
        <f t="shared" si="24"/>
        <v>69.02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>
        <f t="shared" si="24"/>
        <v>65.989999999999995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>
        <f t="shared" si="24"/>
        <v>98.01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>
        <f t="shared" si="24"/>
        <v>60.11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>
        <f t="shared" si="24"/>
        <v>26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>
        <f t="shared" si="24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>
        <f t="shared" si="24"/>
        <v>38.020000000000003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>
        <f t="shared" si="24"/>
        <v>106.15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>
        <f t="shared" si="24"/>
        <v>81.02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>
        <f t="shared" si="24"/>
        <v>96.65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>
        <f t="shared" si="24"/>
        <v>57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5">ROUND((E258/D258)*100,0)</f>
        <v>23</v>
      </c>
      <c r="G258" t="s">
        <v>14</v>
      </c>
      <c r="H258">
        <v>15</v>
      </c>
      <c r="I258">
        <f t="shared" si="24"/>
        <v>63.93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5"/>
        <v>146</v>
      </c>
      <c r="G259" t="s">
        <v>20</v>
      </c>
      <c r="H259">
        <v>92</v>
      </c>
      <c r="I259">
        <f t="shared" si="24"/>
        <v>90.46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 R259) - 1)</f>
        <v>theater</v>
      </c>
      <c r="T259" t="str">
        <f t="shared" ref="T259:T322" si="29">MID(R259, FIND("/", R259) + 1, 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5"/>
        <v>268</v>
      </c>
      <c r="G260" t="s">
        <v>20</v>
      </c>
      <c r="H260">
        <v>186</v>
      </c>
      <c r="I260">
        <f t="shared" ref="I260:I323" si="30">ROUND(E260/H260, 2)</f>
        <v>72.17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5"/>
        <v>598</v>
      </c>
      <c r="G261" t="s">
        <v>20</v>
      </c>
      <c r="H261">
        <v>138</v>
      </c>
      <c r="I261">
        <f t="shared" si="30"/>
        <v>77.930000000000007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5"/>
        <v>158</v>
      </c>
      <c r="G262" t="s">
        <v>20</v>
      </c>
      <c r="H262">
        <v>261</v>
      </c>
      <c r="I262">
        <f t="shared" si="30"/>
        <v>38.07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5"/>
        <v>31</v>
      </c>
      <c r="G263" t="s">
        <v>14</v>
      </c>
      <c r="H263">
        <v>454</v>
      </c>
      <c r="I263">
        <f t="shared" si="30"/>
        <v>57.94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5"/>
        <v>313</v>
      </c>
      <c r="G264" t="s">
        <v>20</v>
      </c>
      <c r="H264">
        <v>107</v>
      </c>
      <c r="I264">
        <f t="shared" si="30"/>
        <v>49.79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5"/>
        <v>371</v>
      </c>
      <c r="G265" t="s">
        <v>20</v>
      </c>
      <c r="H265">
        <v>199</v>
      </c>
      <c r="I265">
        <f t="shared" si="30"/>
        <v>54.05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5"/>
        <v>363</v>
      </c>
      <c r="G266" t="s">
        <v>20</v>
      </c>
      <c r="H266">
        <v>5512</v>
      </c>
      <c r="I266">
        <f t="shared" si="30"/>
        <v>30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5"/>
        <v>123</v>
      </c>
      <c r="G267" t="s">
        <v>20</v>
      </c>
      <c r="H267">
        <v>86</v>
      </c>
      <c r="I267">
        <f t="shared" si="30"/>
        <v>70.13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5"/>
        <v>77</v>
      </c>
      <c r="G268" t="s">
        <v>14</v>
      </c>
      <c r="H268">
        <v>3182</v>
      </c>
      <c r="I268">
        <f t="shared" si="30"/>
        <v>27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5"/>
        <v>234</v>
      </c>
      <c r="G269" t="s">
        <v>20</v>
      </c>
      <c r="H269">
        <v>2768</v>
      </c>
      <c r="I269">
        <f t="shared" si="30"/>
        <v>51.99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5"/>
        <v>181</v>
      </c>
      <c r="G270" t="s">
        <v>20</v>
      </c>
      <c r="H270">
        <v>48</v>
      </c>
      <c r="I270">
        <f t="shared" si="30"/>
        <v>56.42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5"/>
        <v>253</v>
      </c>
      <c r="G271" t="s">
        <v>20</v>
      </c>
      <c r="H271">
        <v>87</v>
      </c>
      <c r="I271">
        <f t="shared" si="30"/>
        <v>101.63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5"/>
        <v>27</v>
      </c>
      <c r="G272" t="s">
        <v>74</v>
      </c>
      <c r="H272">
        <v>1890</v>
      </c>
      <c r="I272">
        <f t="shared" si="30"/>
        <v>25.01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5"/>
        <v>1</v>
      </c>
      <c r="G273" t="s">
        <v>47</v>
      </c>
      <c r="H273">
        <v>61</v>
      </c>
      <c r="I273">
        <f t="shared" si="30"/>
        <v>32.020000000000003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5"/>
        <v>304</v>
      </c>
      <c r="G274" t="s">
        <v>20</v>
      </c>
      <c r="H274">
        <v>1894</v>
      </c>
      <c r="I274">
        <f t="shared" si="30"/>
        <v>82.02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5"/>
        <v>137</v>
      </c>
      <c r="G275" t="s">
        <v>20</v>
      </c>
      <c r="H275">
        <v>282</v>
      </c>
      <c r="I275">
        <f t="shared" si="30"/>
        <v>37.96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5"/>
        <v>32</v>
      </c>
      <c r="G276" t="s">
        <v>14</v>
      </c>
      <c r="H276">
        <v>15</v>
      </c>
      <c r="I276">
        <f t="shared" si="30"/>
        <v>51.53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5"/>
        <v>242</v>
      </c>
      <c r="G277" t="s">
        <v>20</v>
      </c>
      <c r="H277">
        <v>116</v>
      </c>
      <c r="I277">
        <f t="shared" si="30"/>
        <v>81.2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5"/>
        <v>97</v>
      </c>
      <c r="G278" t="s">
        <v>14</v>
      </c>
      <c r="H278">
        <v>133</v>
      </c>
      <c r="I278">
        <f t="shared" si="30"/>
        <v>40.03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5"/>
        <v>1066</v>
      </c>
      <c r="G279" t="s">
        <v>20</v>
      </c>
      <c r="H279">
        <v>83</v>
      </c>
      <c r="I279">
        <f t="shared" si="30"/>
        <v>89.94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5"/>
        <v>326</v>
      </c>
      <c r="G280" t="s">
        <v>20</v>
      </c>
      <c r="H280">
        <v>91</v>
      </c>
      <c r="I280">
        <f t="shared" si="30"/>
        <v>96.69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5"/>
        <v>171</v>
      </c>
      <c r="G281" t="s">
        <v>20</v>
      </c>
      <c r="H281">
        <v>546</v>
      </c>
      <c r="I281">
        <f t="shared" si="30"/>
        <v>25.01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5"/>
        <v>581</v>
      </c>
      <c r="G282" t="s">
        <v>20</v>
      </c>
      <c r="H282">
        <v>393</v>
      </c>
      <c r="I282">
        <f t="shared" si="30"/>
        <v>36.99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5"/>
        <v>92</v>
      </c>
      <c r="G283" t="s">
        <v>14</v>
      </c>
      <c r="H283">
        <v>2062</v>
      </c>
      <c r="I283">
        <f t="shared" si="30"/>
        <v>73.010000000000005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5"/>
        <v>108</v>
      </c>
      <c r="G284" t="s">
        <v>20</v>
      </c>
      <c r="H284">
        <v>133</v>
      </c>
      <c r="I284">
        <f t="shared" si="30"/>
        <v>68.239999999999995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5"/>
        <v>19</v>
      </c>
      <c r="G285" t="s">
        <v>14</v>
      </c>
      <c r="H285">
        <v>29</v>
      </c>
      <c r="I285">
        <f t="shared" si="30"/>
        <v>52.31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5"/>
        <v>83</v>
      </c>
      <c r="G286" t="s">
        <v>14</v>
      </c>
      <c r="H286">
        <v>132</v>
      </c>
      <c r="I286">
        <f t="shared" si="30"/>
        <v>61.77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5"/>
        <v>706</v>
      </c>
      <c r="G287" t="s">
        <v>20</v>
      </c>
      <c r="H287">
        <v>254</v>
      </c>
      <c r="I287">
        <f t="shared" si="30"/>
        <v>25.03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5"/>
        <v>17</v>
      </c>
      <c r="G288" t="s">
        <v>74</v>
      </c>
      <c r="H288">
        <v>184</v>
      </c>
      <c r="I288">
        <f t="shared" si="30"/>
        <v>106.29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5"/>
        <v>210</v>
      </c>
      <c r="G289" t="s">
        <v>20</v>
      </c>
      <c r="H289">
        <v>176</v>
      </c>
      <c r="I289">
        <f t="shared" si="30"/>
        <v>75.069999999999993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5"/>
        <v>98</v>
      </c>
      <c r="G290" t="s">
        <v>14</v>
      </c>
      <c r="H290">
        <v>137</v>
      </c>
      <c r="I290">
        <f t="shared" si="30"/>
        <v>39.97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5"/>
        <v>1684</v>
      </c>
      <c r="G291" t="s">
        <v>20</v>
      </c>
      <c r="H291">
        <v>337</v>
      </c>
      <c r="I291">
        <f t="shared" si="30"/>
        <v>39.979999999999997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5"/>
        <v>54</v>
      </c>
      <c r="G292" t="s">
        <v>14</v>
      </c>
      <c r="H292">
        <v>908</v>
      </c>
      <c r="I292">
        <f t="shared" si="30"/>
        <v>101.02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5"/>
        <v>457</v>
      </c>
      <c r="G293" t="s">
        <v>20</v>
      </c>
      <c r="H293">
        <v>107</v>
      </c>
      <c r="I293">
        <f t="shared" si="30"/>
        <v>76.81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5"/>
        <v>10</v>
      </c>
      <c r="G294" t="s">
        <v>14</v>
      </c>
      <c r="H294">
        <v>10</v>
      </c>
      <c r="I294">
        <f t="shared" si="30"/>
        <v>71.7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5"/>
        <v>16</v>
      </c>
      <c r="G295" t="s">
        <v>74</v>
      </c>
      <c r="H295">
        <v>32</v>
      </c>
      <c r="I295">
        <f t="shared" si="30"/>
        <v>33.28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5"/>
        <v>1340</v>
      </c>
      <c r="G296" t="s">
        <v>20</v>
      </c>
      <c r="H296">
        <v>183</v>
      </c>
      <c r="I296">
        <f t="shared" si="30"/>
        <v>43.92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5"/>
        <v>36</v>
      </c>
      <c r="G297" t="s">
        <v>14</v>
      </c>
      <c r="H297">
        <v>1910</v>
      </c>
      <c r="I297">
        <f t="shared" si="30"/>
        <v>36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5"/>
        <v>55</v>
      </c>
      <c r="G298" t="s">
        <v>14</v>
      </c>
      <c r="H298">
        <v>38</v>
      </c>
      <c r="I298">
        <f t="shared" si="30"/>
        <v>88.21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5"/>
        <v>94</v>
      </c>
      <c r="G299" t="s">
        <v>14</v>
      </c>
      <c r="H299">
        <v>104</v>
      </c>
      <c r="I299">
        <f t="shared" si="30"/>
        <v>65.239999999999995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5"/>
        <v>144</v>
      </c>
      <c r="G300" t="s">
        <v>20</v>
      </c>
      <c r="H300">
        <v>72</v>
      </c>
      <c r="I300">
        <f t="shared" si="30"/>
        <v>69.959999999999994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5"/>
        <v>51</v>
      </c>
      <c r="G301" t="s">
        <v>14</v>
      </c>
      <c r="H301">
        <v>49</v>
      </c>
      <c r="I301">
        <f t="shared" si="30"/>
        <v>39.880000000000003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 t="s">
        <v>14</v>
      </c>
      <c r="H302">
        <v>1</v>
      </c>
      <c r="I302">
        <f t="shared" si="30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5"/>
        <v>1345</v>
      </c>
      <c r="G303" t="s">
        <v>20</v>
      </c>
      <c r="H303">
        <v>295</v>
      </c>
      <c r="I303">
        <f t="shared" si="30"/>
        <v>41.02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5"/>
        <v>32</v>
      </c>
      <c r="G304" t="s">
        <v>14</v>
      </c>
      <c r="H304">
        <v>245</v>
      </c>
      <c r="I304">
        <f t="shared" si="30"/>
        <v>98.91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5"/>
        <v>83</v>
      </c>
      <c r="G305" t="s">
        <v>14</v>
      </c>
      <c r="H305">
        <v>32</v>
      </c>
      <c r="I305">
        <f t="shared" si="30"/>
        <v>87.78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5"/>
        <v>546</v>
      </c>
      <c r="G306" t="s">
        <v>20</v>
      </c>
      <c r="H306">
        <v>142</v>
      </c>
      <c r="I306">
        <f t="shared" si="30"/>
        <v>80.77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5"/>
        <v>286</v>
      </c>
      <c r="G307" t="s">
        <v>20</v>
      </c>
      <c r="H307">
        <v>85</v>
      </c>
      <c r="I307">
        <f t="shared" si="30"/>
        <v>94.28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5"/>
        <v>8</v>
      </c>
      <c r="G308" t="s">
        <v>14</v>
      </c>
      <c r="H308">
        <v>7</v>
      </c>
      <c r="I308">
        <f t="shared" si="30"/>
        <v>73.430000000000007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5"/>
        <v>132</v>
      </c>
      <c r="G309" t="s">
        <v>20</v>
      </c>
      <c r="H309">
        <v>659</v>
      </c>
      <c r="I309">
        <f t="shared" si="30"/>
        <v>65.97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5"/>
        <v>74</v>
      </c>
      <c r="G310" t="s">
        <v>14</v>
      </c>
      <c r="H310">
        <v>803</v>
      </c>
      <c r="I310">
        <f t="shared" si="30"/>
        <v>109.04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5"/>
        <v>75</v>
      </c>
      <c r="G311" t="s">
        <v>74</v>
      </c>
      <c r="H311">
        <v>75</v>
      </c>
      <c r="I311">
        <f t="shared" si="30"/>
        <v>41.16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5"/>
        <v>20</v>
      </c>
      <c r="G312" t="s">
        <v>14</v>
      </c>
      <c r="H312">
        <v>16</v>
      </c>
      <c r="I312">
        <f t="shared" si="30"/>
        <v>99.13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5"/>
        <v>203</v>
      </c>
      <c r="G313" t="s">
        <v>20</v>
      </c>
      <c r="H313">
        <v>121</v>
      </c>
      <c r="I313">
        <f t="shared" si="30"/>
        <v>105.88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5"/>
        <v>310</v>
      </c>
      <c r="G314" t="s">
        <v>20</v>
      </c>
      <c r="H314">
        <v>3742</v>
      </c>
      <c r="I314">
        <f t="shared" si="30"/>
        <v>49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5"/>
        <v>395</v>
      </c>
      <c r="G315" t="s">
        <v>20</v>
      </c>
      <c r="H315">
        <v>223</v>
      </c>
      <c r="I315">
        <f t="shared" si="30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5"/>
        <v>295</v>
      </c>
      <c r="G316" t="s">
        <v>20</v>
      </c>
      <c r="H316">
        <v>133</v>
      </c>
      <c r="I316">
        <f t="shared" si="30"/>
        <v>31.02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5"/>
        <v>34</v>
      </c>
      <c r="G317" t="s">
        <v>14</v>
      </c>
      <c r="H317">
        <v>31</v>
      </c>
      <c r="I317">
        <f t="shared" si="30"/>
        <v>103.87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5"/>
        <v>67</v>
      </c>
      <c r="G318" t="s">
        <v>14</v>
      </c>
      <c r="H318">
        <v>108</v>
      </c>
      <c r="I318">
        <f t="shared" si="30"/>
        <v>59.27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5"/>
        <v>19</v>
      </c>
      <c r="G319" t="s">
        <v>14</v>
      </c>
      <c r="H319">
        <v>30</v>
      </c>
      <c r="I319">
        <f t="shared" si="30"/>
        <v>42.3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5"/>
        <v>16</v>
      </c>
      <c r="G320" t="s">
        <v>14</v>
      </c>
      <c r="H320">
        <v>17</v>
      </c>
      <c r="I320">
        <f t="shared" si="30"/>
        <v>53.12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5"/>
        <v>39</v>
      </c>
      <c r="G321" t="s">
        <v>74</v>
      </c>
      <c r="H321">
        <v>64</v>
      </c>
      <c r="I321">
        <f t="shared" si="30"/>
        <v>50.8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1">ROUND((E322/D322)*100,0)</f>
        <v>10</v>
      </c>
      <c r="G322" t="s">
        <v>14</v>
      </c>
      <c r="H322">
        <v>80</v>
      </c>
      <c r="I322">
        <f t="shared" si="30"/>
        <v>101.15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1"/>
        <v>94</v>
      </c>
      <c r="G323" t="s">
        <v>14</v>
      </c>
      <c r="H323">
        <v>2468</v>
      </c>
      <c r="I323">
        <f t="shared" si="30"/>
        <v>65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 R323) - 1)</f>
        <v>film &amp; video</v>
      </c>
      <c r="T323" t="str">
        <f t="shared" ref="T323:T386" si="35">MID(R323, FIND("/", R323) + 1, 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1"/>
        <v>167</v>
      </c>
      <c r="G324" t="s">
        <v>20</v>
      </c>
      <c r="H324">
        <v>5168</v>
      </c>
      <c r="I324">
        <f t="shared" ref="I324:I387" si="36">ROUND(E324/H324, 2)</f>
        <v>38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1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7">ROUND((E386/D386)*100,0)</f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7"/>
        <v>146</v>
      </c>
      <c r="G387" t="s">
        <v>20</v>
      </c>
      <c r="H387">
        <v>1137</v>
      </c>
      <c r="I387">
        <f t="shared" si="36"/>
        <v>50.01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 R387) - 1)</f>
        <v>publishing</v>
      </c>
      <c r="T387" t="str">
        <f t="shared" ref="T387:T450" si="41">MID(R387, FIND("/", R387) + 1, 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7"/>
        <v>76</v>
      </c>
      <c r="G388" t="s">
        <v>14</v>
      </c>
      <c r="H388">
        <v>1068</v>
      </c>
      <c r="I388">
        <f t="shared" ref="I388:I451" si="42">ROUND(E388/H388, 2)</f>
        <v>96.96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7"/>
        <v>39</v>
      </c>
      <c r="G389" t="s">
        <v>14</v>
      </c>
      <c r="H389">
        <v>424</v>
      </c>
      <c r="I389">
        <f t="shared" si="42"/>
        <v>100.93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</v>
      </c>
      <c r="G390" t="s">
        <v>74</v>
      </c>
      <c r="H390">
        <v>145</v>
      </c>
      <c r="I390">
        <f t="shared" si="42"/>
        <v>89.23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>
        <f t="shared" si="42"/>
        <v>87.98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>
        <f t="shared" si="42"/>
        <v>89.54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>
        <f t="shared" si="42"/>
        <v>29.09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>
        <f t="shared" si="42"/>
        <v>42.01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>
        <f t="shared" si="42"/>
        <v>47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>
        <f t="shared" si="42"/>
        <v>110.44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>
        <f t="shared" si="42"/>
        <v>41.99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>
        <f t="shared" si="42"/>
        <v>48.01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>
        <f t="shared" si="42"/>
        <v>31.02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>
        <f t="shared" si="42"/>
        <v>99.2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>
        <f t="shared" si="42"/>
        <v>66.02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>
        <f t="shared" si="42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>
        <f t="shared" si="42"/>
        <v>46.06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>
        <f t="shared" si="42"/>
        <v>73.650000000000006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>
        <f t="shared" si="42"/>
        <v>55.99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>
        <f t="shared" si="42"/>
        <v>68.989999999999995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>
        <f t="shared" si="42"/>
        <v>60.98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>
        <f t="shared" si="42"/>
        <v>110.98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>
        <f t="shared" si="42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>
        <f t="shared" si="42"/>
        <v>78.760000000000005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>
        <f t="shared" si="42"/>
        <v>87.96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>
        <f t="shared" si="42"/>
        <v>49.99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>
        <f t="shared" si="42"/>
        <v>99.52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>
        <f t="shared" si="42"/>
        <v>104.82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>
        <f t="shared" si="42"/>
        <v>108.01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>
        <f t="shared" si="42"/>
        <v>29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>
        <f t="shared" si="42"/>
        <v>30.03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>
        <f t="shared" si="42"/>
        <v>41.01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>
        <f t="shared" si="42"/>
        <v>62.87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>
        <f t="shared" si="42"/>
        <v>47.01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>
        <f t="shared" si="42"/>
        <v>27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>
        <f t="shared" si="42"/>
        <v>68.33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>
        <f t="shared" si="42"/>
        <v>50.97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>
        <f t="shared" si="42"/>
        <v>54.02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>
        <f t="shared" si="42"/>
        <v>97.06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>
        <f t="shared" si="42"/>
        <v>24.87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>
        <f t="shared" si="42"/>
        <v>84.42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>
        <f t="shared" si="42"/>
        <v>47.09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>
        <f t="shared" si="42"/>
        <v>78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>
        <f t="shared" si="42"/>
        <v>62.97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>
        <f t="shared" si="42"/>
        <v>81.010000000000005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>
        <f t="shared" si="42"/>
        <v>65.319999999999993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>
        <f t="shared" si="42"/>
        <v>104.44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>
        <f t="shared" si="42"/>
        <v>69.989999999999995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>
        <f t="shared" si="42"/>
        <v>83.02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>
        <f t="shared" si="42"/>
        <v>90.3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>
        <f t="shared" si="42"/>
        <v>103.98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>
        <f t="shared" si="42"/>
        <v>54.93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>
        <f t="shared" si="42"/>
        <v>51.92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>
        <f t="shared" si="42"/>
        <v>60.03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>
        <f t="shared" si="42"/>
        <v>44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>
        <f t="shared" si="42"/>
        <v>53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>
        <f t="shared" si="42"/>
        <v>54.5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>
        <f t="shared" si="42"/>
        <v>75.040000000000006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>
        <f t="shared" si="42"/>
        <v>35.909999999999997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>
        <f t="shared" si="42"/>
        <v>36.950000000000003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>
        <f t="shared" si="42"/>
        <v>63.17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>
        <f t="shared" si="42"/>
        <v>29.99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>
        <f t="shared" si="42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3">ROUND((E450/D450)*100,0)</f>
        <v>50</v>
      </c>
      <c r="G450" t="s">
        <v>14</v>
      </c>
      <c r="H450">
        <v>605</v>
      </c>
      <c r="I450">
        <f t="shared" si="42"/>
        <v>75.010000000000005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3"/>
        <v>967</v>
      </c>
      <c r="G451" t="s">
        <v>20</v>
      </c>
      <c r="H451">
        <v>86</v>
      </c>
      <c r="I451">
        <f t="shared" si="42"/>
        <v>101.2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 R451) - 1)</f>
        <v>games</v>
      </c>
      <c r="T451" t="str">
        <f t="shared" ref="T451:T514" si="47">MID(R451, FIND("/", R451) + 1, 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 t="s">
        <v>14</v>
      </c>
      <c r="H452">
        <v>1</v>
      </c>
      <c r="I452">
        <f t="shared" ref="I452:I515" si="48">ROUND(E452/H452, 2)</f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3"/>
        <v>123</v>
      </c>
      <c r="G453" t="s">
        <v>20</v>
      </c>
      <c r="H453">
        <v>6286</v>
      </c>
      <c r="I453">
        <f t="shared" si="48"/>
        <v>29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3"/>
        <v>63</v>
      </c>
      <c r="G454" t="s">
        <v>14</v>
      </c>
      <c r="H454">
        <v>31</v>
      </c>
      <c r="I454">
        <f t="shared" si="48"/>
        <v>98.23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3"/>
        <v>56</v>
      </c>
      <c r="G455" t="s">
        <v>14</v>
      </c>
      <c r="H455">
        <v>1181</v>
      </c>
      <c r="I455">
        <f t="shared" si="48"/>
        <v>87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3"/>
        <v>44</v>
      </c>
      <c r="G456" t="s">
        <v>14</v>
      </c>
      <c r="H456">
        <v>39</v>
      </c>
      <c r="I456">
        <f t="shared" si="48"/>
        <v>45.21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3"/>
        <v>118</v>
      </c>
      <c r="G457" t="s">
        <v>20</v>
      </c>
      <c r="H457">
        <v>3727</v>
      </c>
      <c r="I457">
        <f t="shared" si="48"/>
        <v>37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3"/>
        <v>104</v>
      </c>
      <c r="G458" t="s">
        <v>20</v>
      </c>
      <c r="H458">
        <v>1605</v>
      </c>
      <c r="I458">
        <f t="shared" si="48"/>
        <v>94.98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3"/>
        <v>27</v>
      </c>
      <c r="G459" t="s">
        <v>14</v>
      </c>
      <c r="H459">
        <v>46</v>
      </c>
      <c r="I459">
        <f t="shared" si="48"/>
        <v>28.96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3"/>
        <v>351</v>
      </c>
      <c r="G460" t="s">
        <v>20</v>
      </c>
      <c r="H460">
        <v>2120</v>
      </c>
      <c r="I460">
        <f t="shared" si="48"/>
        <v>55.99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3"/>
        <v>90</v>
      </c>
      <c r="G461" t="s">
        <v>14</v>
      </c>
      <c r="H461">
        <v>105</v>
      </c>
      <c r="I461">
        <f t="shared" si="48"/>
        <v>54.04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3"/>
        <v>172</v>
      </c>
      <c r="G462" t="s">
        <v>20</v>
      </c>
      <c r="H462">
        <v>50</v>
      </c>
      <c r="I462">
        <f t="shared" si="48"/>
        <v>82.38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3"/>
        <v>141</v>
      </c>
      <c r="G463" t="s">
        <v>20</v>
      </c>
      <c r="H463">
        <v>2080</v>
      </c>
      <c r="I463">
        <f t="shared" si="48"/>
        <v>67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3"/>
        <v>31</v>
      </c>
      <c r="G464" t="s">
        <v>14</v>
      </c>
      <c r="H464">
        <v>535</v>
      </c>
      <c r="I464">
        <f t="shared" si="48"/>
        <v>107.91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3"/>
        <v>108</v>
      </c>
      <c r="G465" t="s">
        <v>20</v>
      </c>
      <c r="H465">
        <v>2105</v>
      </c>
      <c r="I465">
        <f t="shared" si="48"/>
        <v>69.010000000000005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3"/>
        <v>133</v>
      </c>
      <c r="G466" t="s">
        <v>20</v>
      </c>
      <c r="H466">
        <v>2436</v>
      </c>
      <c r="I466">
        <f t="shared" si="48"/>
        <v>39.01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3"/>
        <v>188</v>
      </c>
      <c r="G467" t="s">
        <v>20</v>
      </c>
      <c r="H467">
        <v>80</v>
      </c>
      <c r="I467">
        <f t="shared" si="48"/>
        <v>110.36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 t="s">
        <v>20</v>
      </c>
      <c r="H468">
        <v>42</v>
      </c>
      <c r="I468">
        <f t="shared" si="48"/>
        <v>94.86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3"/>
        <v>575</v>
      </c>
      <c r="G469" t="s">
        <v>20</v>
      </c>
      <c r="H469">
        <v>139</v>
      </c>
      <c r="I469">
        <f t="shared" si="48"/>
        <v>57.94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3"/>
        <v>41</v>
      </c>
      <c r="G470" t="s">
        <v>14</v>
      </c>
      <c r="H470">
        <v>16</v>
      </c>
      <c r="I470">
        <f t="shared" si="48"/>
        <v>101.25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3"/>
        <v>184</v>
      </c>
      <c r="G471" t="s">
        <v>20</v>
      </c>
      <c r="H471">
        <v>159</v>
      </c>
      <c r="I471">
        <f t="shared" si="48"/>
        <v>64.959999999999994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3"/>
        <v>286</v>
      </c>
      <c r="G472" t="s">
        <v>20</v>
      </c>
      <c r="H472">
        <v>381</v>
      </c>
      <c r="I472">
        <f t="shared" si="48"/>
        <v>27.01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 t="s">
        <v>20</v>
      </c>
      <c r="H473">
        <v>194</v>
      </c>
      <c r="I473">
        <f t="shared" si="48"/>
        <v>50.97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3"/>
        <v>39</v>
      </c>
      <c r="G474" t="s">
        <v>14</v>
      </c>
      <c r="H474">
        <v>575</v>
      </c>
      <c r="I474">
        <f t="shared" si="48"/>
        <v>104.94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3"/>
        <v>178</v>
      </c>
      <c r="G475" t="s">
        <v>20</v>
      </c>
      <c r="H475">
        <v>106</v>
      </c>
      <c r="I475">
        <f t="shared" si="48"/>
        <v>84.03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3"/>
        <v>365</v>
      </c>
      <c r="G476" t="s">
        <v>20</v>
      </c>
      <c r="H476">
        <v>142</v>
      </c>
      <c r="I476">
        <f t="shared" si="48"/>
        <v>102.86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3"/>
        <v>114</v>
      </c>
      <c r="G477" t="s">
        <v>20</v>
      </c>
      <c r="H477">
        <v>211</v>
      </c>
      <c r="I477">
        <f t="shared" si="48"/>
        <v>39.96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3"/>
        <v>30</v>
      </c>
      <c r="G478" t="s">
        <v>14</v>
      </c>
      <c r="H478">
        <v>1120</v>
      </c>
      <c r="I478">
        <f t="shared" si="48"/>
        <v>51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3"/>
        <v>54</v>
      </c>
      <c r="G479" t="s">
        <v>14</v>
      </c>
      <c r="H479">
        <v>113</v>
      </c>
      <c r="I479">
        <f t="shared" si="48"/>
        <v>40.82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3"/>
        <v>236</v>
      </c>
      <c r="G480" t="s">
        <v>20</v>
      </c>
      <c r="H480">
        <v>2756</v>
      </c>
      <c r="I480">
        <f t="shared" si="48"/>
        <v>59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3"/>
        <v>513</v>
      </c>
      <c r="G481" t="s">
        <v>20</v>
      </c>
      <c r="H481">
        <v>173</v>
      </c>
      <c r="I481">
        <f t="shared" si="48"/>
        <v>71.16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3"/>
        <v>101</v>
      </c>
      <c r="G482" t="s">
        <v>20</v>
      </c>
      <c r="H482">
        <v>87</v>
      </c>
      <c r="I482">
        <f t="shared" si="48"/>
        <v>99.49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3"/>
        <v>81</v>
      </c>
      <c r="G483" t="s">
        <v>14</v>
      </c>
      <c r="H483">
        <v>1538</v>
      </c>
      <c r="I483">
        <f t="shared" si="48"/>
        <v>103.99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3"/>
        <v>16</v>
      </c>
      <c r="G484" t="s">
        <v>14</v>
      </c>
      <c r="H484">
        <v>9</v>
      </c>
      <c r="I484">
        <f t="shared" si="48"/>
        <v>76.56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3"/>
        <v>53</v>
      </c>
      <c r="G485" t="s">
        <v>14</v>
      </c>
      <c r="H485">
        <v>554</v>
      </c>
      <c r="I485">
        <f t="shared" si="48"/>
        <v>87.07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3"/>
        <v>260</v>
      </c>
      <c r="G486" t="s">
        <v>20</v>
      </c>
      <c r="H486">
        <v>1572</v>
      </c>
      <c r="I486">
        <f t="shared" si="48"/>
        <v>49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3"/>
        <v>31</v>
      </c>
      <c r="G487" t="s">
        <v>14</v>
      </c>
      <c r="H487">
        <v>648</v>
      </c>
      <c r="I487">
        <f t="shared" si="48"/>
        <v>42.97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3"/>
        <v>14</v>
      </c>
      <c r="G488" t="s">
        <v>14</v>
      </c>
      <c r="H488">
        <v>21</v>
      </c>
      <c r="I488">
        <f t="shared" si="48"/>
        <v>33.43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3"/>
        <v>179</v>
      </c>
      <c r="G489" t="s">
        <v>20</v>
      </c>
      <c r="H489">
        <v>2346</v>
      </c>
      <c r="I489">
        <f t="shared" si="48"/>
        <v>83.98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3"/>
        <v>220</v>
      </c>
      <c r="G490" t="s">
        <v>20</v>
      </c>
      <c r="H490">
        <v>115</v>
      </c>
      <c r="I490">
        <f t="shared" si="48"/>
        <v>101.42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3"/>
        <v>102</v>
      </c>
      <c r="G491" t="s">
        <v>20</v>
      </c>
      <c r="H491">
        <v>85</v>
      </c>
      <c r="I491">
        <f t="shared" si="48"/>
        <v>109.87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3"/>
        <v>192</v>
      </c>
      <c r="G492" t="s">
        <v>20</v>
      </c>
      <c r="H492">
        <v>144</v>
      </c>
      <c r="I492">
        <f t="shared" si="48"/>
        <v>31.92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3"/>
        <v>305</v>
      </c>
      <c r="G493" t="s">
        <v>20</v>
      </c>
      <c r="H493">
        <v>2443</v>
      </c>
      <c r="I493">
        <f t="shared" si="48"/>
        <v>70.989999999999995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3"/>
        <v>24</v>
      </c>
      <c r="G494" t="s">
        <v>74</v>
      </c>
      <c r="H494">
        <v>595</v>
      </c>
      <c r="I494">
        <f t="shared" si="48"/>
        <v>77.03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3"/>
        <v>724</v>
      </c>
      <c r="G495" t="s">
        <v>20</v>
      </c>
      <c r="H495">
        <v>64</v>
      </c>
      <c r="I495">
        <f t="shared" si="48"/>
        <v>101.78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3"/>
        <v>547</v>
      </c>
      <c r="G496" t="s">
        <v>20</v>
      </c>
      <c r="H496">
        <v>268</v>
      </c>
      <c r="I496">
        <f t="shared" si="48"/>
        <v>51.06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3"/>
        <v>415</v>
      </c>
      <c r="G497" t="s">
        <v>20</v>
      </c>
      <c r="H497">
        <v>195</v>
      </c>
      <c r="I497">
        <f t="shared" si="48"/>
        <v>68.02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3"/>
        <v>1</v>
      </c>
      <c r="G498" t="s">
        <v>14</v>
      </c>
      <c r="H498">
        <v>54</v>
      </c>
      <c r="I498">
        <f t="shared" si="48"/>
        <v>30.87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3"/>
        <v>34</v>
      </c>
      <c r="G499" t="s">
        <v>14</v>
      </c>
      <c r="H499">
        <v>120</v>
      </c>
      <c r="I499">
        <f t="shared" si="48"/>
        <v>27.91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3"/>
        <v>24</v>
      </c>
      <c r="G500" t="s">
        <v>14</v>
      </c>
      <c r="H500">
        <v>579</v>
      </c>
      <c r="I500">
        <f t="shared" si="48"/>
        <v>79.989999999999995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3"/>
        <v>48</v>
      </c>
      <c r="G501" t="s">
        <v>14</v>
      </c>
      <c r="H501">
        <v>2072</v>
      </c>
      <c r="I501">
        <f t="shared" si="48"/>
        <v>38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 t="s">
        <v>14</v>
      </c>
      <c r="H502">
        <v>0</v>
      </c>
      <c r="I502" t="e">
        <f t="shared" si="48"/>
        <v>#DIV/0!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3"/>
        <v>70</v>
      </c>
      <c r="G503" t="s">
        <v>14</v>
      </c>
      <c r="H503">
        <v>1796</v>
      </c>
      <c r="I503">
        <f t="shared" si="48"/>
        <v>59.99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3"/>
        <v>530</v>
      </c>
      <c r="G504" t="s">
        <v>20</v>
      </c>
      <c r="H504">
        <v>186</v>
      </c>
      <c r="I504">
        <f t="shared" si="48"/>
        <v>37.04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3"/>
        <v>180</v>
      </c>
      <c r="G505" t="s">
        <v>20</v>
      </c>
      <c r="H505">
        <v>460</v>
      </c>
      <c r="I505">
        <f t="shared" si="48"/>
        <v>99.96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3"/>
        <v>92</v>
      </c>
      <c r="G506" t="s">
        <v>14</v>
      </c>
      <c r="H506">
        <v>62</v>
      </c>
      <c r="I506">
        <f t="shared" si="48"/>
        <v>111.68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3"/>
        <v>14</v>
      </c>
      <c r="G507" t="s">
        <v>14</v>
      </c>
      <c r="H507">
        <v>347</v>
      </c>
      <c r="I507">
        <f t="shared" si="48"/>
        <v>36.01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3"/>
        <v>927</v>
      </c>
      <c r="G508" t="s">
        <v>20</v>
      </c>
      <c r="H508">
        <v>2528</v>
      </c>
      <c r="I508">
        <f t="shared" si="48"/>
        <v>66.010000000000005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3"/>
        <v>40</v>
      </c>
      <c r="G509" t="s">
        <v>14</v>
      </c>
      <c r="H509">
        <v>19</v>
      </c>
      <c r="I509">
        <f t="shared" si="48"/>
        <v>44.05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3"/>
        <v>112</v>
      </c>
      <c r="G510" t="s">
        <v>20</v>
      </c>
      <c r="H510">
        <v>3657</v>
      </c>
      <c r="I510">
        <f t="shared" si="48"/>
        <v>53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3"/>
        <v>71</v>
      </c>
      <c r="G511" t="s">
        <v>14</v>
      </c>
      <c r="H511">
        <v>1258</v>
      </c>
      <c r="I511">
        <f t="shared" si="48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3"/>
        <v>119</v>
      </c>
      <c r="G512" t="s">
        <v>20</v>
      </c>
      <c r="H512">
        <v>131</v>
      </c>
      <c r="I512">
        <f t="shared" si="48"/>
        <v>70.91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3"/>
        <v>24</v>
      </c>
      <c r="G513" t="s">
        <v>14</v>
      </c>
      <c r="H513">
        <v>362</v>
      </c>
      <c r="I513">
        <f t="shared" si="48"/>
        <v>98.06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9">ROUND((E514/D514)*100,0)</f>
        <v>139</v>
      </c>
      <c r="G514" t="s">
        <v>20</v>
      </c>
      <c r="H514">
        <v>239</v>
      </c>
      <c r="I514">
        <f t="shared" si="48"/>
        <v>53.05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9"/>
        <v>39</v>
      </c>
      <c r="G515" t="s">
        <v>74</v>
      </c>
      <c r="H515">
        <v>35</v>
      </c>
      <c r="I515">
        <f t="shared" si="48"/>
        <v>93.14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 R515) - 1)</f>
        <v>film &amp; video</v>
      </c>
      <c r="T515" t="str">
        <f t="shared" ref="T515:T578" si="53">MID(R515, FIND("/", R515) + 1, 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9"/>
        <v>22</v>
      </c>
      <c r="G516" t="s">
        <v>74</v>
      </c>
      <c r="H516">
        <v>528</v>
      </c>
      <c r="I516">
        <f t="shared" ref="I516:I579" si="54">ROUND(E516/H516, 2)</f>
        <v>58.95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9"/>
        <v>56</v>
      </c>
      <c r="G517" t="s">
        <v>14</v>
      </c>
      <c r="H517">
        <v>133</v>
      </c>
      <c r="I517">
        <f t="shared" si="54"/>
        <v>36.07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9"/>
        <v>43</v>
      </c>
      <c r="G518" t="s">
        <v>14</v>
      </c>
      <c r="H518">
        <v>846</v>
      </c>
      <c r="I518">
        <f t="shared" si="54"/>
        <v>63.03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9"/>
        <v>112</v>
      </c>
      <c r="G519" t="s">
        <v>20</v>
      </c>
      <c r="H519">
        <v>78</v>
      </c>
      <c r="I519">
        <f t="shared" si="54"/>
        <v>84.72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9"/>
        <v>7</v>
      </c>
      <c r="G520" t="s">
        <v>14</v>
      </c>
      <c r="H520">
        <v>10</v>
      </c>
      <c r="I520">
        <f t="shared" si="54"/>
        <v>62.2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9"/>
        <v>102</v>
      </c>
      <c r="G521" t="s">
        <v>20</v>
      </c>
      <c r="H521">
        <v>1773</v>
      </c>
      <c r="I521">
        <f t="shared" si="54"/>
        <v>101.98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9"/>
        <v>426</v>
      </c>
      <c r="G522" t="s">
        <v>20</v>
      </c>
      <c r="H522">
        <v>32</v>
      </c>
      <c r="I522">
        <f t="shared" si="54"/>
        <v>106.44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9"/>
        <v>146</v>
      </c>
      <c r="G523" t="s">
        <v>20</v>
      </c>
      <c r="H523">
        <v>369</v>
      </c>
      <c r="I523">
        <f t="shared" si="54"/>
        <v>29.98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9"/>
        <v>32</v>
      </c>
      <c r="G524" t="s">
        <v>14</v>
      </c>
      <c r="H524">
        <v>191</v>
      </c>
      <c r="I524">
        <f t="shared" si="54"/>
        <v>85.81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9"/>
        <v>700</v>
      </c>
      <c r="G525" t="s">
        <v>20</v>
      </c>
      <c r="H525">
        <v>89</v>
      </c>
      <c r="I525">
        <f t="shared" si="54"/>
        <v>70.819999999999993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9"/>
        <v>84</v>
      </c>
      <c r="G526" t="s">
        <v>14</v>
      </c>
      <c r="H526">
        <v>1979</v>
      </c>
      <c r="I526">
        <f t="shared" si="54"/>
        <v>41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9"/>
        <v>84</v>
      </c>
      <c r="G527" t="s">
        <v>14</v>
      </c>
      <c r="H527">
        <v>63</v>
      </c>
      <c r="I527">
        <f t="shared" si="54"/>
        <v>28.06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9"/>
        <v>156</v>
      </c>
      <c r="G528" t="s">
        <v>20</v>
      </c>
      <c r="H528">
        <v>147</v>
      </c>
      <c r="I528">
        <f t="shared" si="54"/>
        <v>88.05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9"/>
        <v>100</v>
      </c>
      <c r="G529" t="s">
        <v>14</v>
      </c>
      <c r="H529">
        <v>6080</v>
      </c>
      <c r="I529">
        <f t="shared" si="54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9"/>
        <v>80</v>
      </c>
      <c r="G530" t="s">
        <v>14</v>
      </c>
      <c r="H530">
        <v>80</v>
      </c>
      <c r="I530">
        <f t="shared" si="54"/>
        <v>90.34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9"/>
        <v>11</v>
      </c>
      <c r="G531" t="s">
        <v>14</v>
      </c>
      <c r="H531">
        <v>9</v>
      </c>
      <c r="I531">
        <f t="shared" si="54"/>
        <v>63.78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9"/>
        <v>92</v>
      </c>
      <c r="G532" t="s">
        <v>14</v>
      </c>
      <c r="H532">
        <v>1784</v>
      </c>
      <c r="I532">
        <f t="shared" si="54"/>
        <v>54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9"/>
        <v>96</v>
      </c>
      <c r="G533" t="s">
        <v>47</v>
      </c>
      <c r="H533">
        <v>3640</v>
      </c>
      <c r="I533">
        <f t="shared" si="54"/>
        <v>48.99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9"/>
        <v>503</v>
      </c>
      <c r="G534" t="s">
        <v>20</v>
      </c>
      <c r="H534">
        <v>126</v>
      </c>
      <c r="I534">
        <f t="shared" si="54"/>
        <v>63.86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9"/>
        <v>159</v>
      </c>
      <c r="G535" t="s">
        <v>20</v>
      </c>
      <c r="H535">
        <v>2218</v>
      </c>
      <c r="I535">
        <f t="shared" si="54"/>
        <v>83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9"/>
        <v>15</v>
      </c>
      <c r="G536" t="s">
        <v>14</v>
      </c>
      <c r="H536">
        <v>243</v>
      </c>
      <c r="I536">
        <f t="shared" si="54"/>
        <v>55.08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9"/>
        <v>482</v>
      </c>
      <c r="G537" t="s">
        <v>20</v>
      </c>
      <c r="H537">
        <v>202</v>
      </c>
      <c r="I537">
        <f t="shared" si="54"/>
        <v>62.04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9"/>
        <v>150</v>
      </c>
      <c r="G538" t="s">
        <v>20</v>
      </c>
      <c r="H538">
        <v>140</v>
      </c>
      <c r="I538">
        <f t="shared" si="54"/>
        <v>104.98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9"/>
        <v>117</v>
      </c>
      <c r="G539" t="s">
        <v>20</v>
      </c>
      <c r="H539">
        <v>1052</v>
      </c>
      <c r="I539">
        <f t="shared" si="54"/>
        <v>94.04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9"/>
        <v>38</v>
      </c>
      <c r="G540" t="s">
        <v>14</v>
      </c>
      <c r="H540">
        <v>1296</v>
      </c>
      <c r="I540">
        <f t="shared" si="54"/>
        <v>44.01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9"/>
        <v>73</v>
      </c>
      <c r="G541" t="s">
        <v>14</v>
      </c>
      <c r="H541">
        <v>77</v>
      </c>
      <c r="I541">
        <f t="shared" si="54"/>
        <v>92.47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9"/>
        <v>266</v>
      </c>
      <c r="G542" t="s">
        <v>20</v>
      </c>
      <c r="H542">
        <v>247</v>
      </c>
      <c r="I542">
        <f t="shared" si="54"/>
        <v>57.07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9"/>
        <v>24</v>
      </c>
      <c r="G543" t="s">
        <v>14</v>
      </c>
      <c r="H543">
        <v>395</v>
      </c>
      <c r="I543">
        <f t="shared" si="54"/>
        <v>109.08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9"/>
        <v>3</v>
      </c>
      <c r="G544" t="s">
        <v>14</v>
      </c>
      <c r="H544">
        <v>49</v>
      </c>
      <c r="I544">
        <f t="shared" si="54"/>
        <v>39.39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9"/>
        <v>16</v>
      </c>
      <c r="G545" t="s">
        <v>14</v>
      </c>
      <c r="H545">
        <v>180</v>
      </c>
      <c r="I545">
        <f t="shared" si="54"/>
        <v>77.02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9"/>
        <v>277</v>
      </c>
      <c r="G546" t="s">
        <v>20</v>
      </c>
      <c r="H546">
        <v>84</v>
      </c>
      <c r="I546">
        <f t="shared" si="54"/>
        <v>92.17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9"/>
        <v>89</v>
      </c>
      <c r="G547" t="s">
        <v>14</v>
      </c>
      <c r="H547">
        <v>2690</v>
      </c>
      <c r="I547">
        <f t="shared" si="54"/>
        <v>61.01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9"/>
        <v>164</v>
      </c>
      <c r="G548" t="s">
        <v>20</v>
      </c>
      <c r="H548">
        <v>88</v>
      </c>
      <c r="I548">
        <f t="shared" si="54"/>
        <v>78.069999999999993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 t="s">
        <v>20</v>
      </c>
      <c r="H549">
        <v>156</v>
      </c>
      <c r="I549">
        <f t="shared" si="54"/>
        <v>80.75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9"/>
        <v>271</v>
      </c>
      <c r="G550" t="s">
        <v>20</v>
      </c>
      <c r="H550">
        <v>2985</v>
      </c>
      <c r="I550">
        <f t="shared" si="54"/>
        <v>59.99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9"/>
        <v>284</v>
      </c>
      <c r="G551" t="s">
        <v>20</v>
      </c>
      <c r="H551">
        <v>762</v>
      </c>
      <c r="I551">
        <f t="shared" si="54"/>
        <v>110.03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 t="s">
        <v>74</v>
      </c>
      <c r="H552">
        <v>1</v>
      </c>
      <c r="I552">
        <f t="shared" si="54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9"/>
        <v>59</v>
      </c>
      <c r="G553" t="s">
        <v>14</v>
      </c>
      <c r="H553">
        <v>2779</v>
      </c>
      <c r="I553">
        <f t="shared" si="54"/>
        <v>38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9"/>
        <v>99</v>
      </c>
      <c r="G554" t="s">
        <v>14</v>
      </c>
      <c r="H554">
        <v>92</v>
      </c>
      <c r="I554">
        <f t="shared" si="54"/>
        <v>96.37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9"/>
        <v>44</v>
      </c>
      <c r="G555" t="s">
        <v>14</v>
      </c>
      <c r="H555">
        <v>1028</v>
      </c>
      <c r="I555">
        <f t="shared" si="54"/>
        <v>72.98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9"/>
        <v>152</v>
      </c>
      <c r="G556" t="s">
        <v>20</v>
      </c>
      <c r="H556">
        <v>554</v>
      </c>
      <c r="I556">
        <f t="shared" si="54"/>
        <v>26.01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9"/>
        <v>224</v>
      </c>
      <c r="G557" t="s">
        <v>20</v>
      </c>
      <c r="H557">
        <v>135</v>
      </c>
      <c r="I557">
        <f t="shared" si="54"/>
        <v>104.36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9"/>
        <v>240</v>
      </c>
      <c r="G558" t="s">
        <v>20</v>
      </c>
      <c r="H558">
        <v>122</v>
      </c>
      <c r="I558">
        <f t="shared" si="54"/>
        <v>102.19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9"/>
        <v>199</v>
      </c>
      <c r="G559" t="s">
        <v>20</v>
      </c>
      <c r="H559">
        <v>221</v>
      </c>
      <c r="I559">
        <f t="shared" si="54"/>
        <v>54.12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9"/>
        <v>137</v>
      </c>
      <c r="G560" t="s">
        <v>20</v>
      </c>
      <c r="H560">
        <v>126</v>
      </c>
      <c r="I560">
        <f t="shared" si="54"/>
        <v>63.22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9"/>
        <v>101</v>
      </c>
      <c r="G561" t="s">
        <v>20</v>
      </c>
      <c r="H561">
        <v>1022</v>
      </c>
      <c r="I561">
        <f t="shared" si="54"/>
        <v>104.03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9"/>
        <v>794</v>
      </c>
      <c r="G562" t="s">
        <v>20</v>
      </c>
      <c r="H562">
        <v>3177</v>
      </c>
      <c r="I562">
        <f t="shared" si="54"/>
        <v>49.99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9"/>
        <v>370</v>
      </c>
      <c r="G563" t="s">
        <v>20</v>
      </c>
      <c r="H563">
        <v>198</v>
      </c>
      <c r="I563">
        <f t="shared" si="54"/>
        <v>56.02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9"/>
        <v>13</v>
      </c>
      <c r="G564" t="s">
        <v>14</v>
      </c>
      <c r="H564">
        <v>26</v>
      </c>
      <c r="I564">
        <f t="shared" si="54"/>
        <v>48.81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9"/>
        <v>138</v>
      </c>
      <c r="G565" t="s">
        <v>20</v>
      </c>
      <c r="H565">
        <v>85</v>
      </c>
      <c r="I565">
        <f t="shared" si="54"/>
        <v>60.08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9"/>
        <v>84</v>
      </c>
      <c r="G566" t="s">
        <v>14</v>
      </c>
      <c r="H566">
        <v>1790</v>
      </c>
      <c r="I566">
        <f t="shared" si="54"/>
        <v>78.989999999999995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9"/>
        <v>205</v>
      </c>
      <c r="G567" t="s">
        <v>20</v>
      </c>
      <c r="H567">
        <v>3596</v>
      </c>
      <c r="I567">
        <f t="shared" si="54"/>
        <v>53.99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9"/>
        <v>44</v>
      </c>
      <c r="G568" t="s">
        <v>14</v>
      </c>
      <c r="H568">
        <v>37</v>
      </c>
      <c r="I568">
        <f t="shared" si="54"/>
        <v>111.46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9"/>
        <v>219</v>
      </c>
      <c r="G569" t="s">
        <v>20</v>
      </c>
      <c r="H569">
        <v>244</v>
      </c>
      <c r="I569">
        <f t="shared" si="54"/>
        <v>60.92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9"/>
        <v>186</v>
      </c>
      <c r="G570" t="s">
        <v>20</v>
      </c>
      <c r="H570">
        <v>5180</v>
      </c>
      <c r="I570">
        <f t="shared" si="54"/>
        <v>26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9"/>
        <v>237</v>
      </c>
      <c r="G571" t="s">
        <v>20</v>
      </c>
      <c r="H571">
        <v>589</v>
      </c>
      <c r="I571">
        <f t="shared" si="54"/>
        <v>80.989999999999995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9"/>
        <v>306</v>
      </c>
      <c r="G572" t="s">
        <v>20</v>
      </c>
      <c r="H572">
        <v>2725</v>
      </c>
      <c r="I572">
        <f t="shared" si="54"/>
        <v>35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9"/>
        <v>94</v>
      </c>
      <c r="G573" t="s">
        <v>14</v>
      </c>
      <c r="H573">
        <v>35</v>
      </c>
      <c r="I573">
        <f t="shared" si="54"/>
        <v>94.14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9"/>
        <v>54</v>
      </c>
      <c r="G574" t="s">
        <v>74</v>
      </c>
      <c r="H574">
        <v>94</v>
      </c>
      <c r="I574">
        <f t="shared" si="54"/>
        <v>52.09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9"/>
        <v>112</v>
      </c>
      <c r="G575" t="s">
        <v>20</v>
      </c>
      <c r="H575">
        <v>300</v>
      </c>
      <c r="I575">
        <f t="shared" si="54"/>
        <v>24.99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9"/>
        <v>369</v>
      </c>
      <c r="G576" t="s">
        <v>20</v>
      </c>
      <c r="H576">
        <v>144</v>
      </c>
      <c r="I576">
        <f t="shared" si="54"/>
        <v>69.22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9"/>
        <v>63</v>
      </c>
      <c r="G577" t="s">
        <v>14</v>
      </c>
      <c r="H577">
        <v>558</v>
      </c>
      <c r="I577">
        <f t="shared" si="54"/>
        <v>93.94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5">ROUND((E578/D578)*100,0)</f>
        <v>65</v>
      </c>
      <c r="G578" t="s">
        <v>14</v>
      </c>
      <c r="H578">
        <v>64</v>
      </c>
      <c r="I578">
        <f t="shared" si="54"/>
        <v>98.41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5"/>
        <v>19</v>
      </c>
      <c r="G579" t="s">
        <v>74</v>
      </c>
      <c r="H579">
        <v>37</v>
      </c>
      <c r="I579">
        <f t="shared" si="54"/>
        <v>41.78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 R579) - 1)</f>
        <v>music</v>
      </c>
      <c r="T579" t="str">
        <f t="shared" ref="T579:T642" si="59">MID(R579, FIND("/", R579) + 1, 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5"/>
        <v>17</v>
      </c>
      <c r="G580" t="s">
        <v>14</v>
      </c>
      <c r="H580">
        <v>245</v>
      </c>
      <c r="I580">
        <f t="shared" ref="I580:I643" si="60">ROUND(E580/H580, 2)</f>
        <v>65.989999999999995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5"/>
        <v>101</v>
      </c>
      <c r="G581" t="s">
        <v>20</v>
      </c>
      <c r="H581">
        <v>87</v>
      </c>
      <c r="I581">
        <f t="shared" si="60"/>
        <v>72.06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5"/>
        <v>342</v>
      </c>
      <c r="G582" t="s">
        <v>20</v>
      </c>
      <c r="H582">
        <v>3116</v>
      </c>
      <c r="I582">
        <f t="shared" si="60"/>
        <v>48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5"/>
        <v>64</v>
      </c>
      <c r="G583" t="s">
        <v>14</v>
      </c>
      <c r="H583">
        <v>71</v>
      </c>
      <c r="I583">
        <f t="shared" si="60"/>
        <v>54.1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5"/>
        <v>52</v>
      </c>
      <c r="G584" t="s">
        <v>14</v>
      </c>
      <c r="H584">
        <v>42</v>
      </c>
      <c r="I584">
        <f t="shared" si="60"/>
        <v>107.88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5"/>
        <v>322</v>
      </c>
      <c r="G585" t="s">
        <v>20</v>
      </c>
      <c r="H585">
        <v>909</v>
      </c>
      <c r="I585">
        <f t="shared" si="60"/>
        <v>67.03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5"/>
        <v>120</v>
      </c>
      <c r="G586" t="s">
        <v>20</v>
      </c>
      <c r="H586">
        <v>1613</v>
      </c>
      <c r="I586">
        <f t="shared" si="60"/>
        <v>64.010000000000005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5"/>
        <v>147</v>
      </c>
      <c r="G587" t="s">
        <v>20</v>
      </c>
      <c r="H587">
        <v>136</v>
      </c>
      <c r="I587">
        <f t="shared" si="60"/>
        <v>96.07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5"/>
        <v>951</v>
      </c>
      <c r="G588" t="s">
        <v>20</v>
      </c>
      <c r="H588">
        <v>130</v>
      </c>
      <c r="I588">
        <f t="shared" si="60"/>
        <v>51.18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5"/>
        <v>73</v>
      </c>
      <c r="G589" t="s">
        <v>14</v>
      </c>
      <c r="H589">
        <v>156</v>
      </c>
      <c r="I589">
        <f t="shared" si="60"/>
        <v>43.92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5"/>
        <v>79</v>
      </c>
      <c r="G590" t="s">
        <v>14</v>
      </c>
      <c r="H590">
        <v>1368</v>
      </c>
      <c r="I590">
        <f t="shared" si="60"/>
        <v>91.02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5"/>
        <v>65</v>
      </c>
      <c r="G591" t="s">
        <v>14</v>
      </c>
      <c r="H591">
        <v>102</v>
      </c>
      <c r="I591">
        <f t="shared" si="60"/>
        <v>50.13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5"/>
        <v>82</v>
      </c>
      <c r="G592" t="s">
        <v>14</v>
      </c>
      <c r="H592">
        <v>86</v>
      </c>
      <c r="I592">
        <f t="shared" si="60"/>
        <v>67.72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5"/>
        <v>1038</v>
      </c>
      <c r="G593" t="s">
        <v>20</v>
      </c>
      <c r="H593">
        <v>102</v>
      </c>
      <c r="I593">
        <f t="shared" si="60"/>
        <v>61.04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5"/>
        <v>13</v>
      </c>
      <c r="G594" t="s">
        <v>14</v>
      </c>
      <c r="H594">
        <v>253</v>
      </c>
      <c r="I594">
        <f t="shared" si="60"/>
        <v>80.010000000000005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5"/>
        <v>155</v>
      </c>
      <c r="G595" t="s">
        <v>20</v>
      </c>
      <c r="H595">
        <v>4006</v>
      </c>
      <c r="I595">
        <f t="shared" si="60"/>
        <v>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5"/>
        <v>7</v>
      </c>
      <c r="G596" t="s">
        <v>14</v>
      </c>
      <c r="H596">
        <v>157</v>
      </c>
      <c r="I596">
        <f t="shared" si="60"/>
        <v>71.13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5"/>
        <v>209</v>
      </c>
      <c r="G597" t="s">
        <v>20</v>
      </c>
      <c r="H597">
        <v>1629</v>
      </c>
      <c r="I597">
        <f t="shared" si="60"/>
        <v>89.99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5"/>
        <v>100</v>
      </c>
      <c r="G598" t="s">
        <v>14</v>
      </c>
      <c r="H598">
        <v>183</v>
      </c>
      <c r="I598">
        <f t="shared" si="60"/>
        <v>43.03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5"/>
        <v>202</v>
      </c>
      <c r="G599" t="s">
        <v>20</v>
      </c>
      <c r="H599">
        <v>2188</v>
      </c>
      <c r="I599">
        <f t="shared" si="60"/>
        <v>68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5"/>
        <v>162</v>
      </c>
      <c r="G600" t="s">
        <v>20</v>
      </c>
      <c r="H600">
        <v>2409</v>
      </c>
      <c r="I600">
        <f t="shared" si="60"/>
        <v>73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5"/>
        <v>4</v>
      </c>
      <c r="G601" t="s">
        <v>14</v>
      </c>
      <c r="H601">
        <v>82</v>
      </c>
      <c r="I601">
        <f t="shared" si="60"/>
        <v>62.34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 t="s">
        <v>14</v>
      </c>
      <c r="H602">
        <v>1</v>
      </c>
      <c r="I602">
        <f t="shared" si="60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5"/>
        <v>207</v>
      </c>
      <c r="G603" t="s">
        <v>20</v>
      </c>
      <c r="H603">
        <v>194</v>
      </c>
      <c r="I603">
        <f t="shared" si="60"/>
        <v>67.099999999999994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5"/>
        <v>128</v>
      </c>
      <c r="G604" t="s">
        <v>20</v>
      </c>
      <c r="H604">
        <v>1140</v>
      </c>
      <c r="I604">
        <f t="shared" si="60"/>
        <v>79.98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5"/>
        <v>120</v>
      </c>
      <c r="G605" t="s">
        <v>20</v>
      </c>
      <c r="H605">
        <v>102</v>
      </c>
      <c r="I605">
        <f t="shared" si="60"/>
        <v>62.18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5"/>
        <v>171</v>
      </c>
      <c r="G606" t="s">
        <v>20</v>
      </c>
      <c r="H606">
        <v>2857</v>
      </c>
      <c r="I606">
        <f t="shared" si="60"/>
        <v>53.01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5"/>
        <v>187</v>
      </c>
      <c r="G607" t="s">
        <v>20</v>
      </c>
      <c r="H607">
        <v>107</v>
      </c>
      <c r="I607">
        <f t="shared" si="60"/>
        <v>57.74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5"/>
        <v>188</v>
      </c>
      <c r="G608" t="s">
        <v>20</v>
      </c>
      <c r="H608">
        <v>160</v>
      </c>
      <c r="I608">
        <f t="shared" si="60"/>
        <v>40.03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5"/>
        <v>131</v>
      </c>
      <c r="G609" t="s">
        <v>20</v>
      </c>
      <c r="H609">
        <v>2230</v>
      </c>
      <c r="I609">
        <f t="shared" si="60"/>
        <v>81.02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5"/>
        <v>284</v>
      </c>
      <c r="G610" t="s">
        <v>20</v>
      </c>
      <c r="H610">
        <v>316</v>
      </c>
      <c r="I610">
        <f t="shared" si="60"/>
        <v>35.049999999999997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5"/>
        <v>120</v>
      </c>
      <c r="G611" t="s">
        <v>20</v>
      </c>
      <c r="H611">
        <v>117</v>
      </c>
      <c r="I611">
        <f t="shared" si="60"/>
        <v>102.92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5"/>
        <v>419</v>
      </c>
      <c r="G612" t="s">
        <v>20</v>
      </c>
      <c r="H612">
        <v>6406</v>
      </c>
      <c r="I612">
        <f t="shared" si="60"/>
        <v>28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5"/>
        <v>14</v>
      </c>
      <c r="G613" t="s">
        <v>74</v>
      </c>
      <c r="H613">
        <v>15</v>
      </c>
      <c r="I613">
        <f t="shared" si="60"/>
        <v>75.73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5"/>
        <v>139</v>
      </c>
      <c r="G614" t="s">
        <v>20</v>
      </c>
      <c r="H614">
        <v>192</v>
      </c>
      <c r="I614">
        <f t="shared" si="60"/>
        <v>45.03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 t="s">
        <v>20</v>
      </c>
      <c r="H615">
        <v>26</v>
      </c>
      <c r="I615">
        <f t="shared" si="60"/>
        <v>73.62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5"/>
        <v>155</v>
      </c>
      <c r="G616" t="s">
        <v>20</v>
      </c>
      <c r="H616">
        <v>723</v>
      </c>
      <c r="I616">
        <f t="shared" si="60"/>
        <v>56.99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5"/>
        <v>170</v>
      </c>
      <c r="G617" t="s">
        <v>20</v>
      </c>
      <c r="H617">
        <v>170</v>
      </c>
      <c r="I617">
        <f t="shared" si="60"/>
        <v>85.22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5"/>
        <v>190</v>
      </c>
      <c r="G618" t="s">
        <v>20</v>
      </c>
      <c r="H618">
        <v>238</v>
      </c>
      <c r="I618">
        <f t="shared" si="60"/>
        <v>50.96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5"/>
        <v>250</v>
      </c>
      <c r="G619" t="s">
        <v>20</v>
      </c>
      <c r="H619">
        <v>55</v>
      </c>
      <c r="I619">
        <f t="shared" si="60"/>
        <v>63.56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5"/>
        <v>49</v>
      </c>
      <c r="G620" t="s">
        <v>14</v>
      </c>
      <c r="H620">
        <v>1198</v>
      </c>
      <c r="I620">
        <f t="shared" si="60"/>
        <v>81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5"/>
        <v>28</v>
      </c>
      <c r="G621" t="s">
        <v>14</v>
      </c>
      <c r="H621">
        <v>648</v>
      </c>
      <c r="I621">
        <f t="shared" si="60"/>
        <v>86.04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5"/>
        <v>268</v>
      </c>
      <c r="G622" t="s">
        <v>20</v>
      </c>
      <c r="H622">
        <v>128</v>
      </c>
      <c r="I622">
        <f t="shared" si="60"/>
        <v>90.04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5"/>
        <v>620</v>
      </c>
      <c r="G623" t="s">
        <v>20</v>
      </c>
      <c r="H623">
        <v>2144</v>
      </c>
      <c r="I623">
        <f t="shared" si="60"/>
        <v>74.010000000000005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5"/>
        <v>3</v>
      </c>
      <c r="G624" t="s">
        <v>14</v>
      </c>
      <c r="H624">
        <v>64</v>
      </c>
      <c r="I624">
        <f t="shared" si="60"/>
        <v>92.44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5"/>
        <v>160</v>
      </c>
      <c r="G625" t="s">
        <v>20</v>
      </c>
      <c r="H625">
        <v>2693</v>
      </c>
      <c r="I625">
        <f t="shared" si="60"/>
        <v>56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5"/>
        <v>279</v>
      </c>
      <c r="G626" t="s">
        <v>20</v>
      </c>
      <c r="H626">
        <v>432</v>
      </c>
      <c r="I626">
        <f t="shared" si="60"/>
        <v>32.979999999999997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5"/>
        <v>77</v>
      </c>
      <c r="G627" t="s">
        <v>14</v>
      </c>
      <c r="H627">
        <v>62</v>
      </c>
      <c r="I627">
        <f t="shared" si="60"/>
        <v>93.6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5"/>
        <v>206</v>
      </c>
      <c r="G628" t="s">
        <v>20</v>
      </c>
      <c r="H628">
        <v>189</v>
      </c>
      <c r="I628">
        <f t="shared" si="60"/>
        <v>69.87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5"/>
        <v>694</v>
      </c>
      <c r="G629" t="s">
        <v>20</v>
      </c>
      <c r="H629">
        <v>154</v>
      </c>
      <c r="I629">
        <f t="shared" si="60"/>
        <v>72.13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5"/>
        <v>152</v>
      </c>
      <c r="G630" t="s">
        <v>20</v>
      </c>
      <c r="H630">
        <v>96</v>
      </c>
      <c r="I630">
        <f t="shared" si="60"/>
        <v>30.04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5"/>
        <v>65</v>
      </c>
      <c r="G631" t="s">
        <v>14</v>
      </c>
      <c r="H631">
        <v>750</v>
      </c>
      <c r="I631">
        <f t="shared" si="60"/>
        <v>73.97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5"/>
        <v>63</v>
      </c>
      <c r="G632" t="s">
        <v>74</v>
      </c>
      <c r="H632">
        <v>87</v>
      </c>
      <c r="I632">
        <f t="shared" si="60"/>
        <v>68.66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5"/>
        <v>310</v>
      </c>
      <c r="G633" t="s">
        <v>20</v>
      </c>
      <c r="H633">
        <v>3063</v>
      </c>
      <c r="I633">
        <f t="shared" si="60"/>
        <v>59.99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5"/>
        <v>43</v>
      </c>
      <c r="G634" t="s">
        <v>47</v>
      </c>
      <c r="H634">
        <v>278</v>
      </c>
      <c r="I634">
        <f t="shared" si="60"/>
        <v>111.16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5"/>
        <v>83</v>
      </c>
      <c r="G635" t="s">
        <v>14</v>
      </c>
      <c r="H635">
        <v>105</v>
      </c>
      <c r="I635">
        <f t="shared" si="60"/>
        <v>53.04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5"/>
        <v>79</v>
      </c>
      <c r="G636" t="s">
        <v>74</v>
      </c>
      <c r="H636">
        <v>1658</v>
      </c>
      <c r="I636">
        <f t="shared" si="60"/>
        <v>55.99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5"/>
        <v>114</v>
      </c>
      <c r="G637" t="s">
        <v>20</v>
      </c>
      <c r="H637">
        <v>2266</v>
      </c>
      <c r="I637">
        <f t="shared" si="60"/>
        <v>69.989999999999995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5"/>
        <v>65</v>
      </c>
      <c r="G638" t="s">
        <v>14</v>
      </c>
      <c r="H638">
        <v>2604</v>
      </c>
      <c r="I638">
        <f t="shared" si="60"/>
        <v>49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5"/>
        <v>79</v>
      </c>
      <c r="G639" t="s">
        <v>14</v>
      </c>
      <c r="H639">
        <v>65</v>
      </c>
      <c r="I639">
        <f t="shared" si="60"/>
        <v>103.85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5"/>
        <v>11</v>
      </c>
      <c r="G640" t="s">
        <v>14</v>
      </c>
      <c r="H640">
        <v>94</v>
      </c>
      <c r="I640">
        <f t="shared" si="60"/>
        <v>99.13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5"/>
        <v>56</v>
      </c>
      <c r="G641" t="s">
        <v>47</v>
      </c>
      <c r="H641">
        <v>45</v>
      </c>
      <c r="I641">
        <f t="shared" si="60"/>
        <v>107.38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1">ROUND((E642/D642)*100,0)</f>
        <v>17</v>
      </c>
      <c r="G642" t="s">
        <v>14</v>
      </c>
      <c r="H642">
        <v>257</v>
      </c>
      <c r="I642">
        <f t="shared" si="60"/>
        <v>76.92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1"/>
        <v>120</v>
      </c>
      <c r="G643" t="s">
        <v>20</v>
      </c>
      <c r="H643">
        <v>194</v>
      </c>
      <c r="I643">
        <f t="shared" si="60"/>
        <v>58.13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 R643) - 1)</f>
        <v>theater</v>
      </c>
      <c r="T643" t="str">
        <f t="shared" ref="T643:T706" si="65">MID(R643, FIND("/", R643) + 1, 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</v>
      </c>
      <c r="G644" t="s">
        <v>20</v>
      </c>
      <c r="H644">
        <v>129</v>
      </c>
      <c r="I644">
        <f t="shared" ref="I644:I707" si="66">ROUND(E644/H644, 2)</f>
        <v>103.74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</v>
      </c>
      <c r="G645" t="s">
        <v>20</v>
      </c>
      <c r="H645">
        <v>375</v>
      </c>
      <c r="I645">
        <f t="shared" si="66"/>
        <v>87.96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</v>
      </c>
      <c r="G646" t="s">
        <v>14</v>
      </c>
      <c r="H646">
        <v>2928</v>
      </c>
      <c r="I646">
        <f t="shared" si="66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93</v>
      </c>
      <c r="G647" t="s">
        <v>14</v>
      </c>
      <c r="H647">
        <v>4697</v>
      </c>
      <c r="I647">
        <f t="shared" si="66"/>
        <v>38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89</v>
      </c>
      <c r="G648" t="s">
        <v>14</v>
      </c>
      <c r="H648">
        <v>2915</v>
      </c>
      <c r="I648">
        <f t="shared" si="66"/>
        <v>30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</v>
      </c>
      <c r="G649" t="s">
        <v>14</v>
      </c>
      <c r="H649">
        <v>18</v>
      </c>
      <c r="I649">
        <f t="shared" si="66"/>
        <v>103.5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</v>
      </c>
      <c r="G650" t="s">
        <v>74</v>
      </c>
      <c r="H650">
        <v>723</v>
      </c>
      <c r="I650">
        <f t="shared" si="66"/>
        <v>85.99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</v>
      </c>
      <c r="G651" t="s">
        <v>14</v>
      </c>
      <c r="H651">
        <v>602</v>
      </c>
      <c r="I651">
        <f t="shared" si="66"/>
        <v>98.01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>
        <f t="shared" si="66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</v>
      </c>
      <c r="G653" t="s">
        <v>14</v>
      </c>
      <c r="H653">
        <v>3868</v>
      </c>
      <c r="I653">
        <f t="shared" si="66"/>
        <v>44.99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127</v>
      </c>
      <c r="G654" t="s">
        <v>20</v>
      </c>
      <c r="H654">
        <v>409</v>
      </c>
      <c r="I654">
        <f t="shared" si="66"/>
        <v>31.01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2339</v>
      </c>
      <c r="G655" t="s">
        <v>20</v>
      </c>
      <c r="H655">
        <v>234</v>
      </c>
      <c r="I655">
        <f t="shared" si="66"/>
        <v>59.97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</v>
      </c>
      <c r="G656" t="s">
        <v>20</v>
      </c>
      <c r="H656">
        <v>3016</v>
      </c>
      <c r="I656">
        <f t="shared" si="66"/>
        <v>59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</v>
      </c>
      <c r="G657" t="s">
        <v>20</v>
      </c>
      <c r="H657">
        <v>264</v>
      </c>
      <c r="I657">
        <f t="shared" si="66"/>
        <v>50.05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</v>
      </c>
      <c r="G658" t="s">
        <v>14</v>
      </c>
      <c r="H658">
        <v>504</v>
      </c>
      <c r="I658">
        <f t="shared" si="66"/>
        <v>98.97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</v>
      </c>
      <c r="G659" t="s">
        <v>14</v>
      </c>
      <c r="H659">
        <v>14</v>
      </c>
      <c r="I659">
        <f t="shared" si="66"/>
        <v>58.86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</v>
      </c>
      <c r="G660" t="s">
        <v>74</v>
      </c>
      <c r="H660">
        <v>390</v>
      </c>
      <c r="I660">
        <f t="shared" si="66"/>
        <v>81.010000000000005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</v>
      </c>
      <c r="G661" t="s">
        <v>14</v>
      </c>
      <c r="H661">
        <v>750</v>
      </c>
      <c r="I661">
        <f t="shared" si="66"/>
        <v>76.010000000000005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82</v>
      </c>
      <c r="G662" t="s">
        <v>14</v>
      </c>
      <c r="H662">
        <v>77</v>
      </c>
      <c r="I662">
        <f t="shared" si="66"/>
        <v>96.6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</v>
      </c>
      <c r="G663" t="s">
        <v>14</v>
      </c>
      <c r="H663">
        <v>752</v>
      </c>
      <c r="I663">
        <f t="shared" si="66"/>
        <v>76.959999999999994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98</v>
      </c>
      <c r="G664" t="s">
        <v>14</v>
      </c>
      <c r="H664">
        <v>131</v>
      </c>
      <c r="I664">
        <f t="shared" si="66"/>
        <v>67.98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</v>
      </c>
      <c r="G665" t="s">
        <v>14</v>
      </c>
      <c r="H665">
        <v>87</v>
      </c>
      <c r="I665">
        <f t="shared" si="66"/>
        <v>88.78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</v>
      </c>
      <c r="G666" t="s">
        <v>14</v>
      </c>
      <c r="H666">
        <v>1063</v>
      </c>
      <c r="I666">
        <f t="shared" si="66"/>
        <v>25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240</v>
      </c>
      <c r="G667" t="s">
        <v>20</v>
      </c>
      <c r="H667">
        <v>272</v>
      </c>
      <c r="I667">
        <f t="shared" si="66"/>
        <v>44.92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>
        <f t="shared" si="66"/>
        <v>79.400000000000006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</v>
      </c>
      <c r="G669" t="s">
        <v>20</v>
      </c>
      <c r="H669">
        <v>419</v>
      </c>
      <c r="I669">
        <f t="shared" si="66"/>
        <v>29.01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</v>
      </c>
      <c r="G670" t="s">
        <v>14</v>
      </c>
      <c r="H670">
        <v>76</v>
      </c>
      <c r="I670">
        <f t="shared" si="66"/>
        <v>73.59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359</v>
      </c>
      <c r="G671" t="s">
        <v>20</v>
      </c>
      <c r="H671">
        <v>1621</v>
      </c>
      <c r="I671">
        <f t="shared" si="66"/>
        <v>107.97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469</v>
      </c>
      <c r="G672" t="s">
        <v>20</v>
      </c>
      <c r="H672">
        <v>1101</v>
      </c>
      <c r="I672">
        <f t="shared" si="66"/>
        <v>68.989999999999995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</v>
      </c>
      <c r="G673" t="s">
        <v>20</v>
      </c>
      <c r="H673">
        <v>1073</v>
      </c>
      <c r="I673">
        <f t="shared" si="66"/>
        <v>111.02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56</v>
      </c>
      <c r="G674" t="s">
        <v>14</v>
      </c>
      <c r="H674">
        <v>4428</v>
      </c>
      <c r="I674">
        <f t="shared" si="66"/>
        <v>25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44</v>
      </c>
      <c r="G675" t="s">
        <v>14</v>
      </c>
      <c r="H675">
        <v>58</v>
      </c>
      <c r="I675">
        <f t="shared" si="66"/>
        <v>42.16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34</v>
      </c>
      <c r="G676" t="s">
        <v>74</v>
      </c>
      <c r="H676">
        <v>1218</v>
      </c>
      <c r="I676">
        <f t="shared" si="66"/>
        <v>47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>
        <f t="shared" si="66"/>
        <v>36.04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190</v>
      </c>
      <c r="G678" t="s">
        <v>20</v>
      </c>
      <c r="H678">
        <v>1170</v>
      </c>
      <c r="I678">
        <f t="shared" si="66"/>
        <v>101.04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84</v>
      </c>
      <c r="G679" t="s">
        <v>14</v>
      </c>
      <c r="H679">
        <v>111</v>
      </c>
      <c r="I679">
        <f t="shared" si="66"/>
        <v>39.93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>
        <f t="shared" si="66"/>
        <v>83.16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1037</v>
      </c>
      <c r="G681" t="s">
        <v>20</v>
      </c>
      <c r="H681">
        <v>363</v>
      </c>
      <c r="I681">
        <f t="shared" si="66"/>
        <v>39.979999999999997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</v>
      </c>
      <c r="G682" t="s">
        <v>14</v>
      </c>
      <c r="H682">
        <v>2955</v>
      </c>
      <c r="I682">
        <f t="shared" si="66"/>
        <v>47.99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</v>
      </c>
      <c r="G683" t="s">
        <v>14</v>
      </c>
      <c r="H683">
        <v>1657</v>
      </c>
      <c r="I683">
        <f t="shared" si="66"/>
        <v>95.98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</v>
      </c>
      <c r="G684" t="s">
        <v>20</v>
      </c>
      <c r="H684">
        <v>103</v>
      </c>
      <c r="I684">
        <f t="shared" si="66"/>
        <v>78.73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</v>
      </c>
      <c r="G685" t="s">
        <v>20</v>
      </c>
      <c r="H685">
        <v>147</v>
      </c>
      <c r="I685">
        <f t="shared" si="66"/>
        <v>56.08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543</v>
      </c>
      <c r="G686" t="s">
        <v>20</v>
      </c>
      <c r="H686">
        <v>110</v>
      </c>
      <c r="I686">
        <f t="shared" si="66"/>
        <v>69.09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68</v>
      </c>
      <c r="G687" t="s">
        <v>14</v>
      </c>
      <c r="H687">
        <v>926</v>
      </c>
      <c r="I687">
        <f t="shared" si="66"/>
        <v>102.05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192</v>
      </c>
      <c r="G688" t="s">
        <v>20</v>
      </c>
      <c r="H688">
        <v>134</v>
      </c>
      <c r="I688">
        <f t="shared" si="66"/>
        <v>107.32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>
        <f t="shared" si="66"/>
        <v>51.97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</v>
      </c>
      <c r="G690" t="s">
        <v>20</v>
      </c>
      <c r="H690">
        <v>175</v>
      </c>
      <c r="I690">
        <f t="shared" si="66"/>
        <v>71.14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101</v>
      </c>
      <c r="G691" t="s">
        <v>20</v>
      </c>
      <c r="H691">
        <v>69</v>
      </c>
      <c r="I691">
        <f t="shared" si="66"/>
        <v>106.49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227</v>
      </c>
      <c r="G692" t="s">
        <v>20</v>
      </c>
      <c r="H692">
        <v>190</v>
      </c>
      <c r="I692">
        <f t="shared" si="66"/>
        <v>42.94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</v>
      </c>
      <c r="G693" t="s">
        <v>20</v>
      </c>
      <c r="H693">
        <v>237</v>
      </c>
      <c r="I693">
        <f t="shared" si="66"/>
        <v>30.04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91</v>
      </c>
      <c r="G694" t="s">
        <v>14</v>
      </c>
      <c r="H694">
        <v>77</v>
      </c>
      <c r="I694">
        <f t="shared" si="66"/>
        <v>70.62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>
        <f t="shared" si="66"/>
        <v>66.02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</v>
      </c>
      <c r="G696" t="s">
        <v>14</v>
      </c>
      <c r="H696">
        <v>79</v>
      </c>
      <c r="I696">
        <f t="shared" si="66"/>
        <v>96.91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134</v>
      </c>
      <c r="G697" t="s">
        <v>20</v>
      </c>
      <c r="H697">
        <v>196</v>
      </c>
      <c r="I697">
        <f t="shared" si="66"/>
        <v>62.87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>
        <f t="shared" si="66"/>
        <v>108.99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153</v>
      </c>
      <c r="G699" t="s">
        <v>20</v>
      </c>
      <c r="H699">
        <v>7295</v>
      </c>
      <c r="I699">
        <f t="shared" si="66"/>
        <v>27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447</v>
      </c>
      <c r="G700" t="s">
        <v>20</v>
      </c>
      <c r="H700">
        <v>2893</v>
      </c>
      <c r="I700">
        <f t="shared" si="66"/>
        <v>65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</v>
      </c>
      <c r="G701" t="s">
        <v>14</v>
      </c>
      <c r="H701">
        <v>56</v>
      </c>
      <c r="I701">
        <f t="shared" si="66"/>
        <v>111.52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>
        <f t="shared" si="66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>
        <f t="shared" si="66"/>
        <v>110.99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</v>
      </c>
      <c r="G704" t="s">
        <v>14</v>
      </c>
      <c r="H704">
        <v>83</v>
      </c>
      <c r="I704">
        <f t="shared" si="66"/>
        <v>56.75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312</v>
      </c>
      <c r="G705" t="s">
        <v>20</v>
      </c>
      <c r="H705">
        <v>2038</v>
      </c>
      <c r="I705">
        <f t="shared" si="66"/>
        <v>97.02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7">ROUND((E706/D706)*100,0)</f>
        <v>123</v>
      </c>
      <c r="G706" t="s">
        <v>20</v>
      </c>
      <c r="H706">
        <v>116</v>
      </c>
      <c r="I706">
        <f t="shared" si="66"/>
        <v>92.09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7"/>
        <v>99</v>
      </c>
      <c r="G707" t="s">
        <v>14</v>
      </c>
      <c r="H707">
        <v>2025</v>
      </c>
      <c r="I707">
        <f t="shared" si="66"/>
        <v>82.99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 R707) - 1)</f>
        <v>publishing</v>
      </c>
      <c r="T707" t="str">
        <f t="shared" ref="T707:T770" si="71">MID(R707, FIND("/", R707) + 1, 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>
        <f t="shared" ref="I708:I771" si="72">ROUND(E708/H708, 2)</f>
        <v>103.04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>
        <f t="shared" si="72"/>
        <v>68.92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>
        <f t="shared" si="72"/>
        <v>87.74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>
        <f t="shared" si="72"/>
        <v>75.02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>
        <f t="shared" si="72"/>
        <v>50.86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>
        <f t="shared" si="72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>
        <f t="shared" si="72"/>
        <v>72.900000000000006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>
        <f t="shared" si="72"/>
        <v>108.49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>
        <f t="shared" si="72"/>
        <v>101.98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>
        <f t="shared" si="72"/>
        <v>44.01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>
        <f t="shared" si="72"/>
        <v>65.94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>
        <f t="shared" si="72"/>
        <v>24.99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>
        <f t="shared" si="72"/>
        <v>28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>
        <f t="shared" si="72"/>
        <v>85.83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>
        <f t="shared" si="72"/>
        <v>84.92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>
        <f t="shared" si="72"/>
        <v>90.48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>
        <f t="shared" si="72"/>
        <v>25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>
        <f t="shared" si="72"/>
        <v>92.01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>
        <f t="shared" si="72"/>
        <v>93.07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>
        <f t="shared" si="72"/>
        <v>61.01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>
        <f t="shared" si="72"/>
        <v>92.04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>
        <f t="shared" si="72"/>
        <v>81.13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>
        <f t="shared" si="72"/>
        <v>73.5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>
        <f t="shared" si="72"/>
        <v>85.22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>
        <f t="shared" si="72"/>
        <v>110.97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>
        <f t="shared" si="72"/>
        <v>32.97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>
        <f t="shared" si="72"/>
        <v>96.01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>
        <f t="shared" si="72"/>
        <v>84.97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>
        <f t="shared" si="72"/>
        <v>25.01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>
        <f t="shared" si="72"/>
        <v>66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>
        <f t="shared" si="72"/>
        <v>87.34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>
        <f t="shared" si="72"/>
        <v>27.93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>
        <f t="shared" si="72"/>
        <v>103.8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>
        <f t="shared" si="72"/>
        <v>31.94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>
        <f t="shared" si="72"/>
        <v>99.5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>
        <f t="shared" si="72"/>
        <v>108.85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>
        <f t="shared" si="72"/>
        <v>110.76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>
        <f t="shared" si="72"/>
        <v>29.65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>
        <f t="shared" si="72"/>
        <v>101.71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>
        <f t="shared" si="72"/>
        <v>61.5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>
        <f t="shared" si="72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>
        <f t="shared" si="72"/>
        <v>40.049999999999997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>
        <f t="shared" si="72"/>
        <v>110.97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>
        <f t="shared" si="72"/>
        <v>36.96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>
        <f t="shared" si="72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>
        <f t="shared" si="72"/>
        <v>30.97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>
        <f t="shared" si="72"/>
        <v>47.04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>
        <f t="shared" si="72"/>
        <v>88.07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</v>
      </c>
      <c r="G756" t="s">
        <v>20</v>
      </c>
      <c r="H756">
        <v>3205</v>
      </c>
      <c r="I756">
        <f t="shared" si="72"/>
        <v>37.01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167</v>
      </c>
      <c r="G757" t="s">
        <v>20</v>
      </c>
      <c r="H757">
        <v>288</v>
      </c>
      <c r="I757">
        <f t="shared" si="72"/>
        <v>26.03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</v>
      </c>
      <c r="G758" t="s">
        <v>20</v>
      </c>
      <c r="H758">
        <v>148</v>
      </c>
      <c r="I758">
        <f t="shared" si="72"/>
        <v>67.819999999999993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407</v>
      </c>
      <c r="G759" t="s">
        <v>20</v>
      </c>
      <c r="H759">
        <v>114</v>
      </c>
      <c r="I759">
        <f t="shared" si="72"/>
        <v>49.96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</v>
      </c>
      <c r="G760" t="s">
        <v>20</v>
      </c>
      <c r="H760">
        <v>1518</v>
      </c>
      <c r="I760">
        <f t="shared" si="72"/>
        <v>110.02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</v>
      </c>
      <c r="G761" t="s">
        <v>14</v>
      </c>
      <c r="H761">
        <v>1274</v>
      </c>
      <c r="I761">
        <f t="shared" si="72"/>
        <v>89.96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</v>
      </c>
      <c r="G762" t="s">
        <v>14</v>
      </c>
      <c r="H762">
        <v>210</v>
      </c>
      <c r="I762">
        <f t="shared" si="72"/>
        <v>79.010000000000005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</v>
      </c>
      <c r="G763" t="s">
        <v>20</v>
      </c>
      <c r="H763">
        <v>166</v>
      </c>
      <c r="I763">
        <f t="shared" si="72"/>
        <v>86.87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</v>
      </c>
      <c r="G764" t="s">
        <v>20</v>
      </c>
      <c r="H764">
        <v>100</v>
      </c>
      <c r="I764">
        <f t="shared" si="72"/>
        <v>62.04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</v>
      </c>
      <c r="G765" t="s">
        <v>20</v>
      </c>
      <c r="H765">
        <v>235</v>
      </c>
      <c r="I765">
        <f t="shared" si="72"/>
        <v>26.97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</v>
      </c>
      <c r="G766" t="s">
        <v>20</v>
      </c>
      <c r="H766">
        <v>148</v>
      </c>
      <c r="I766">
        <f t="shared" si="72"/>
        <v>54.12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</v>
      </c>
      <c r="G767" t="s">
        <v>20</v>
      </c>
      <c r="H767">
        <v>198</v>
      </c>
      <c r="I767">
        <f t="shared" si="72"/>
        <v>41.04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</v>
      </c>
      <c r="G768" t="s">
        <v>14</v>
      </c>
      <c r="H768">
        <v>248</v>
      </c>
      <c r="I768">
        <f t="shared" si="72"/>
        <v>55.05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>
        <f t="shared" si="72"/>
        <v>107.94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3">ROUND((E770/D770)*100,0)</f>
        <v>231</v>
      </c>
      <c r="G770" t="s">
        <v>20</v>
      </c>
      <c r="H770">
        <v>150</v>
      </c>
      <c r="I770">
        <f t="shared" si="72"/>
        <v>73.92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3"/>
        <v>87</v>
      </c>
      <c r="G771" t="s">
        <v>14</v>
      </c>
      <c r="H771">
        <v>3410</v>
      </c>
      <c r="I771">
        <f t="shared" si="72"/>
        <v>32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 R771) - 1)</f>
        <v>games</v>
      </c>
      <c r="T771" t="str">
        <f t="shared" ref="T771:T834" si="77">MID(R771, FIND("/", R771) + 1, 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>
        <f t="shared" ref="I772:I835" si="78">ROUND(E772/H772, 2)</f>
        <v>53.9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>
        <f t="shared" si="78"/>
        <v>106.5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>
        <f t="shared" si="78"/>
        <v>33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>
        <f t="shared" si="78"/>
        <v>43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>
        <f t="shared" si="78"/>
        <v>86.86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>
        <f t="shared" si="78"/>
        <v>96.8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>
        <f t="shared" si="78"/>
        <v>33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>
        <f t="shared" si="78"/>
        <v>68.03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>
        <f t="shared" si="78"/>
        <v>58.87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>
        <f t="shared" si="78"/>
        <v>105.05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>
        <f t="shared" si="78"/>
        <v>33.049999999999997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>
        <f t="shared" si="78"/>
        <v>78.819999999999993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>
        <f t="shared" si="78"/>
        <v>68.2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>
        <f t="shared" si="78"/>
        <v>75.73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>
        <f t="shared" si="78"/>
        <v>31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>
        <f t="shared" si="78"/>
        <v>101.88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>
        <f t="shared" si="78"/>
        <v>52.88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>
        <f t="shared" si="78"/>
        <v>71.010000000000005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</v>
      </c>
      <c r="G790" t="s">
        <v>47</v>
      </c>
      <c r="H790">
        <v>31</v>
      </c>
      <c r="I790">
        <f t="shared" si="78"/>
        <v>102.39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</v>
      </c>
      <c r="G791" t="s">
        <v>14</v>
      </c>
      <c r="H791">
        <v>45</v>
      </c>
      <c r="I791">
        <f t="shared" si="78"/>
        <v>74.47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31</v>
      </c>
      <c r="G792" t="s">
        <v>74</v>
      </c>
      <c r="H792">
        <v>1113</v>
      </c>
      <c r="I792">
        <f t="shared" si="78"/>
        <v>51.01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26</v>
      </c>
      <c r="G793" t="s">
        <v>14</v>
      </c>
      <c r="H793">
        <v>6</v>
      </c>
      <c r="I793">
        <f t="shared" si="78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>
        <f t="shared" si="78"/>
        <v>97.14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1186</v>
      </c>
      <c r="G795" t="s">
        <v>20</v>
      </c>
      <c r="H795">
        <v>181</v>
      </c>
      <c r="I795">
        <f t="shared" si="78"/>
        <v>72.069999999999993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</v>
      </c>
      <c r="G796" t="s">
        <v>20</v>
      </c>
      <c r="H796">
        <v>110</v>
      </c>
      <c r="I796">
        <f t="shared" si="78"/>
        <v>75.239999999999995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</v>
      </c>
      <c r="G797" t="s">
        <v>14</v>
      </c>
      <c r="H797">
        <v>31</v>
      </c>
      <c r="I797">
        <f t="shared" si="78"/>
        <v>32.97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55</v>
      </c>
      <c r="G798" t="s">
        <v>14</v>
      </c>
      <c r="H798">
        <v>78</v>
      </c>
      <c r="I798">
        <f t="shared" si="78"/>
        <v>54.81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110</v>
      </c>
      <c r="G799" t="s">
        <v>20</v>
      </c>
      <c r="H799">
        <v>185</v>
      </c>
      <c r="I799">
        <f t="shared" si="78"/>
        <v>45.04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</v>
      </c>
      <c r="G800" t="s">
        <v>20</v>
      </c>
      <c r="H800">
        <v>121</v>
      </c>
      <c r="I800">
        <f t="shared" si="78"/>
        <v>52.96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>
        <f t="shared" si="78"/>
        <v>60.02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>
        <f t="shared" si="78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203</v>
      </c>
      <c r="G803" t="s">
        <v>20</v>
      </c>
      <c r="H803">
        <v>106</v>
      </c>
      <c r="I803">
        <f t="shared" si="78"/>
        <v>44.03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>
        <f t="shared" si="78"/>
        <v>86.03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>
        <f t="shared" si="78"/>
        <v>28.01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269</v>
      </c>
      <c r="G806" t="s">
        <v>20</v>
      </c>
      <c r="H806">
        <v>218</v>
      </c>
      <c r="I806">
        <f t="shared" si="78"/>
        <v>32.049999999999997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51</v>
      </c>
      <c r="G807" t="s">
        <v>14</v>
      </c>
      <c r="H807">
        <v>67</v>
      </c>
      <c r="I807">
        <f t="shared" si="78"/>
        <v>73.61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</v>
      </c>
      <c r="G808" t="s">
        <v>20</v>
      </c>
      <c r="H808">
        <v>76</v>
      </c>
      <c r="I808">
        <f t="shared" si="78"/>
        <v>108.71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>
        <f t="shared" si="78"/>
        <v>42.98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</v>
      </c>
      <c r="G810" t="s">
        <v>14</v>
      </c>
      <c r="H810">
        <v>19</v>
      </c>
      <c r="I810">
        <f t="shared" si="78"/>
        <v>83.32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63</v>
      </c>
      <c r="G811" t="s">
        <v>14</v>
      </c>
      <c r="H811">
        <v>2108</v>
      </c>
      <c r="I811">
        <f t="shared" si="78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</v>
      </c>
      <c r="G812" t="s">
        <v>20</v>
      </c>
      <c r="H812">
        <v>221</v>
      </c>
      <c r="I812">
        <f t="shared" si="78"/>
        <v>55.93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</v>
      </c>
      <c r="G813" t="s">
        <v>14</v>
      </c>
      <c r="H813">
        <v>679</v>
      </c>
      <c r="I813">
        <f t="shared" si="78"/>
        <v>105.04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226</v>
      </c>
      <c r="G814" t="s">
        <v>20</v>
      </c>
      <c r="H814">
        <v>2805</v>
      </c>
      <c r="I814">
        <f t="shared" si="78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</v>
      </c>
      <c r="G815" t="s">
        <v>20</v>
      </c>
      <c r="H815">
        <v>68</v>
      </c>
      <c r="I815">
        <f t="shared" si="78"/>
        <v>112.66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</v>
      </c>
      <c r="G816" t="s">
        <v>14</v>
      </c>
      <c r="H816">
        <v>36</v>
      </c>
      <c r="I816">
        <f t="shared" si="78"/>
        <v>81.94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</v>
      </c>
      <c r="G817" t="s">
        <v>20</v>
      </c>
      <c r="H817">
        <v>183</v>
      </c>
      <c r="I817">
        <f t="shared" si="78"/>
        <v>64.05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</v>
      </c>
      <c r="G818" t="s">
        <v>20</v>
      </c>
      <c r="H818">
        <v>133</v>
      </c>
      <c r="I818">
        <f t="shared" si="78"/>
        <v>106.39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369</v>
      </c>
      <c r="G819" t="s">
        <v>20</v>
      </c>
      <c r="H819">
        <v>2489</v>
      </c>
      <c r="I819">
        <f t="shared" si="78"/>
        <v>76.010000000000005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1095</v>
      </c>
      <c r="G820" t="s">
        <v>20</v>
      </c>
      <c r="H820">
        <v>69</v>
      </c>
      <c r="I820">
        <f t="shared" si="78"/>
        <v>111.07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51</v>
      </c>
      <c r="G821" t="s">
        <v>14</v>
      </c>
      <c r="H821">
        <v>47</v>
      </c>
      <c r="I821">
        <f t="shared" si="78"/>
        <v>95.94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801</v>
      </c>
      <c r="G822" t="s">
        <v>20</v>
      </c>
      <c r="H822">
        <v>279</v>
      </c>
      <c r="I822">
        <f t="shared" si="78"/>
        <v>43.04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</v>
      </c>
      <c r="G823" t="s">
        <v>20</v>
      </c>
      <c r="H823">
        <v>210</v>
      </c>
      <c r="I823">
        <f t="shared" si="78"/>
        <v>67.97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>
        <f t="shared" si="78"/>
        <v>89.99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</v>
      </c>
      <c r="G825" t="s">
        <v>20</v>
      </c>
      <c r="H825">
        <v>252</v>
      </c>
      <c r="I825">
        <f t="shared" si="78"/>
        <v>58.1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</v>
      </c>
      <c r="G826" t="s">
        <v>20</v>
      </c>
      <c r="H826">
        <v>1280</v>
      </c>
      <c r="I826">
        <f t="shared" si="78"/>
        <v>84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388</v>
      </c>
      <c r="G827" t="s">
        <v>20</v>
      </c>
      <c r="H827">
        <v>157</v>
      </c>
      <c r="I827">
        <f t="shared" si="78"/>
        <v>88.85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>
        <f t="shared" si="78"/>
        <v>65.959999999999994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267</v>
      </c>
      <c r="G829" t="s">
        <v>20</v>
      </c>
      <c r="H829">
        <v>82</v>
      </c>
      <c r="I829">
        <f t="shared" si="78"/>
        <v>74.8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>
        <f t="shared" si="78"/>
        <v>69.989999999999995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</v>
      </c>
      <c r="G831" t="s">
        <v>14</v>
      </c>
      <c r="H831">
        <v>154</v>
      </c>
      <c r="I831">
        <f t="shared" si="78"/>
        <v>32.01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</v>
      </c>
      <c r="G832" t="s">
        <v>14</v>
      </c>
      <c r="H832">
        <v>22</v>
      </c>
      <c r="I832">
        <f t="shared" si="78"/>
        <v>64.73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>
        <f t="shared" si="78"/>
        <v>25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9">ROUND((E834/D834)*100,0)</f>
        <v>315</v>
      </c>
      <c r="G834" t="s">
        <v>20</v>
      </c>
      <c r="H834">
        <v>1297</v>
      </c>
      <c r="I834">
        <f t="shared" si="78"/>
        <v>104.98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9"/>
        <v>158</v>
      </c>
      <c r="G835" t="s">
        <v>20</v>
      </c>
      <c r="H835">
        <v>165</v>
      </c>
      <c r="I835">
        <f t="shared" si="78"/>
        <v>64.989999999999995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 R835) - 1)</f>
        <v>publishing</v>
      </c>
      <c r="T835" t="str">
        <f t="shared" ref="T835:T898" si="83">MID(R835, FIND("/", R835) + 1, 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>
        <f t="shared" ref="I836:I899" si="84">ROUND(E836/H836, 2)</f>
        <v>94.35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>
        <f t="shared" si="84"/>
        <v>44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>
        <f t="shared" si="84"/>
        <v>64.739999999999995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>
        <f t="shared" si="84"/>
        <v>84.01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>
        <f t="shared" si="84"/>
        <v>34.06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>
        <f t="shared" si="84"/>
        <v>93.27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>
        <f t="shared" si="84"/>
        <v>33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>
        <f t="shared" si="84"/>
        <v>83.81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>
        <f t="shared" si="84"/>
        <v>63.99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>
        <f t="shared" si="84"/>
        <v>81.91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>
        <f t="shared" si="84"/>
        <v>93.05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>
        <f t="shared" si="84"/>
        <v>101.98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>
        <f t="shared" si="84"/>
        <v>105.94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>
        <f t="shared" si="84"/>
        <v>101.58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>
        <f t="shared" si="84"/>
        <v>62.97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>
        <f t="shared" si="84"/>
        <v>29.05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>
        <f t="shared" si="84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>
        <f t="shared" si="84"/>
        <v>77.930000000000007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>
        <f t="shared" si="84"/>
        <v>80.81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</v>
      </c>
      <c r="G855" t="s">
        <v>20</v>
      </c>
      <c r="H855">
        <v>1467</v>
      </c>
      <c r="I855">
        <f t="shared" si="84"/>
        <v>76.010000000000005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114</v>
      </c>
      <c r="G856" t="s">
        <v>20</v>
      </c>
      <c r="H856">
        <v>2662</v>
      </c>
      <c r="I856">
        <f t="shared" si="84"/>
        <v>72.989999999999995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</v>
      </c>
      <c r="G857" t="s">
        <v>20</v>
      </c>
      <c r="H857">
        <v>452</v>
      </c>
      <c r="I857">
        <f t="shared" si="84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357</v>
      </c>
      <c r="G858" t="s">
        <v>20</v>
      </c>
      <c r="H858">
        <v>158</v>
      </c>
      <c r="I858">
        <f t="shared" si="84"/>
        <v>54.16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140</v>
      </c>
      <c r="G859" t="s">
        <v>20</v>
      </c>
      <c r="H859">
        <v>225</v>
      </c>
      <c r="I859">
        <f t="shared" si="84"/>
        <v>32.950000000000003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</v>
      </c>
      <c r="G860" t="s">
        <v>14</v>
      </c>
      <c r="H860">
        <v>35</v>
      </c>
      <c r="I860">
        <f t="shared" si="84"/>
        <v>79.37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36</v>
      </c>
      <c r="G861" t="s">
        <v>14</v>
      </c>
      <c r="H861">
        <v>63</v>
      </c>
      <c r="I861">
        <f t="shared" si="84"/>
        <v>41.17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252</v>
      </c>
      <c r="G862" t="s">
        <v>20</v>
      </c>
      <c r="H862">
        <v>65</v>
      </c>
      <c r="I862">
        <f t="shared" si="84"/>
        <v>77.430000000000007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106</v>
      </c>
      <c r="G863" t="s">
        <v>20</v>
      </c>
      <c r="H863">
        <v>163</v>
      </c>
      <c r="I863">
        <f t="shared" si="84"/>
        <v>57.16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</v>
      </c>
      <c r="G864" t="s">
        <v>20</v>
      </c>
      <c r="H864">
        <v>85</v>
      </c>
      <c r="I864">
        <f t="shared" si="84"/>
        <v>77.180000000000007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387</v>
      </c>
      <c r="G865" t="s">
        <v>20</v>
      </c>
      <c r="H865">
        <v>217</v>
      </c>
      <c r="I865">
        <f t="shared" si="84"/>
        <v>24.95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</v>
      </c>
      <c r="G866" t="s">
        <v>20</v>
      </c>
      <c r="H866">
        <v>150</v>
      </c>
      <c r="I866">
        <f t="shared" si="84"/>
        <v>97.18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186</v>
      </c>
      <c r="G867" t="s">
        <v>20</v>
      </c>
      <c r="H867">
        <v>3272</v>
      </c>
      <c r="I867">
        <f t="shared" si="84"/>
        <v>46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</v>
      </c>
      <c r="G868" t="s">
        <v>74</v>
      </c>
      <c r="H868">
        <v>898</v>
      </c>
      <c r="I868">
        <f t="shared" si="84"/>
        <v>88.02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</v>
      </c>
      <c r="G869" t="s">
        <v>20</v>
      </c>
      <c r="H869">
        <v>300</v>
      </c>
      <c r="I869">
        <f t="shared" si="84"/>
        <v>25.99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185</v>
      </c>
      <c r="G870" t="s">
        <v>20</v>
      </c>
      <c r="H870">
        <v>126</v>
      </c>
      <c r="I870">
        <f t="shared" si="84"/>
        <v>102.69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24</v>
      </c>
      <c r="G871" t="s">
        <v>14</v>
      </c>
      <c r="H871">
        <v>526</v>
      </c>
      <c r="I871">
        <f t="shared" si="84"/>
        <v>72.959999999999994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90</v>
      </c>
      <c r="G872" t="s">
        <v>14</v>
      </c>
      <c r="H872">
        <v>121</v>
      </c>
      <c r="I872">
        <f t="shared" si="84"/>
        <v>57.19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273</v>
      </c>
      <c r="G873" t="s">
        <v>20</v>
      </c>
      <c r="H873">
        <v>2320</v>
      </c>
      <c r="I873">
        <f t="shared" si="84"/>
        <v>84.01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>
        <f t="shared" si="84"/>
        <v>98.67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</v>
      </c>
      <c r="G875" t="s">
        <v>20</v>
      </c>
      <c r="H875">
        <v>1887</v>
      </c>
      <c r="I875">
        <f t="shared" si="84"/>
        <v>42.01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347</v>
      </c>
      <c r="G876" t="s">
        <v>20</v>
      </c>
      <c r="H876">
        <v>4358</v>
      </c>
      <c r="I876">
        <f t="shared" si="84"/>
        <v>32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</v>
      </c>
      <c r="G877" t="s">
        <v>14</v>
      </c>
      <c r="H877">
        <v>67</v>
      </c>
      <c r="I877">
        <f t="shared" si="84"/>
        <v>81.569999999999993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</v>
      </c>
      <c r="G878" t="s">
        <v>14</v>
      </c>
      <c r="H878">
        <v>57</v>
      </c>
      <c r="I878">
        <f t="shared" si="84"/>
        <v>37.04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</v>
      </c>
      <c r="G879" t="s">
        <v>14</v>
      </c>
      <c r="H879">
        <v>1229</v>
      </c>
      <c r="I879">
        <f t="shared" si="84"/>
        <v>103.03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</v>
      </c>
      <c r="G880" t="s">
        <v>14</v>
      </c>
      <c r="H880">
        <v>12</v>
      </c>
      <c r="I880">
        <f t="shared" si="84"/>
        <v>84.33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544</v>
      </c>
      <c r="G881" t="s">
        <v>20</v>
      </c>
      <c r="H881">
        <v>53</v>
      </c>
      <c r="I881">
        <f t="shared" si="84"/>
        <v>102.6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229</v>
      </c>
      <c r="G882" t="s">
        <v>20</v>
      </c>
      <c r="H882">
        <v>2414</v>
      </c>
      <c r="I882">
        <f t="shared" si="84"/>
        <v>79.989999999999995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39</v>
      </c>
      <c r="G883" t="s">
        <v>14</v>
      </c>
      <c r="H883">
        <v>452</v>
      </c>
      <c r="I883">
        <f t="shared" si="84"/>
        <v>70.06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>
        <f t="shared" si="84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238</v>
      </c>
      <c r="G885" t="s">
        <v>20</v>
      </c>
      <c r="H885">
        <v>193</v>
      </c>
      <c r="I885">
        <f t="shared" si="84"/>
        <v>41.91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>
        <f t="shared" si="84"/>
        <v>57.99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</v>
      </c>
      <c r="G887" t="s">
        <v>20</v>
      </c>
      <c r="H887">
        <v>52</v>
      </c>
      <c r="I887">
        <f t="shared" si="84"/>
        <v>40.94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85</v>
      </c>
      <c r="G888" t="s">
        <v>14</v>
      </c>
      <c r="H888">
        <v>1825</v>
      </c>
      <c r="I888">
        <f t="shared" si="84"/>
        <v>70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</v>
      </c>
      <c r="G889" t="s">
        <v>14</v>
      </c>
      <c r="H889">
        <v>31</v>
      </c>
      <c r="I889">
        <f t="shared" si="84"/>
        <v>73.84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210</v>
      </c>
      <c r="G890" t="s">
        <v>20</v>
      </c>
      <c r="H890">
        <v>290</v>
      </c>
      <c r="I890">
        <f t="shared" si="84"/>
        <v>41.98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170</v>
      </c>
      <c r="G891" t="s">
        <v>20</v>
      </c>
      <c r="H891">
        <v>122</v>
      </c>
      <c r="I891">
        <f t="shared" si="84"/>
        <v>77.930000000000007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>
        <f t="shared" si="84"/>
        <v>106.02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259</v>
      </c>
      <c r="G893" t="s">
        <v>20</v>
      </c>
      <c r="H893">
        <v>165</v>
      </c>
      <c r="I893">
        <f t="shared" si="84"/>
        <v>47.02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231</v>
      </c>
      <c r="G894" t="s">
        <v>20</v>
      </c>
      <c r="H894">
        <v>182</v>
      </c>
      <c r="I894">
        <f t="shared" si="84"/>
        <v>76.02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</v>
      </c>
      <c r="G895" t="s">
        <v>20</v>
      </c>
      <c r="H895">
        <v>199</v>
      </c>
      <c r="I895">
        <f t="shared" si="84"/>
        <v>54.12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189</v>
      </c>
      <c r="G896" t="s">
        <v>20</v>
      </c>
      <c r="H896">
        <v>56</v>
      </c>
      <c r="I896">
        <f t="shared" si="84"/>
        <v>57.29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>
        <f t="shared" si="84"/>
        <v>103.81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5">ROUND((E898/D898)*100,0)</f>
        <v>774</v>
      </c>
      <c r="G898" t="s">
        <v>20</v>
      </c>
      <c r="H898">
        <v>1460</v>
      </c>
      <c r="I898">
        <f t="shared" si="84"/>
        <v>105.03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5"/>
        <v>28</v>
      </c>
      <c r="G899" t="s">
        <v>14</v>
      </c>
      <c r="H899">
        <v>27</v>
      </c>
      <c r="I899">
        <f t="shared" si="84"/>
        <v>90.26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 R899) - 1)</f>
        <v>theater</v>
      </c>
      <c r="T899" t="str">
        <f t="shared" ref="T899:T962" si="89">MID(R899, FIND("/", R899) + 1, 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>
        <f t="shared" ref="I900:I963" si="90">ROUND(E900/H900, 2)</f>
        <v>76.98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>
        <f t="shared" si="90"/>
        <v>102.6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>
        <f t="shared" si="90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>
        <f t="shared" si="90"/>
        <v>55.01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>
        <f t="shared" si="90"/>
        <v>32.130000000000003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>
        <f t="shared" si="90"/>
        <v>50.64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>
        <f t="shared" si="90"/>
        <v>49.69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>
        <f t="shared" si="90"/>
        <v>54.89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>
        <f t="shared" si="90"/>
        <v>46.93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>
        <f t="shared" si="90"/>
        <v>44.95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>
        <f t="shared" si="90"/>
        <v>31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>
        <f t="shared" si="90"/>
        <v>107.76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>
        <f t="shared" si="90"/>
        <v>102.08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>
        <f t="shared" si="90"/>
        <v>24.98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>
        <f t="shared" si="90"/>
        <v>79.94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>
        <f t="shared" si="90"/>
        <v>67.95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>
        <f t="shared" si="90"/>
        <v>26.07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>
        <f t="shared" si="90"/>
        <v>105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>
        <f t="shared" si="90"/>
        <v>25.83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</v>
      </c>
      <c r="G919" t="s">
        <v>47</v>
      </c>
      <c r="H919">
        <v>27</v>
      </c>
      <c r="I919">
        <f t="shared" si="90"/>
        <v>77.67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</v>
      </c>
      <c r="G920" t="s">
        <v>20</v>
      </c>
      <c r="H920">
        <v>156</v>
      </c>
      <c r="I920">
        <f t="shared" si="90"/>
        <v>57.83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59</v>
      </c>
      <c r="G921" t="s">
        <v>14</v>
      </c>
      <c r="H921">
        <v>225</v>
      </c>
      <c r="I921">
        <f t="shared" si="90"/>
        <v>92.96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183</v>
      </c>
      <c r="G922" t="s">
        <v>20</v>
      </c>
      <c r="H922">
        <v>255</v>
      </c>
      <c r="I922">
        <f t="shared" si="90"/>
        <v>37.950000000000003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1</v>
      </c>
      <c r="G923" t="s">
        <v>14</v>
      </c>
      <c r="H923">
        <v>38</v>
      </c>
      <c r="I923">
        <f t="shared" si="90"/>
        <v>31.84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>
        <f t="shared" si="90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238</v>
      </c>
      <c r="G925" t="s">
        <v>20</v>
      </c>
      <c r="H925">
        <v>40</v>
      </c>
      <c r="I925">
        <f t="shared" si="90"/>
        <v>101.1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</v>
      </c>
      <c r="G926" t="s">
        <v>20</v>
      </c>
      <c r="H926">
        <v>2289</v>
      </c>
      <c r="I926">
        <f t="shared" si="90"/>
        <v>84.01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</v>
      </c>
      <c r="G927" t="s">
        <v>20</v>
      </c>
      <c r="H927">
        <v>65</v>
      </c>
      <c r="I927">
        <f t="shared" si="90"/>
        <v>103.42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</v>
      </c>
      <c r="G928" t="s">
        <v>14</v>
      </c>
      <c r="H928">
        <v>15</v>
      </c>
      <c r="I928">
        <f t="shared" si="90"/>
        <v>105.13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46</v>
      </c>
      <c r="G929" t="s">
        <v>14</v>
      </c>
      <c r="H929">
        <v>37</v>
      </c>
      <c r="I929">
        <f t="shared" si="90"/>
        <v>89.22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</v>
      </c>
      <c r="G930" t="s">
        <v>20</v>
      </c>
      <c r="H930">
        <v>3777</v>
      </c>
      <c r="I930">
        <f t="shared" si="90"/>
        <v>52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</v>
      </c>
      <c r="G931" t="s">
        <v>20</v>
      </c>
      <c r="H931">
        <v>184</v>
      </c>
      <c r="I931">
        <f t="shared" si="90"/>
        <v>64.959999999999994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</v>
      </c>
      <c r="G932" t="s">
        <v>20</v>
      </c>
      <c r="H932">
        <v>85</v>
      </c>
      <c r="I932">
        <f t="shared" si="90"/>
        <v>46.24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73</v>
      </c>
      <c r="G933" t="s">
        <v>14</v>
      </c>
      <c r="H933">
        <v>112</v>
      </c>
      <c r="I933">
        <f t="shared" si="90"/>
        <v>51.15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</v>
      </c>
      <c r="G934" t="s">
        <v>20</v>
      </c>
      <c r="H934">
        <v>144</v>
      </c>
      <c r="I934">
        <f t="shared" si="90"/>
        <v>33.909999999999997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240</v>
      </c>
      <c r="G935" t="s">
        <v>20</v>
      </c>
      <c r="H935">
        <v>1902</v>
      </c>
      <c r="I935">
        <f t="shared" si="90"/>
        <v>92.02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182</v>
      </c>
      <c r="G936" t="s">
        <v>20</v>
      </c>
      <c r="H936">
        <v>105</v>
      </c>
      <c r="I936">
        <f t="shared" si="90"/>
        <v>107.43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</v>
      </c>
      <c r="G937" t="s">
        <v>20</v>
      </c>
      <c r="H937">
        <v>132</v>
      </c>
      <c r="I937">
        <f t="shared" si="90"/>
        <v>75.849999999999994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2</v>
      </c>
      <c r="G938" t="s">
        <v>14</v>
      </c>
      <c r="H938">
        <v>21</v>
      </c>
      <c r="I938">
        <f t="shared" si="90"/>
        <v>80.48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50</v>
      </c>
      <c r="G939" t="s">
        <v>74</v>
      </c>
      <c r="H939">
        <v>976</v>
      </c>
      <c r="I939">
        <f t="shared" si="90"/>
        <v>86.98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110</v>
      </c>
      <c r="G940" t="s">
        <v>20</v>
      </c>
      <c r="H940">
        <v>96</v>
      </c>
      <c r="I940">
        <f t="shared" si="90"/>
        <v>105.14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</v>
      </c>
      <c r="G941" t="s">
        <v>14</v>
      </c>
      <c r="H941">
        <v>67</v>
      </c>
      <c r="I941">
        <f t="shared" si="90"/>
        <v>57.3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</v>
      </c>
      <c r="G942" t="s">
        <v>47</v>
      </c>
      <c r="H942">
        <v>66</v>
      </c>
      <c r="I942">
        <f t="shared" si="90"/>
        <v>93.35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</v>
      </c>
      <c r="G943" t="s">
        <v>14</v>
      </c>
      <c r="H943">
        <v>78</v>
      </c>
      <c r="I943">
        <f t="shared" si="90"/>
        <v>71.989999999999995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65</v>
      </c>
      <c r="G944" t="s">
        <v>14</v>
      </c>
      <c r="H944">
        <v>67</v>
      </c>
      <c r="I944">
        <f t="shared" si="90"/>
        <v>92.61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160</v>
      </c>
      <c r="G945" t="s">
        <v>20</v>
      </c>
      <c r="H945">
        <v>114</v>
      </c>
      <c r="I945">
        <f t="shared" si="90"/>
        <v>104.99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</v>
      </c>
      <c r="G946" t="s">
        <v>14</v>
      </c>
      <c r="H946">
        <v>263</v>
      </c>
      <c r="I946">
        <f t="shared" si="90"/>
        <v>30.96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</v>
      </c>
      <c r="G947" t="s">
        <v>14</v>
      </c>
      <c r="H947">
        <v>1691</v>
      </c>
      <c r="I947">
        <f t="shared" si="90"/>
        <v>33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10</v>
      </c>
      <c r="G948" t="s">
        <v>14</v>
      </c>
      <c r="H948">
        <v>181</v>
      </c>
      <c r="I948">
        <f t="shared" si="90"/>
        <v>84.19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27</v>
      </c>
      <c r="G949" t="s">
        <v>14</v>
      </c>
      <c r="H949">
        <v>13</v>
      </c>
      <c r="I949">
        <f t="shared" si="90"/>
        <v>73.92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>
        <f t="shared" si="90"/>
        <v>36.99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</v>
      </c>
      <c r="G951" t="s">
        <v>20</v>
      </c>
      <c r="H951">
        <v>203</v>
      </c>
      <c r="I951">
        <f t="shared" si="90"/>
        <v>46.9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>
        <f t="shared" si="90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1097</v>
      </c>
      <c r="G953" t="s">
        <v>20</v>
      </c>
      <c r="H953">
        <v>1559</v>
      </c>
      <c r="I953">
        <f t="shared" si="90"/>
        <v>102.02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</v>
      </c>
      <c r="G954" t="s">
        <v>74</v>
      </c>
      <c r="H954">
        <v>2266</v>
      </c>
      <c r="I954">
        <f t="shared" si="90"/>
        <v>45.01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>
        <f t="shared" si="90"/>
        <v>94.29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</v>
      </c>
      <c r="G956" t="s">
        <v>20</v>
      </c>
      <c r="H956">
        <v>1548</v>
      </c>
      <c r="I956">
        <f t="shared" si="90"/>
        <v>101.02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>
        <f t="shared" si="90"/>
        <v>97.04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>
        <f t="shared" si="90"/>
        <v>43.01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127</v>
      </c>
      <c r="G959" t="s">
        <v>20</v>
      </c>
      <c r="H959">
        <v>131</v>
      </c>
      <c r="I959">
        <f t="shared" si="90"/>
        <v>94.92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735</v>
      </c>
      <c r="G960" t="s">
        <v>20</v>
      </c>
      <c r="H960">
        <v>112</v>
      </c>
      <c r="I960">
        <f t="shared" si="90"/>
        <v>72.150000000000006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5</v>
      </c>
      <c r="G961" t="s">
        <v>14</v>
      </c>
      <c r="H961">
        <v>130</v>
      </c>
      <c r="I961">
        <f t="shared" si="90"/>
        <v>51.01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25" si="91">ROUND((E962/D962)*100,0)</f>
        <v>85</v>
      </c>
      <c r="G962" t="s">
        <v>14</v>
      </c>
      <c r="H962">
        <v>55</v>
      </c>
      <c r="I962">
        <f t="shared" si="90"/>
        <v>85.05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1"/>
        <v>119</v>
      </c>
      <c r="G963" t="s">
        <v>20</v>
      </c>
      <c r="H963">
        <v>155</v>
      </c>
      <c r="I963">
        <f t="shared" si="90"/>
        <v>43.87</v>
      </c>
      <c r="J963" t="s">
        <v>21</v>
      </c>
      <c r="K963" t="s">
        <v>22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 R963) - 1)</f>
        <v>publishing</v>
      </c>
      <c r="T963" t="str">
        <f t="shared" ref="T963:T1001" si="95">MID(R963, FIND("/", R963) + 1, 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>
        <f t="shared" ref="I964:I1001" si="96">ROUND(E964/H964, 2)</f>
        <v>40.06</v>
      </c>
      <c r="J964" t="s">
        <v>21</v>
      </c>
      <c r="K964" t="s">
        <v>22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>
        <f t="shared" si="96"/>
        <v>43.83</v>
      </c>
      <c r="J965" t="s">
        <v>107</v>
      </c>
      <c r="K965" t="s">
        <v>108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>
        <f t="shared" si="96"/>
        <v>84.93</v>
      </c>
      <c r="J966" t="s">
        <v>21</v>
      </c>
      <c r="K966" t="s">
        <v>22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>
        <f t="shared" si="96"/>
        <v>41.07</v>
      </c>
      <c r="J967" t="s">
        <v>40</v>
      </c>
      <c r="K967" t="s">
        <v>41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>
        <f t="shared" si="96"/>
        <v>54.97</v>
      </c>
      <c r="J968" t="s">
        <v>21</v>
      </c>
      <c r="K968" t="s">
        <v>22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>
        <f t="shared" si="96"/>
        <v>77.010000000000005</v>
      </c>
      <c r="J969" t="s">
        <v>21</v>
      </c>
      <c r="K969" t="s">
        <v>22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>
        <f t="shared" si="96"/>
        <v>71.2</v>
      </c>
      <c r="J970" t="s">
        <v>21</v>
      </c>
      <c r="K970" t="s">
        <v>22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>
        <f t="shared" si="96"/>
        <v>91.94</v>
      </c>
      <c r="J971" t="s">
        <v>21</v>
      </c>
      <c r="K971" t="s">
        <v>22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>
        <f t="shared" si="96"/>
        <v>97.07</v>
      </c>
      <c r="J972" t="s">
        <v>21</v>
      </c>
      <c r="K972" t="s">
        <v>22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>
        <f t="shared" si="96"/>
        <v>58.92</v>
      </c>
      <c r="J973" t="s">
        <v>21</v>
      </c>
      <c r="K973" t="s">
        <v>22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>
        <f t="shared" si="96"/>
        <v>58.02</v>
      </c>
      <c r="J974" t="s">
        <v>21</v>
      </c>
      <c r="K974" t="s">
        <v>22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>
        <f t="shared" si="96"/>
        <v>103.87</v>
      </c>
      <c r="J975" t="s">
        <v>21</v>
      </c>
      <c r="K975" t="s">
        <v>22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>
        <f t="shared" si="96"/>
        <v>93.47</v>
      </c>
      <c r="J976" t="s">
        <v>21</v>
      </c>
      <c r="K976" t="s">
        <v>22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>
        <f t="shared" si="96"/>
        <v>61.97</v>
      </c>
      <c r="J977" t="s">
        <v>21</v>
      </c>
      <c r="K977" t="s">
        <v>22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>
        <f t="shared" si="96"/>
        <v>92.04</v>
      </c>
      <c r="J978" t="s">
        <v>21</v>
      </c>
      <c r="K978" t="s">
        <v>22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>
        <f t="shared" si="96"/>
        <v>77.27</v>
      </c>
      <c r="J979" t="s">
        <v>21</v>
      </c>
      <c r="K979" t="s">
        <v>22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>
        <f t="shared" si="96"/>
        <v>93.92</v>
      </c>
      <c r="J980" t="s">
        <v>21</v>
      </c>
      <c r="K980" t="s">
        <v>22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>
        <f t="shared" si="96"/>
        <v>84.97</v>
      </c>
      <c r="J981" t="s">
        <v>40</v>
      </c>
      <c r="K981" t="s">
        <v>41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>
        <f t="shared" si="96"/>
        <v>105.97</v>
      </c>
      <c r="J982" t="s">
        <v>21</v>
      </c>
      <c r="K982" t="s">
        <v>22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</v>
      </c>
      <c r="G983" t="s">
        <v>20</v>
      </c>
      <c r="H983">
        <v>323</v>
      </c>
      <c r="I983">
        <f t="shared" si="96"/>
        <v>36.97</v>
      </c>
      <c r="J983" t="s">
        <v>21</v>
      </c>
      <c r="K983" t="s">
        <v>22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85</v>
      </c>
      <c r="G984" t="s">
        <v>14</v>
      </c>
      <c r="H984">
        <v>75</v>
      </c>
      <c r="I984">
        <f t="shared" si="96"/>
        <v>81.53</v>
      </c>
      <c r="J984" t="s">
        <v>21</v>
      </c>
      <c r="K984" t="s">
        <v>22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146</v>
      </c>
      <c r="G985" t="s">
        <v>20</v>
      </c>
      <c r="H985">
        <v>2326</v>
      </c>
      <c r="I985">
        <f t="shared" si="96"/>
        <v>81</v>
      </c>
      <c r="J985" t="s">
        <v>21</v>
      </c>
      <c r="K985" t="s">
        <v>22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</v>
      </c>
      <c r="G986" t="s">
        <v>20</v>
      </c>
      <c r="H986">
        <v>381</v>
      </c>
      <c r="I986">
        <f t="shared" si="96"/>
        <v>26.01</v>
      </c>
      <c r="J986" t="s">
        <v>21</v>
      </c>
      <c r="K986" t="s">
        <v>22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</v>
      </c>
      <c r="G987" t="s">
        <v>14</v>
      </c>
      <c r="H987">
        <v>4405</v>
      </c>
      <c r="I987">
        <f t="shared" si="96"/>
        <v>26</v>
      </c>
      <c r="J987" t="s">
        <v>21</v>
      </c>
      <c r="K987" t="s">
        <v>22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</v>
      </c>
      <c r="G988" t="s">
        <v>14</v>
      </c>
      <c r="H988">
        <v>92</v>
      </c>
      <c r="I988">
        <f t="shared" si="96"/>
        <v>34.17</v>
      </c>
      <c r="J988" t="s">
        <v>21</v>
      </c>
      <c r="K988" t="s">
        <v>22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217</v>
      </c>
      <c r="G989" t="s">
        <v>20</v>
      </c>
      <c r="H989">
        <v>480</v>
      </c>
      <c r="I989">
        <f t="shared" si="96"/>
        <v>28</v>
      </c>
      <c r="J989" t="s">
        <v>21</v>
      </c>
      <c r="K989" t="s">
        <v>22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</v>
      </c>
      <c r="G990" t="s">
        <v>14</v>
      </c>
      <c r="H990">
        <v>64</v>
      </c>
      <c r="I990">
        <f t="shared" si="96"/>
        <v>76.55</v>
      </c>
      <c r="J990" t="s">
        <v>21</v>
      </c>
      <c r="K990" t="s">
        <v>22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500</v>
      </c>
      <c r="G991" t="s">
        <v>20</v>
      </c>
      <c r="H991">
        <v>226</v>
      </c>
      <c r="I991">
        <f t="shared" si="96"/>
        <v>53.05</v>
      </c>
      <c r="J991" t="s">
        <v>21</v>
      </c>
      <c r="K991" t="s">
        <v>22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88</v>
      </c>
      <c r="G992" t="s">
        <v>14</v>
      </c>
      <c r="H992">
        <v>64</v>
      </c>
      <c r="I992">
        <f t="shared" si="96"/>
        <v>106.86</v>
      </c>
      <c r="J992" t="s">
        <v>21</v>
      </c>
      <c r="K992" t="s">
        <v>22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</v>
      </c>
      <c r="G993" t="s">
        <v>20</v>
      </c>
      <c r="H993">
        <v>241</v>
      </c>
      <c r="I993">
        <f t="shared" si="96"/>
        <v>46.02</v>
      </c>
      <c r="J993" t="s">
        <v>21</v>
      </c>
      <c r="K993" t="s">
        <v>22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427</v>
      </c>
      <c r="G994" t="s">
        <v>20</v>
      </c>
      <c r="H994">
        <v>132</v>
      </c>
      <c r="I994">
        <f t="shared" si="96"/>
        <v>100.17</v>
      </c>
      <c r="J994" t="s">
        <v>21</v>
      </c>
      <c r="K994" t="s">
        <v>22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78</v>
      </c>
      <c r="G995" t="s">
        <v>74</v>
      </c>
      <c r="H995">
        <v>75</v>
      </c>
      <c r="I995">
        <f t="shared" si="96"/>
        <v>101.44</v>
      </c>
      <c r="J995" t="s">
        <v>107</v>
      </c>
      <c r="K995" t="s">
        <v>108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</v>
      </c>
      <c r="G996" t="s">
        <v>14</v>
      </c>
      <c r="H996">
        <v>842</v>
      </c>
      <c r="I996">
        <f t="shared" si="96"/>
        <v>87.97</v>
      </c>
      <c r="J996" t="s">
        <v>21</v>
      </c>
      <c r="K996" t="s">
        <v>22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</v>
      </c>
      <c r="G997" t="s">
        <v>20</v>
      </c>
      <c r="H997">
        <v>2043</v>
      </c>
      <c r="I997">
        <f t="shared" si="96"/>
        <v>75</v>
      </c>
      <c r="J997" t="s">
        <v>21</v>
      </c>
      <c r="K997" t="s">
        <v>22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73</v>
      </c>
      <c r="G998" t="s">
        <v>14</v>
      </c>
      <c r="H998">
        <v>112</v>
      </c>
      <c r="I998">
        <f t="shared" si="96"/>
        <v>42.98</v>
      </c>
      <c r="J998" t="s">
        <v>21</v>
      </c>
      <c r="K998" t="s">
        <v>22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61</v>
      </c>
      <c r="G999" t="s">
        <v>74</v>
      </c>
      <c r="H999">
        <v>139</v>
      </c>
      <c r="I999">
        <f t="shared" si="96"/>
        <v>33.119999999999997</v>
      </c>
      <c r="J999" t="s">
        <v>107</v>
      </c>
      <c r="K999" t="s">
        <v>108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57</v>
      </c>
      <c r="G1000" t="s">
        <v>14</v>
      </c>
      <c r="H1000">
        <v>374</v>
      </c>
      <c r="I1000">
        <f t="shared" si="96"/>
        <v>101.13</v>
      </c>
      <c r="J1000" t="s">
        <v>21</v>
      </c>
      <c r="K1000" t="s">
        <v>22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57</v>
      </c>
      <c r="G1001" t="s">
        <v>74</v>
      </c>
      <c r="H1001">
        <v>1122</v>
      </c>
      <c r="I1001">
        <f t="shared" si="96"/>
        <v>55.99</v>
      </c>
      <c r="J1001" t="s">
        <v>21</v>
      </c>
      <c r="K1001" t="s">
        <v>22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rgb="FF00B0F0"/>
      </colorScale>
    </cfRule>
  </conditionalFormatting>
  <conditionalFormatting sqref="G1:G1048576"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conditionalFormatting sqref="G2">
    <cfRule type="colorScale" priority="7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A5E6-BC42-4644-B27B-7A0E1ABD2B04}">
  <sheetPr codeName="Sheet5"/>
  <dimension ref="A1:H13"/>
  <sheetViews>
    <sheetView workbookViewId="0">
      <selection activeCell="D10" sqref="D10"/>
    </sheetView>
  </sheetViews>
  <sheetFormatPr baseColWidth="10" defaultRowHeight="16" x14ac:dyDescent="0.2"/>
  <cols>
    <col min="1" max="1" width="27" bestFit="1" customWidth="1"/>
    <col min="2" max="2" width="18" customWidth="1"/>
    <col min="3" max="3" width="13.5" customWidth="1"/>
    <col min="4" max="4" width="15.33203125" customWidth="1"/>
    <col min="5" max="5" width="12.33203125" bestFit="1" customWidth="1"/>
    <col min="6" max="6" width="19.5" bestFit="1" customWidth="1"/>
    <col min="7" max="7" width="16.5" bestFit="1" customWidth="1"/>
    <col min="8" max="8" width="18.83203125" bestFit="1" customWidth="1"/>
  </cols>
  <sheetData>
    <row r="1" spans="1:8" x14ac:dyDescent="0.2">
      <c r="A1" s="6" t="s">
        <v>2072</v>
      </c>
      <c r="B1" s="6" t="s">
        <v>2073</v>
      </c>
      <c r="C1" s="6" t="s">
        <v>2074</v>
      </c>
      <c r="D1" s="6" t="s">
        <v>2075</v>
      </c>
      <c r="E1" s="6" t="s">
        <v>2076</v>
      </c>
      <c r="F1" s="6" t="s">
        <v>2077</v>
      </c>
      <c r="G1" s="6" t="s">
        <v>2078</v>
      </c>
      <c r="H1" s="6" t="s">
        <v>2079</v>
      </c>
    </row>
    <row r="2" spans="1:8" x14ac:dyDescent="0.2">
      <c r="A2" t="s">
        <v>2080</v>
      </c>
      <c r="B2">
        <f>COUNTIFS(Crowdfunding!G:G, "=successful", Crowdfunding!D:D, "&lt;1000")</f>
        <v>30</v>
      </c>
      <c r="C2">
        <f>COUNTIFS(Crowdfunding!G:G, "=failed", Crowdfunding!D:D, "&lt;1000")</f>
        <v>20</v>
      </c>
      <c r="D2">
        <f>COUNTIFS(Crowdfunding!G:G, "=canceled", Crowdfunding!D:D, 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2081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2082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2083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2084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2085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2086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2087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8">
        <f>ROUND(B9/E9, 0)</f>
        <v>1</v>
      </c>
      <c r="G9" s="8">
        <f>C9/E9</f>
        <v>0</v>
      </c>
      <c r="H9" s="8">
        <f>D9/E9</f>
        <v>0</v>
      </c>
    </row>
    <row r="10" spans="1:8" x14ac:dyDescent="0.2">
      <c r="A10" t="s">
        <v>2088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8">
        <f t="shared" si="1"/>
        <v>0.66666666666666663</v>
      </c>
      <c r="G10" s="8">
        <f>C10/E10</f>
        <v>0.25</v>
      </c>
      <c r="H10" s="8">
        <f t="shared" si="3"/>
        <v>8.3333333333333329E-2</v>
      </c>
    </row>
    <row r="11" spans="1:8" x14ac:dyDescent="0.2">
      <c r="A11" t="s">
        <v>2089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2090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2091</v>
      </c>
      <c r="B13">
        <f>COUNTIFS(Crowdfunding!G:G,"=successful",Crowdfunding!D:D,"&gt;=50000")</f>
        <v>114</v>
      </c>
      <c r="C13">
        <f>COUNTIFS(Crowdfunding!G:G, "=failed", Crowdfunding!D:D, "&gt;=50000")</f>
        <v>163</v>
      </c>
      <c r="D13">
        <f>COUNTIFS(Crowdfunding!G:G, "=canceled", Crowdfunding!D:D,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232E-A71E-FB47-A237-346E0C776FB6}">
  <sheetPr codeName="Sheet6" filterMode="1"/>
  <dimension ref="A1:L1001"/>
  <sheetViews>
    <sheetView tabSelected="1" workbookViewId="0">
      <selection activeCell="J15" sqref="J15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19.33203125" bestFit="1" customWidth="1"/>
    <col min="11" max="11" width="16.83203125" bestFit="1" customWidth="1"/>
  </cols>
  <sheetData>
    <row r="1" spans="1:12" x14ac:dyDescent="0.2">
      <c r="A1" s="1" t="s">
        <v>4</v>
      </c>
      <c r="B1" s="1" t="s">
        <v>5</v>
      </c>
      <c r="D1" s="6" t="s">
        <v>4</v>
      </c>
      <c r="E1" s="6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6"/>
      <c r="K4" s="6"/>
    </row>
    <row r="5" spans="1:12" x14ac:dyDescent="0.2">
      <c r="A5" t="s">
        <v>20</v>
      </c>
      <c r="B5">
        <v>227</v>
      </c>
      <c r="D5" t="s">
        <v>14</v>
      </c>
      <c r="E5">
        <v>18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6" t="s">
        <v>2111</v>
      </c>
      <c r="K6" s="6" t="s">
        <v>2112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2107</v>
      </c>
      <c r="I7">
        <f>AVERAGE(B2:B566)</f>
        <v>851.14690265486729</v>
      </c>
      <c r="K7" t="s">
        <v>2107</v>
      </c>
      <c r="L7">
        <f>AVERAGE(E2:E365)</f>
        <v>585.61538461538464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2113</v>
      </c>
      <c r="I8">
        <f>MEDIAN(B2:B566)</f>
        <v>201</v>
      </c>
      <c r="K8" t="s">
        <v>2113</v>
      </c>
      <c r="L8">
        <f>MEDIAN(E2:E365)</f>
        <v>114.5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2108</v>
      </c>
      <c r="I9">
        <f>MIN(B2:B566)</f>
        <v>16</v>
      </c>
      <c r="K9" t="s">
        <v>2108</v>
      </c>
      <c r="L9">
        <f>MIN(E2:E365)</f>
        <v>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2109</v>
      </c>
      <c r="I10">
        <f>MAX(B2:B580)</f>
        <v>7295</v>
      </c>
      <c r="K10" t="s">
        <v>2109</v>
      </c>
      <c r="L10">
        <f>MAX(E2:E365)</f>
        <v>6080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2114</v>
      </c>
      <c r="I11">
        <f>_xlfn.VAR.P(B2:B580)</f>
        <v>1587345.7837496011</v>
      </c>
      <c r="K11" t="s">
        <v>2114</v>
      </c>
      <c r="L11">
        <f>_xlfn.VAR.P(E2:E365)</f>
        <v>921574.68174133555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H12" t="s">
        <v>2110</v>
      </c>
      <c r="I12">
        <f>_xlfn.STDEV.P(B2:B566)</f>
        <v>1266.2439466397898</v>
      </c>
      <c r="K12" t="s">
        <v>2110</v>
      </c>
      <c r="L12">
        <f>_xlfn.STDEV.P(E2:E365)</f>
        <v>959.98681331637863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7" spans="1:2" hidden="1" x14ac:dyDescent="0.2">
      <c r="A567" t="s">
        <v>47</v>
      </c>
      <c r="B567">
        <v>708</v>
      </c>
    </row>
    <row r="568" spans="1:2" hidden="1" x14ac:dyDescent="0.2">
      <c r="A568" t="s">
        <v>47</v>
      </c>
      <c r="B568">
        <v>808</v>
      </c>
    </row>
    <row r="569" spans="1:2" hidden="1" x14ac:dyDescent="0.2">
      <c r="A569" t="s">
        <v>47</v>
      </c>
      <c r="B569">
        <v>61</v>
      </c>
    </row>
    <row r="570" spans="1:2" hidden="1" x14ac:dyDescent="0.2">
      <c r="A570" t="s">
        <v>47</v>
      </c>
      <c r="B570">
        <v>211</v>
      </c>
    </row>
    <row r="571" spans="1:2" hidden="1" x14ac:dyDescent="0.2">
      <c r="A571" t="s">
        <v>47</v>
      </c>
      <c r="B571">
        <v>86</v>
      </c>
    </row>
    <row r="572" spans="1:2" hidden="1" x14ac:dyDescent="0.2">
      <c r="A572" t="s">
        <v>47</v>
      </c>
      <c r="B572">
        <v>1111</v>
      </c>
    </row>
    <row r="573" spans="1:2" hidden="1" x14ac:dyDescent="0.2">
      <c r="A573" t="s">
        <v>47</v>
      </c>
      <c r="B573">
        <v>1089</v>
      </c>
    </row>
    <row r="574" spans="1:2" hidden="1" x14ac:dyDescent="0.2">
      <c r="A574" t="s">
        <v>47</v>
      </c>
      <c r="B574">
        <v>3640</v>
      </c>
    </row>
    <row r="575" spans="1:2" hidden="1" x14ac:dyDescent="0.2">
      <c r="A575" t="s">
        <v>47</v>
      </c>
      <c r="B575">
        <v>278</v>
      </c>
    </row>
    <row r="576" spans="1:2" hidden="1" x14ac:dyDescent="0.2">
      <c r="A576" t="s">
        <v>47</v>
      </c>
      <c r="B576">
        <v>45</v>
      </c>
    </row>
    <row r="577" spans="1:4" hidden="1" x14ac:dyDescent="0.2">
      <c r="A577" t="s">
        <v>47</v>
      </c>
      <c r="B577">
        <v>31</v>
      </c>
    </row>
    <row r="578" spans="1:4" hidden="1" x14ac:dyDescent="0.2">
      <c r="A578" t="s">
        <v>47</v>
      </c>
      <c r="B578">
        <v>14</v>
      </c>
    </row>
    <row r="579" spans="1:4" hidden="1" x14ac:dyDescent="0.2">
      <c r="A579" t="s">
        <v>47</v>
      </c>
      <c r="B579">
        <v>27</v>
      </c>
    </row>
    <row r="580" spans="1:4" hidden="1" x14ac:dyDescent="0.2">
      <c r="A580" t="s">
        <v>47</v>
      </c>
      <c r="B580">
        <v>66</v>
      </c>
    </row>
    <row r="582" spans="1:4" x14ac:dyDescent="0.2">
      <c r="D582" s="6"/>
    </row>
    <row r="945" spans="1:2" hidden="1" x14ac:dyDescent="0.2">
      <c r="A945" t="s">
        <v>74</v>
      </c>
      <c r="B945">
        <v>135</v>
      </c>
    </row>
    <row r="946" spans="1:2" hidden="1" x14ac:dyDescent="0.2">
      <c r="A946" t="s">
        <v>74</v>
      </c>
      <c r="B946">
        <v>1480</v>
      </c>
    </row>
    <row r="947" spans="1:2" hidden="1" x14ac:dyDescent="0.2">
      <c r="A947" t="s">
        <v>74</v>
      </c>
      <c r="B947">
        <v>17</v>
      </c>
    </row>
    <row r="948" spans="1:2" hidden="1" x14ac:dyDescent="0.2">
      <c r="A948" t="s">
        <v>74</v>
      </c>
      <c r="B948">
        <v>610</v>
      </c>
    </row>
    <row r="949" spans="1:2" hidden="1" x14ac:dyDescent="0.2">
      <c r="A949" t="s">
        <v>74</v>
      </c>
      <c r="B949">
        <v>532</v>
      </c>
    </row>
    <row r="950" spans="1:2" hidden="1" x14ac:dyDescent="0.2">
      <c r="A950" t="s">
        <v>74</v>
      </c>
      <c r="B950">
        <v>55</v>
      </c>
    </row>
    <row r="951" spans="1:2" hidden="1" x14ac:dyDescent="0.2">
      <c r="A951" t="s">
        <v>74</v>
      </c>
      <c r="B951">
        <v>58</v>
      </c>
    </row>
    <row r="952" spans="1:2" hidden="1" x14ac:dyDescent="0.2">
      <c r="A952" t="s">
        <v>74</v>
      </c>
      <c r="B952">
        <v>51</v>
      </c>
    </row>
    <row r="953" spans="1:2" hidden="1" x14ac:dyDescent="0.2">
      <c r="A953" t="s">
        <v>74</v>
      </c>
      <c r="B953">
        <v>379</v>
      </c>
    </row>
    <row r="954" spans="1:2" hidden="1" x14ac:dyDescent="0.2">
      <c r="A954" t="s">
        <v>74</v>
      </c>
      <c r="B954">
        <v>441</v>
      </c>
    </row>
    <row r="955" spans="1:2" hidden="1" x14ac:dyDescent="0.2">
      <c r="A955" t="s">
        <v>74</v>
      </c>
      <c r="B955">
        <v>82</v>
      </c>
    </row>
    <row r="956" spans="1:2" hidden="1" x14ac:dyDescent="0.2">
      <c r="A956" t="s">
        <v>74</v>
      </c>
      <c r="B956">
        <v>57</v>
      </c>
    </row>
    <row r="957" spans="1:2" hidden="1" x14ac:dyDescent="0.2">
      <c r="A957" t="s">
        <v>74</v>
      </c>
      <c r="B957">
        <v>67</v>
      </c>
    </row>
    <row r="958" spans="1:2" hidden="1" x14ac:dyDescent="0.2">
      <c r="A958" t="s">
        <v>74</v>
      </c>
      <c r="B958">
        <v>1890</v>
      </c>
    </row>
    <row r="959" spans="1:2" hidden="1" x14ac:dyDescent="0.2">
      <c r="A959" t="s">
        <v>74</v>
      </c>
      <c r="B959">
        <v>184</v>
      </c>
    </row>
    <row r="960" spans="1:2" hidden="1" x14ac:dyDescent="0.2">
      <c r="A960" t="s">
        <v>74</v>
      </c>
      <c r="B960">
        <v>32</v>
      </c>
    </row>
    <row r="961" spans="1:2" hidden="1" x14ac:dyDescent="0.2">
      <c r="A961" t="s">
        <v>74</v>
      </c>
      <c r="B961">
        <v>75</v>
      </c>
    </row>
    <row r="962" spans="1:2" hidden="1" x14ac:dyDescent="0.2">
      <c r="A962" t="s">
        <v>74</v>
      </c>
      <c r="B962">
        <v>64</v>
      </c>
    </row>
    <row r="963" spans="1:2" hidden="1" x14ac:dyDescent="0.2">
      <c r="A963" t="s">
        <v>74</v>
      </c>
      <c r="B963">
        <v>1297</v>
      </c>
    </row>
    <row r="964" spans="1:2" hidden="1" x14ac:dyDescent="0.2">
      <c r="A964" t="s">
        <v>74</v>
      </c>
      <c r="B964">
        <v>145</v>
      </c>
    </row>
    <row r="965" spans="1:2" hidden="1" x14ac:dyDescent="0.2">
      <c r="A965" t="s">
        <v>74</v>
      </c>
      <c r="B965">
        <v>2138</v>
      </c>
    </row>
    <row r="966" spans="1:2" hidden="1" x14ac:dyDescent="0.2">
      <c r="A966" t="s">
        <v>74</v>
      </c>
      <c r="B966">
        <v>10</v>
      </c>
    </row>
    <row r="967" spans="1:2" hidden="1" x14ac:dyDescent="0.2">
      <c r="A967" t="s">
        <v>74</v>
      </c>
      <c r="B967">
        <v>90</v>
      </c>
    </row>
    <row r="968" spans="1:2" hidden="1" x14ac:dyDescent="0.2">
      <c r="A968" t="s">
        <v>74</v>
      </c>
      <c r="B968">
        <v>439</v>
      </c>
    </row>
    <row r="969" spans="1:2" hidden="1" x14ac:dyDescent="0.2">
      <c r="A969" t="s">
        <v>74</v>
      </c>
      <c r="B969">
        <v>595</v>
      </c>
    </row>
    <row r="970" spans="1:2" hidden="1" x14ac:dyDescent="0.2">
      <c r="A970" t="s">
        <v>74</v>
      </c>
      <c r="B970">
        <v>35</v>
      </c>
    </row>
    <row r="971" spans="1:2" hidden="1" x14ac:dyDescent="0.2">
      <c r="A971" t="s">
        <v>74</v>
      </c>
      <c r="B971">
        <v>528</v>
      </c>
    </row>
    <row r="972" spans="1:2" hidden="1" x14ac:dyDescent="0.2">
      <c r="A972" t="s">
        <v>74</v>
      </c>
      <c r="B972">
        <v>1</v>
      </c>
    </row>
    <row r="973" spans="1:2" hidden="1" x14ac:dyDescent="0.2">
      <c r="A973" t="s">
        <v>74</v>
      </c>
      <c r="B973">
        <v>94</v>
      </c>
    </row>
    <row r="974" spans="1:2" hidden="1" x14ac:dyDescent="0.2">
      <c r="A974" t="s">
        <v>74</v>
      </c>
      <c r="B974">
        <v>37</v>
      </c>
    </row>
    <row r="975" spans="1:2" hidden="1" x14ac:dyDescent="0.2">
      <c r="A975" t="s">
        <v>74</v>
      </c>
      <c r="B975">
        <v>15</v>
      </c>
    </row>
    <row r="976" spans="1:2" hidden="1" x14ac:dyDescent="0.2">
      <c r="A976" t="s">
        <v>74</v>
      </c>
      <c r="B976">
        <v>87</v>
      </c>
    </row>
    <row r="977" spans="1:2" hidden="1" x14ac:dyDescent="0.2">
      <c r="A977" t="s">
        <v>74</v>
      </c>
      <c r="B977">
        <v>1658</v>
      </c>
    </row>
    <row r="978" spans="1:2" hidden="1" x14ac:dyDescent="0.2">
      <c r="A978" t="s">
        <v>74</v>
      </c>
      <c r="B978">
        <v>723</v>
      </c>
    </row>
    <row r="979" spans="1:2" hidden="1" x14ac:dyDescent="0.2">
      <c r="A979" t="s">
        <v>74</v>
      </c>
      <c r="B979">
        <v>390</v>
      </c>
    </row>
    <row r="980" spans="1:2" hidden="1" x14ac:dyDescent="0.2">
      <c r="A980" t="s">
        <v>74</v>
      </c>
      <c r="B980">
        <v>25</v>
      </c>
    </row>
    <row r="981" spans="1:2" hidden="1" x14ac:dyDescent="0.2">
      <c r="A981" t="s">
        <v>74</v>
      </c>
      <c r="B981">
        <v>1218</v>
      </c>
    </row>
    <row r="982" spans="1:2" hidden="1" x14ac:dyDescent="0.2">
      <c r="A982" t="s">
        <v>74</v>
      </c>
      <c r="B982">
        <v>215</v>
      </c>
    </row>
    <row r="983" spans="1:2" hidden="1" x14ac:dyDescent="0.2">
      <c r="A983" t="s">
        <v>74</v>
      </c>
      <c r="B983">
        <v>38</v>
      </c>
    </row>
    <row r="984" spans="1:2" hidden="1" x14ac:dyDescent="0.2">
      <c r="A984" t="s">
        <v>74</v>
      </c>
      <c r="B984">
        <v>60</v>
      </c>
    </row>
    <row r="985" spans="1:2" hidden="1" x14ac:dyDescent="0.2">
      <c r="A985" t="s">
        <v>74</v>
      </c>
      <c r="B985">
        <v>524</v>
      </c>
    </row>
    <row r="986" spans="1:2" hidden="1" x14ac:dyDescent="0.2">
      <c r="A986" t="s">
        <v>74</v>
      </c>
      <c r="B986">
        <v>219</v>
      </c>
    </row>
    <row r="987" spans="1:2" hidden="1" x14ac:dyDescent="0.2">
      <c r="A987" t="s">
        <v>74</v>
      </c>
      <c r="B987">
        <v>29</v>
      </c>
    </row>
    <row r="988" spans="1:2" hidden="1" x14ac:dyDescent="0.2">
      <c r="A988" t="s">
        <v>74</v>
      </c>
      <c r="B988">
        <v>614</v>
      </c>
    </row>
    <row r="989" spans="1:2" hidden="1" x14ac:dyDescent="0.2">
      <c r="A989" t="s">
        <v>74</v>
      </c>
      <c r="B989">
        <v>114</v>
      </c>
    </row>
    <row r="990" spans="1:2" hidden="1" x14ac:dyDescent="0.2">
      <c r="A990" t="s">
        <v>74</v>
      </c>
      <c r="B990">
        <v>26</v>
      </c>
    </row>
    <row r="991" spans="1:2" hidden="1" x14ac:dyDescent="0.2">
      <c r="A991" t="s">
        <v>74</v>
      </c>
      <c r="B991">
        <v>56</v>
      </c>
    </row>
    <row r="992" spans="1:2" hidden="1" x14ac:dyDescent="0.2">
      <c r="A992" t="s">
        <v>74</v>
      </c>
      <c r="B992">
        <v>1113</v>
      </c>
    </row>
    <row r="993" spans="1:2" hidden="1" x14ac:dyDescent="0.2">
      <c r="A993" t="s">
        <v>74</v>
      </c>
      <c r="B993">
        <v>94</v>
      </c>
    </row>
    <row r="994" spans="1:2" hidden="1" x14ac:dyDescent="0.2">
      <c r="A994" t="s">
        <v>74</v>
      </c>
      <c r="B994">
        <v>898</v>
      </c>
    </row>
    <row r="995" spans="1:2" hidden="1" x14ac:dyDescent="0.2">
      <c r="A995" t="s">
        <v>74</v>
      </c>
      <c r="B995">
        <v>296</v>
      </c>
    </row>
    <row r="996" spans="1:2" hidden="1" x14ac:dyDescent="0.2">
      <c r="A996" t="s">
        <v>74</v>
      </c>
      <c r="B996">
        <v>976</v>
      </c>
    </row>
    <row r="997" spans="1:2" hidden="1" x14ac:dyDescent="0.2">
      <c r="A997" t="s">
        <v>74</v>
      </c>
      <c r="B997">
        <v>160</v>
      </c>
    </row>
    <row r="998" spans="1:2" hidden="1" x14ac:dyDescent="0.2">
      <c r="A998" t="s">
        <v>74</v>
      </c>
      <c r="B998">
        <v>2266</v>
      </c>
    </row>
    <row r="999" spans="1:2" hidden="1" x14ac:dyDescent="0.2">
      <c r="A999" t="s">
        <v>74</v>
      </c>
      <c r="B999">
        <v>75</v>
      </c>
    </row>
    <row r="1000" spans="1:2" hidden="1" x14ac:dyDescent="0.2">
      <c r="A1000" t="s">
        <v>74</v>
      </c>
      <c r="B1000">
        <v>139</v>
      </c>
    </row>
    <row r="1001" spans="1:2" hidden="1" x14ac:dyDescent="0.2">
      <c r="A1001" t="s">
        <v>74</v>
      </c>
      <c r="B1001">
        <v>1122</v>
      </c>
    </row>
  </sheetData>
  <autoFilter ref="A1:A1001" xr:uid="{5CDA232E-A71E-FB47-A237-346E0C776FB6}">
    <filterColumn colId="0">
      <filters>
        <filter val="failed"/>
        <filter val="successful"/>
      </filters>
    </filterColumn>
  </autoFilter>
  <conditionalFormatting sqref="A1:A1048576">
    <cfRule type="cellIs" dxfId="7" priority="5" operator="equal">
      <formula>"live"</formula>
    </cfRule>
    <cfRule type="cellIs" dxfId="6" priority="8" operator="equal">
      <formula>"successful"</formula>
    </cfRule>
    <cfRule type="cellIs" dxfId="5" priority="7" operator="equal">
      <formula>"failed"</formula>
    </cfRule>
    <cfRule type="cellIs" dxfId="4" priority="6" operator="equal">
      <formula>"canceled"</formula>
    </cfRule>
  </conditionalFormatting>
  <conditionalFormatting sqref="A2">
    <cfRule type="colorScale" priority="9">
      <colorScale>
        <cfvo type="min"/>
        <cfvo type="max"/>
        <color rgb="FFFF7128"/>
        <color rgb="FFFFEF9C"/>
      </colorScale>
    </cfRule>
  </conditionalFormatting>
  <conditionalFormatting sqref="D2:D365">
    <cfRule type="cellIs" dxfId="3" priority="4" operator="equal">
      <formula>"successful"</formula>
    </cfRule>
    <cfRule type="cellIs" dxfId="2" priority="3" operator="equal">
      <formula>"failed"</formula>
    </cfRule>
    <cfRule type="cellIs" dxfId="1" priority="2" operator="equal">
      <formula>"canceled"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Sheet9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Kachi Onyeagoro</cp:lastModifiedBy>
  <dcterms:created xsi:type="dcterms:W3CDTF">2021-09-29T18:52:28Z</dcterms:created>
  <dcterms:modified xsi:type="dcterms:W3CDTF">2023-12-20T19:34:49Z</dcterms:modified>
</cp:coreProperties>
</file>