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7AC655C1-3308-4580-9CF1-022F000EF038}" xr6:coauthVersionLast="47" xr6:coauthVersionMax="47" xr10:uidLastSave="{00000000-0000-0000-0000-000000000000}"/>
  <bookViews>
    <workbookView xWindow="2415" yWindow="360" windowWidth="24090" windowHeight="15465" activeTab="7" xr2:uid="{C181CC4F-00C9-45AF-B1CA-76A1125A7FCB}"/>
  </bookViews>
  <sheets>
    <sheet name="VER0" sheetId="1" r:id="rId1"/>
    <sheet name="VER1" sheetId="2" r:id="rId2"/>
    <sheet name="VER1 (2)" sheetId="3" r:id="rId3"/>
    <sheet name="ADDED" sheetId="4" r:id="rId4"/>
    <sheet name="PLATNERA" sheetId="5" r:id="rId5"/>
    <sheet name="FORTH" sheetId="6" r:id="rId6"/>
    <sheet name="VER1 (3)" sheetId="7" r:id="rId7"/>
    <sheet name="VER1 (4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8" l="1"/>
  <c r="C42" i="8" s="1"/>
  <c r="F13" i="8"/>
  <c r="E13" i="8"/>
  <c r="D13" i="8"/>
  <c r="C13" i="8"/>
  <c r="F12" i="8"/>
  <c r="E12" i="8"/>
  <c r="C12" i="8"/>
  <c r="I11" i="8"/>
  <c r="H11" i="8"/>
  <c r="G11" i="8"/>
  <c r="J11" i="8" s="1"/>
  <c r="D10" i="8"/>
  <c r="D12" i="8" s="1"/>
  <c r="I9" i="8"/>
  <c r="J9" i="8" s="1"/>
  <c r="H9" i="8"/>
  <c r="G9" i="8"/>
  <c r="I8" i="8"/>
  <c r="H8" i="8"/>
  <c r="J8" i="8" s="1"/>
  <c r="G8" i="8"/>
  <c r="I7" i="8"/>
  <c r="H7" i="8"/>
  <c r="G7" i="8"/>
  <c r="J7" i="8" s="1"/>
  <c r="I6" i="8"/>
  <c r="H6" i="8"/>
  <c r="G6" i="8"/>
  <c r="I5" i="8"/>
  <c r="H5" i="8"/>
  <c r="G5" i="8"/>
  <c r="J5" i="8" s="1"/>
  <c r="J9" i="7"/>
  <c r="J8" i="7"/>
  <c r="K8" i="7" s="1"/>
  <c r="C41" i="7"/>
  <c r="C42" i="7" s="1"/>
  <c r="F13" i="7"/>
  <c r="E13" i="7"/>
  <c r="D13" i="7"/>
  <c r="C13" i="7"/>
  <c r="F12" i="7"/>
  <c r="E12" i="7"/>
  <c r="C12" i="7"/>
  <c r="J11" i="7"/>
  <c r="K11" i="7" s="1"/>
  <c r="I11" i="7"/>
  <c r="H11" i="7"/>
  <c r="G11" i="7"/>
  <c r="D10" i="7"/>
  <c r="I10" i="7" s="1"/>
  <c r="I9" i="7"/>
  <c r="H9" i="7"/>
  <c r="G9" i="7"/>
  <c r="I8" i="7"/>
  <c r="H8" i="7"/>
  <c r="G8" i="7"/>
  <c r="I7" i="7"/>
  <c r="H7" i="7"/>
  <c r="G7" i="7"/>
  <c r="I6" i="7"/>
  <c r="H6" i="7"/>
  <c r="G6" i="7"/>
  <c r="J6" i="7" s="1"/>
  <c r="K6" i="7" s="1"/>
  <c r="I5" i="7"/>
  <c r="H5" i="7"/>
  <c r="G5" i="7"/>
  <c r="J5" i="7" s="1"/>
  <c r="D11" i="6"/>
  <c r="E11" i="6"/>
  <c r="E11" i="5"/>
  <c r="D11" i="5"/>
  <c r="C13" i="3"/>
  <c r="D13" i="3"/>
  <c r="E13" i="3"/>
  <c r="F13" i="3"/>
  <c r="C8" i="4"/>
  <c r="C41" i="3"/>
  <c r="C42" i="3" s="1"/>
  <c r="G9" i="3"/>
  <c r="H6" i="3"/>
  <c r="F12" i="3"/>
  <c r="I11" i="3"/>
  <c r="H11" i="3"/>
  <c r="G11" i="3"/>
  <c r="J11" i="3" s="1"/>
  <c r="K11" i="3" s="1"/>
  <c r="D10" i="3"/>
  <c r="D12" i="3" s="1"/>
  <c r="J24" i="2"/>
  <c r="J23" i="2"/>
  <c r="J22" i="2"/>
  <c r="J21" i="2"/>
  <c r="J20" i="2"/>
  <c r="J18" i="2"/>
  <c r="J11" i="2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G10" i="8" l="1"/>
  <c r="J10" i="8" s="1"/>
  <c r="H10" i="8"/>
  <c r="I10" i="8"/>
  <c r="H12" i="8"/>
  <c r="G12" i="8"/>
  <c r="I12" i="8"/>
  <c r="J6" i="8"/>
  <c r="K9" i="7"/>
  <c r="J7" i="7"/>
  <c r="K7" i="7" s="1"/>
  <c r="I12" i="7"/>
  <c r="D12" i="7"/>
  <c r="G10" i="7"/>
  <c r="H10" i="7"/>
  <c r="H12" i="7" s="1"/>
  <c r="C12" i="3"/>
  <c r="H5" i="3"/>
  <c r="G5" i="3"/>
  <c r="J5" i="3" s="1"/>
  <c r="K5" i="3" s="1"/>
  <c r="I5" i="3"/>
  <c r="I8" i="3"/>
  <c r="G8" i="3"/>
  <c r="H8" i="3"/>
  <c r="J8" i="3" s="1"/>
  <c r="K8" i="3" s="1"/>
  <c r="I7" i="3"/>
  <c r="H7" i="3"/>
  <c r="G7" i="3"/>
  <c r="J7" i="3"/>
  <c r="K7" i="3" s="1"/>
  <c r="E12" i="3"/>
  <c r="I9" i="3"/>
  <c r="J9" i="3" s="1"/>
  <c r="H9" i="3"/>
  <c r="G10" i="3"/>
  <c r="J10" i="3" s="1"/>
  <c r="K10" i="3" s="1"/>
  <c r="G6" i="3"/>
  <c r="I6" i="3"/>
  <c r="J6" i="3" s="1"/>
  <c r="K6" i="3" s="1"/>
  <c r="H10" i="3"/>
  <c r="I10" i="3"/>
  <c r="G10" i="2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J12" i="8" l="1"/>
  <c r="J10" i="7"/>
  <c r="K10" i="7" s="1"/>
  <c r="G12" i="7"/>
  <c r="J12" i="7"/>
  <c r="K5" i="7"/>
  <c r="J12" i="3"/>
  <c r="K9" i="3"/>
  <c r="K12" i="3" s="1"/>
  <c r="H12" i="3"/>
  <c r="I12" i="3"/>
  <c r="G12" i="3"/>
  <c r="I12" i="1"/>
  <c r="J12" i="1"/>
  <c r="K12" i="7" l="1"/>
</calcChain>
</file>

<file path=xl/sharedStrings.xml><?xml version="1.0" encoding="utf-8"?>
<sst xmlns="http://schemas.openxmlformats.org/spreadsheetml/2006/main" count="157" uniqueCount="45">
  <si>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</si>
  <si>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</si>
  <si>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</si>
  <si>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</si>
  <si>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</si>
  <si>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</si>
  <si>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</si>
  <si>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</si>
  <si>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</si>
  <si>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</si>
  <si>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</si>
  <si>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</si>
  <si>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</si>
  <si>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</si>
  <si>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</si>
  <si>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</si>
  <si>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</si>
  <si>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</si>
  <si>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</si>
  <si>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</si>
  <si>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</si>
  <si>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</si>
  <si>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</si>
  <si>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</si>
  <si>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</si>
  <si>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</si>
  <si>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</si>
  <si>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</si>
  <si>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</si>
  <si>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</si>
  <si>
    <t>3 ปี</t>
  </si>
  <si>
    <t>2 ปี</t>
  </si>
  <si>
    <t>งบ I</t>
  </si>
  <si>
    <t>C &amp; I</t>
  </si>
  <si>
    <t>ค่าสนับสนุนการใช้งานและบำรุงรักษา 5 ปี</t>
  </si>
  <si>
    <t>MWM</t>
  </si>
  <si>
    <t>GIS</t>
  </si>
  <si>
    <t>ประมวลผล</t>
  </si>
  <si>
    <t>ราคาเดิม</t>
  </si>
  <si>
    <t>สัดส่วนใหม่</t>
  </si>
  <si>
    <t>Trimble</t>
  </si>
  <si>
    <t>Schneider</t>
  </si>
  <si>
    <t>GE</t>
  </si>
  <si>
    <t>Oracle</t>
  </si>
  <si>
    <t>ประมวลผล(MIX)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</si>
</sst>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workbookViewId="0">
      <selection activeCell="J12" sqref="J12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9" width="14.28515625" bestFit="1" customWidth="1"/>
    <col min="10" max="10" width="12.57031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zoomScale="112" workbookViewId="0">
      <selection activeCell="F8" sqref="F8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10" width="14.28515625" bestFit="1" customWidth="1"/>
    <col min="11" max="11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18" t="s">
        <v>22</v>
      </c>
      <c r="C8" s="17">
        <f>C30</f>
        <v>176388210</v>
      </c>
      <c r="D8" s="17">
        <v>205250000</v>
      </c>
      <c r="E8" s="17">
        <f>E25</f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t="s">
        <v>25</v>
      </c>
    </row>
    <row r="9" spans="1:11" x14ac:dyDescent="0.25">
      <c r="A9" s="10">
        <v>5</v>
      </c>
      <c r="B9" s="9" t="s">
        <v>34</v>
      </c>
      <c r="C9" s="11">
        <f>C34</f>
        <v>456500000</v>
      </c>
      <c r="D9" s="11">
        <v>134750000</v>
      </c>
      <c r="E9" s="11">
        <f>E26</f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 t="shared" ref="C16:J16" si="3">SUM(C5:C15)</f>
        <v>1393814710</v>
      </c>
      <c r="D16" s="15">
        <f t="shared" si="3"/>
        <v>928450000</v>
      </c>
      <c r="E16" s="15">
        <f t="shared" si="3"/>
        <v>1353370000</v>
      </c>
      <c r="F16" s="15">
        <f t="shared" si="3"/>
        <v>953350796</v>
      </c>
      <c r="G16" s="15">
        <f t="shared" si="3"/>
        <v>705581480</v>
      </c>
      <c r="H16" s="15">
        <f t="shared" si="3"/>
        <v>1939348940</v>
      </c>
      <c r="I16" s="15">
        <f t="shared" si="3"/>
        <v>1162146376.5</v>
      </c>
      <c r="J16" s="15">
        <f t="shared" si="3"/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>
        <f>J16*1.07</f>
        <v>1136917938.03</v>
      </c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  <c r="J20" s="4">
        <f>J8+J12+J13+J14+J15</f>
        <v>224750000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  <c r="J21" s="4">
        <f>J20/5</f>
        <v>44950000</v>
      </c>
    </row>
    <row r="22" spans="2:10" x14ac:dyDescent="0.25">
      <c r="I22" t="s">
        <v>30</v>
      </c>
      <c r="J22" s="4">
        <f>J21*3</f>
        <v>134850000</v>
      </c>
    </row>
    <row r="23" spans="2:10" x14ac:dyDescent="0.25">
      <c r="B23" t="s">
        <v>11</v>
      </c>
      <c r="C23" s="1">
        <v>309453000</v>
      </c>
      <c r="E23" s="1">
        <v>275800000</v>
      </c>
      <c r="I23" t="s">
        <v>31</v>
      </c>
      <c r="J23" s="4">
        <f>J20-J22</f>
        <v>89900000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  <c r="J24" s="4">
        <f>J22+J23</f>
        <v>224750000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  <c r="G25" t="s">
        <v>32</v>
      </c>
    </row>
    <row r="26" spans="2:10" x14ac:dyDescent="0.25">
      <c r="C26" s="1"/>
      <c r="E26" s="7">
        <f>E23*0.3</f>
        <v>82740000</v>
      </c>
      <c r="G26" t="s">
        <v>33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34A8-68EE-4374-85DE-3B0749B96868}">
  <dimension ref="A3:K42"/>
  <sheetViews>
    <sheetView topLeftCell="B1" zoomScale="130" zoomScaleNormal="130" workbookViewId="0">
      <selection activeCell="J5" sqref="J5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11" width="15.140625" bestFit="1" customWidth="1"/>
    <col min="12" max="12" width="6.140625" customWidth="1"/>
  </cols>
  <sheetData>
    <row r="3" spans="1:11" x14ac:dyDescent="0.25">
      <c r="C3" t="s">
        <v>40</v>
      </c>
      <c r="D3" t="s">
        <v>41</v>
      </c>
      <c r="E3" t="s">
        <v>42</v>
      </c>
      <c r="F3" t="s">
        <v>43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>
        <v>1</v>
      </c>
      <c r="B5" s="9" t="s">
        <v>8</v>
      </c>
      <c r="C5" s="11"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s="11">
        <f>J6</f>
        <v>119310610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s="11">
        <f>J7</f>
        <v>117910000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82740000</v>
      </c>
      <c r="F8" s="17">
        <v>240000000</v>
      </c>
      <c r="G8" s="17">
        <f t="shared" si="0"/>
        <v>82740000</v>
      </c>
      <c r="H8" s="17">
        <f t="shared" si="1"/>
        <v>240000000</v>
      </c>
      <c r="I8" s="17">
        <f t="shared" si="2"/>
        <v>176094552.5</v>
      </c>
      <c r="J8" s="17">
        <f>H8</f>
        <v>240000000</v>
      </c>
      <c r="K8" s="11">
        <f>J8+ADDED!C8</f>
        <v>259750000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s="11">
        <f t="shared" ref="K9:K11" si="3">J9</f>
        <v>243019519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s="11">
        <f t="shared" si="3"/>
        <v>22700000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3"/>
        <v>9600000</v>
      </c>
    </row>
    <row r="12" spans="1:11" x14ac:dyDescent="0.25">
      <c r="A12" s="9"/>
      <c r="B12" s="9"/>
      <c r="C12" s="15">
        <f t="shared" ref="C12:K12" si="4">SUM(C5:C11)</f>
        <v>1393814710</v>
      </c>
      <c r="D12" s="15">
        <f t="shared" si="4"/>
        <v>928450000</v>
      </c>
      <c r="E12" s="15">
        <f t="shared" si="4"/>
        <v>1353370000</v>
      </c>
      <c r="F12" s="15">
        <f t="shared" si="4"/>
        <v>1153879316</v>
      </c>
      <c r="G12" s="15">
        <f t="shared" si="4"/>
        <v>748850000</v>
      </c>
      <c r="H12" s="15">
        <f t="shared" si="4"/>
        <v>1974098940</v>
      </c>
      <c r="I12" s="15">
        <f t="shared" si="4"/>
        <v>1212278506.5</v>
      </c>
      <c r="J12" s="15">
        <f t="shared" si="4"/>
        <v>1077790129</v>
      </c>
      <c r="K12" s="15">
        <f t="shared" si="4"/>
        <v>1097540129</v>
      </c>
    </row>
    <row r="13" spans="1:11" x14ac:dyDescent="0.25">
      <c r="C13" s="1">
        <f>SUM(C8:C9)</f>
        <v>632888210</v>
      </c>
      <c r="D13" s="1">
        <f>SUM(D8:D9)</f>
        <v>340000000</v>
      </c>
      <c r="E13" s="1">
        <f>SUM(E8:E9)</f>
        <v>165480000</v>
      </c>
      <c r="F13" s="1">
        <f>SUM(F8:F9)</f>
        <v>538088076</v>
      </c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D22A-C942-4650-93DD-49A7BCC8BA62}">
  <dimension ref="B4:C8"/>
  <sheetViews>
    <sheetView workbookViewId="0">
      <selection activeCell="C6" sqref="C6"/>
    </sheetView>
  </sheetViews>
  <sheetFormatPr defaultRowHeight="15" x14ac:dyDescent="0.25"/>
  <cols>
    <col min="2" max="2" width="24" customWidth="1"/>
    <col min="3" max="3" width="11.5703125" bestFit="1" customWidth="1"/>
  </cols>
  <sheetData>
    <row r="4" spans="2:3" x14ac:dyDescent="0.25">
      <c r="B4" s="9" t="s">
        <v>35</v>
      </c>
      <c r="C4" s="16">
        <v>4000000</v>
      </c>
    </row>
    <row r="5" spans="2:3" x14ac:dyDescent="0.25">
      <c r="B5" s="9" t="s">
        <v>36</v>
      </c>
      <c r="C5" s="16">
        <v>4750000</v>
      </c>
    </row>
    <row r="6" spans="2:3" x14ac:dyDescent="0.25">
      <c r="B6" s="9" t="s">
        <v>28</v>
      </c>
      <c r="C6" s="16">
        <v>1000000</v>
      </c>
    </row>
    <row r="7" spans="2:3" x14ac:dyDescent="0.25">
      <c r="B7" s="9" t="s">
        <v>29</v>
      </c>
      <c r="C7" s="16">
        <v>10000000</v>
      </c>
    </row>
    <row r="8" spans="2:3" x14ac:dyDescent="0.25">
      <c r="C8" s="4">
        <f>SUM(C4:C7)</f>
        <v>19750000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9814-CF38-48A1-8CA9-D4DCB22F8666}">
  <dimension ref="B3:E12"/>
  <sheetViews>
    <sheetView workbookViewId="0">
      <selection activeCell="E9" sqref="E4:E9"/>
    </sheetView>
  </sheetViews>
  <sheetFormatPr defaultRowHeight="15" x14ac:dyDescent="0.25"/>
  <cols>
    <col min="3" max="3" width="46.85546875" bestFit="1" customWidth="1"/>
    <col min="4" max="5" width="14.28515625" bestFit="1" customWidth="1"/>
  </cols>
  <sheetData>
    <row r="3" spans="2:5" x14ac:dyDescent="0.25">
      <c r="D3" s="19" t="s">
        <v>38</v>
      </c>
      <c r="E3" s="19" t="s">
        <v>39</v>
      </c>
    </row>
    <row r="4" spans="2:5" x14ac:dyDescent="0.25">
      <c r="B4" s="10">
        <v>1</v>
      </c>
      <c r="C4" s="9" t="s">
        <v>8</v>
      </c>
      <c r="D4" s="11">
        <v>939000000</v>
      </c>
      <c r="E4" s="11">
        <v>520000000</v>
      </c>
    </row>
    <row r="5" spans="2:5" x14ac:dyDescent="0.25">
      <c r="B5" s="10">
        <v>2</v>
      </c>
      <c r="C5" s="9" t="s">
        <v>9</v>
      </c>
      <c r="D5" s="11">
        <v>115870000</v>
      </c>
      <c r="E5" s="11">
        <v>115870000</v>
      </c>
    </row>
    <row r="6" spans="2:5" x14ac:dyDescent="0.25">
      <c r="B6" s="10">
        <v>3</v>
      </c>
      <c r="C6" s="9" t="s">
        <v>2</v>
      </c>
      <c r="D6" s="11">
        <v>110320000</v>
      </c>
      <c r="E6" s="11">
        <v>110320000</v>
      </c>
    </row>
    <row r="7" spans="2:5" x14ac:dyDescent="0.25">
      <c r="B7" s="10">
        <v>4</v>
      </c>
      <c r="C7" s="18" t="s">
        <v>22</v>
      </c>
      <c r="D7" s="17">
        <v>82740000</v>
      </c>
      <c r="E7" s="17">
        <v>251000000</v>
      </c>
    </row>
    <row r="8" spans="2:5" x14ac:dyDescent="0.25">
      <c r="B8" s="10">
        <v>5</v>
      </c>
      <c r="C8" s="9" t="s">
        <v>34</v>
      </c>
      <c r="D8" s="11">
        <v>82740000</v>
      </c>
      <c r="E8" s="11">
        <v>321000000</v>
      </c>
    </row>
    <row r="9" spans="2:5" x14ac:dyDescent="0.25">
      <c r="B9" s="10">
        <v>6</v>
      </c>
      <c r="C9" s="9" t="s">
        <v>4</v>
      </c>
      <c r="D9" s="11">
        <v>22700000</v>
      </c>
      <c r="E9" s="11">
        <v>35180000</v>
      </c>
    </row>
    <row r="10" spans="2:5" x14ac:dyDescent="0.25">
      <c r="B10" s="10">
        <v>7</v>
      </c>
      <c r="C10" s="9" t="s">
        <v>5</v>
      </c>
      <c r="D10" s="11"/>
      <c r="E10" s="11"/>
    </row>
    <row r="11" spans="2:5" x14ac:dyDescent="0.25">
      <c r="D11" s="15">
        <f t="shared" ref="D11:E11" si="0">SUM(D4:D10)</f>
        <v>1353370000</v>
      </c>
      <c r="E11" s="15">
        <f t="shared" si="0"/>
        <v>1353370000</v>
      </c>
    </row>
    <row r="12" spans="2:5" x14ac:dyDescent="0.25">
      <c r="E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7729-8004-47C0-BA84-7B9AD7E7F668}">
  <dimension ref="B3:E13"/>
  <sheetViews>
    <sheetView workbookViewId="0">
      <selection activeCell="B5" sqref="B5"/>
    </sheetView>
  </sheetViews>
  <sheetFormatPr defaultRowHeight="15" x14ac:dyDescent="0.25"/>
  <cols>
    <col min="3" max="3" width="46.85546875" bestFit="1" customWidth="1"/>
    <col min="4" max="5" width="14.28515625" bestFit="1" customWidth="1"/>
  </cols>
  <sheetData>
    <row r="3" spans="2:5" x14ac:dyDescent="0.25">
      <c r="B3" t="s">
        <v>7</v>
      </c>
      <c r="D3" s="19" t="s">
        <v>38</v>
      </c>
      <c r="E3" s="19" t="s">
        <v>39</v>
      </c>
    </row>
    <row r="4" spans="2:5" x14ac:dyDescent="0.25">
      <c r="B4" s="10">
        <v>1</v>
      </c>
      <c r="C4" s="9" t="s">
        <v>8</v>
      </c>
      <c r="D4" s="11">
        <v>330318800</v>
      </c>
      <c r="E4" s="11">
        <v>330318800</v>
      </c>
    </row>
    <row r="5" spans="2:5" x14ac:dyDescent="0.25">
      <c r="B5" s="10">
        <v>2</v>
      </c>
      <c r="C5" s="9" t="s">
        <v>9</v>
      </c>
      <c r="D5" s="11">
        <v>125872440</v>
      </c>
      <c r="E5" s="11">
        <v>125872440</v>
      </c>
    </row>
    <row r="6" spans="2:5" x14ac:dyDescent="0.25">
      <c r="B6" s="10">
        <v>3</v>
      </c>
      <c r="C6" s="9" t="s">
        <v>2</v>
      </c>
      <c r="D6" s="11">
        <v>126000000</v>
      </c>
      <c r="E6" s="11">
        <v>126000000</v>
      </c>
    </row>
    <row r="7" spans="2:5" x14ac:dyDescent="0.25">
      <c r="B7" s="10">
        <v>4</v>
      </c>
      <c r="C7" s="18" t="s">
        <v>22</v>
      </c>
      <c r="D7" s="17">
        <v>39471480</v>
      </c>
      <c r="E7" s="17">
        <v>240000000</v>
      </c>
    </row>
    <row r="8" spans="2:5" x14ac:dyDescent="0.25">
      <c r="B8" s="10">
        <v>5</v>
      </c>
      <c r="C8" s="9" t="s">
        <v>34</v>
      </c>
      <c r="D8" s="17">
        <v>298088076</v>
      </c>
      <c r="E8" s="17">
        <v>298088076</v>
      </c>
    </row>
    <row r="9" spans="2:5" x14ac:dyDescent="0.25">
      <c r="B9" s="10">
        <v>6</v>
      </c>
      <c r="C9" s="9" t="s">
        <v>4</v>
      </c>
      <c r="D9" s="11">
        <v>24000000</v>
      </c>
      <c r="E9" s="11">
        <v>24000000</v>
      </c>
    </row>
    <row r="10" spans="2:5" x14ac:dyDescent="0.25">
      <c r="B10" s="10">
        <v>7</v>
      </c>
      <c r="C10" s="9" t="s">
        <v>5</v>
      </c>
      <c r="D10" s="11">
        <v>9600000</v>
      </c>
      <c r="E10" s="11">
        <v>9600000</v>
      </c>
    </row>
    <row r="11" spans="2:5" x14ac:dyDescent="0.25">
      <c r="D11" s="15">
        <f t="shared" ref="D11" si="0">SUM(D4:D10)</f>
        <v>953350796</v>
      </c>
      <c r="E11" s="15">
        <f t="shared" ref="E11" si="1">SUM(E4:E10)</f>
        <v>1153879316</v>
      </c>
    </row>
    <row r="12" spans="2:5" x14ac:dyDescent="0.25">
      <c r="E12" s="4"/>
    </row>
    <row r="13" spans="2:5" x14ac:dyDescent="0.25">
      <c r="D1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9F51-BD24-4282-9539-DBC370D84064}">
  <dimension ref="A3:K42"/>
  <sheetViews>
    <sheetView topLeftCell="B1" zoomScale="130" zoomScaleNormal="130" workbookViewId="0">
      <selection activeCell="B8" sqref="B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11" width="15.140625" bestFit="1" customWidth="1"/>
    <col min="12" max="12" width="6.140625" customWidth="1"/>
  </cols>
  <sheetData>
    <row r="3" spans="1:11" ht="18.75" x14ac:dyDescent="0.3">
      <c r="C3" s="20" t="s">
        <v>40</v>
      </c>
      <c r="D3" s="20" t="s">
        <v>41</v>
      </c>
      <c r="E3" s="20" t="s">
        <v>42</v>
      </c>
      <c r="F3" s="20" t="s">
        <v>43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/>
      <c r="B5" s="9" t="s">
        <v>8</v>
      </c>
      <c r="C5" s="11">
        <v>428200000</v>
      </c>
      <c r="D5" s="11">
        <v>325250000</v>
      </c>
      <c r="E5" s="11">
        <v>520000000</v>
      </c>
      <c r="F5" s="11">
        <v>330318800</v>
      </c>
      <c r="G5" s="11">
        <f t="shared" ref="G5:G11" si="0">MIN(C5:F5)</f>
        <v>325250000</v>
      </c>
      <c r="H5" s="11">
        <f>MAX(C5:F5)</f>
        <v>520000000</v>
      </c>
      <c r="I5" s="11">
        <f>AVERAGE(C5:F5)</f>
        <v>400942200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I11" si="2">AVERAGE(C6:F6)</f>
        <v>119310610</v>
      </c>
      <c r="J6" s="11">
        <f t="shared" ref="J6:J10" si="3">G6</f>
        <v>115500000</v>
      </c>
      <c r="K6" s="11">
        <f>J6</f>
        <v>115500000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3"/>
        <v>110320000</v>
      </c>
      <c r="K7" s="11">
        <f>J7</f>
        <v>110320000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251000000</v>
      </c>
      <c r="F8" s="17">
        <v>240000000</v>
      </c>
      <c r="G8" s="17">
        <f t="shared" si="0"/>
        <v>176388210</v>
      </c>
      <c r="H8" s="17">
        <f t="shared" si="1"/>
        <v>251000000</v>
      </c>
      <c r="I8" s="17">
        <f t="shared" si="2"/>
        <v>218159552.5</v>
      </c>
      <c r="J8" s="11">
        <f t="shared" si="3"/>
        <v>176388210</v>
      </c>
      <c r="K8" s="11">
        <f>J8+ADDED!C8</f>
        <v>196138210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321000000</v>
      </c>
      <c r="F9" s="17">
        <v>298088076</v>
      </c>
      <c r="G9" s="11">
        <f t="shared" si="0"/>
        <v>134750000</v>
      </c>
      <c r="H9" s="11">
        <f t="shared" si="1"/>
        <v>456500000</v>
      </c>
      <c r="I9" s="11">
        <f t="shared" si="2"/>
        <v>302584519</v>
      </c>
      <c r="J9" s="11">
        <f t="shared" si="3"/>
        <v>134750000</v>
      </c>
      <c r="K9" s="11">
        <f t="shared" ref="K9:K11" si="4">J9</f>
        <v>134750000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35180000</v>
      </c>
      <c r="E10" s="11">
        <v>35180000</v>
      </c>
      <c r="F10" s="11">
        <v>24000000</v>
      </c>
      <c r="G10" s="11">
        <f t="shared" si="0"/>
        <v>24000000</v>
      </c>
      <c r="H10" s="11">
        <f t="shared" si="1"/>
        <v>48000000</v>
      </c>
      <c r="I10" s="11">
        <f t="shared" si="2"/>
        <v>35590000</v>
      </c>
      <c r="J10" s="11">
        <f t="shared" si="3"/>
        <v>24000000</v>
      </c>
      <c r="K10" s="11">
        <f t="shared" si="4"/>
        <v>24000000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4"/>
        <v>9600000</v>
      </c>
    </row>
    <row r="12" spans="1:11" x14ac:dyDescent="0.25">
      <c r="A12" s="9"/>
      <c r="B12" s="9"/>
      <c r="C12" s="15">
        <f t="shared" ref="C12:K12" si="5">SUM(C5:C11)</f>
        <v>1393814710</v>
      </c>
      <c r="D12" s="15">
        <f t="shared" si="5"/>
        <v>940930000</v>
      </c>
      <c r="E12" s="15">
        <f t="shared" si="5"/>
        <v>1353370000</v>
      </c>
      <c r="F12" s="15">
        <f t="shared" si="5"/>
        <v>1153879316</v>
      </c>
      <c r="G12" s="15">
        <f t="shared" si="5"/>
        <v>895808210</v>
      </c>
      <c r="H12" s="15">
        <f t="shared" si="5"/>
        <v>1566098940</v>
      </c>
      <c r="I12" s="15">
        <f t="shared" si="5"/>
        <v>1215398506.5</v>
      </c>
      <c r="J12" s="15">
        <f t="shared" si="5"/>
        <v>895808210</v>
      </c>
      <c r="K12" s="15">
        <f t="shared" si="5"/>
        <v>915558210</v>
      </c>
    </row>
    <row r="13" spans="1:11" x14ac:dyDescent="0.25">
      <c r="C13" s="1">
        <f>SUM(C8:C9)</f>
        <v>632888210</v>
      </c>
      <c r="D13" s="1">
        <f>SUM(D8:D9)</f>
        <v>340000000</v>
      </c>
      <c r="E13" s="1">
        <f>SUM(E8:E9)</f>
        <v>572000000</v>
      </c>
      <c r="F13" s="1">
        <f>SUM(F8:F9)</f>
        <v>538088076</v>
      </c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3D2F-CBEB-471A-92CE-BDFFB508F28B}">
  <dimension ref="A3:J42"/>
  <sheetViews>
    <sheetView tabSelected="1" topLeftCell="B1" zoomScale="130" zoomScaleNormal="130" workbookViewId="0">
      <selection activeCell="K8" sqref="K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hidden="1" customWidth="1"/>
    <col min="4" max="4" width="13.28515625" hidden="1" customWidth="1"/>
    <col min="5" max="6" width="15.140625" hidden="1" customWidth="1"/>
    <col min="7" max="7" width="13.28515625" bestFit="1" customWidth="1"/>
    <col min="8" max="9" width="15.140625" bestFit="1" customWidth="1"/>
    <col min="10" max="10" width="15.5703125" bestFit="1" customWidth="1"/>
    <col min="11" max="11" width="6.140625" customWidth="1"/>
  </cols>
  <sheetData>
    <row r="3" spans="1:10" ht="18.75" x14ac:dyDescent="0.3">
      <c r="C3" s="20" t="s">
        <v>40</v>
      </c>
      <c r="D3" s="20" t="s">
        <v>41</v>
      </c>
      <c r="E3" s="20" t="s">
        <v>42</v>
      </c>
      <c r="F3" s="20" t="s">
        <v>43</v>
      </c>
    </row>
    <row r="4" spans="1:10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44</v>
      </c>
    </row>
    <row r="5" spans="1:10" x14ac:dyDescent="0.25">
      <c r="A5" s="10"/>
      <c r="B5" s="9" t="s">
        <v>8</v>
      </c>
      <c r="C5" s="11">
        <v>428200000</v>
      </c>
      <c r="D5" s="11">
        <v>325250000</v>
      </c>
      <c r="E5" s="11">
        <v>520000000</v>
      </c>
      <c r="F5" s="11">
        <v>330318800</v>
      </c>
      <c r="G5" s="11">
        <f t="shared" ref="G5:G11" si="0">MIN(C5:F5)</f>
        <v>325250000</v>
      </c>
      <c r="H5" s="11">
        <f>MAX(C5:F5)</f>
        <v>520000000</v>
      </c>
      <c r="I5" s="11">
        <f>AVERAGE(C5:F5)</f>
        <v>400942200</v>
      </c>
      <c r="J5" s="11">
        <f>G5</f>
        <v>325250000</v>
      </c>
    </row>
    <row r="6" spans="1:10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I11" si="2">AVERAGE(C6:F6)</f>
        <v>119310610</v>
      </c>
      <c r="J6" s="11">
        <f t="shared" ref="J6:J10" si="3">G6</f>
        <v>115500000</v>
      </c>
    </row>
    <row r="7" spans="1:10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3"/>
        <v>110320000</v>
      </c>
    </row>
    <row r="8" spans="1:10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251000000</v>
      </c>
      <c r="F8" s="17">
        <v>240000000</v>
      </c>
      <c r="G8" s="17">
        <f t="shared" si="0"/>
        <v>176388210</v>
      </c>
      <c r="H8" s="17">
        <f t="shared" si="1"/>
        <v>251000000</v>
      </c>
      <c r="I8" s="17">
        <f t="shared" si="2"/>
        <v>218159552.5</v>
      </c>
      <c r="J8" s="11">
        <f>H8</f>
        <v>251000000</v>
      </c>
    </row>
    <row r="9" spans="1:10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321000000</v>
      </c>
      <c r="F9" s="17">
        <v>298088076</v>
      </c>
      <c r="G9" s="11">
        <f t="shared" si="0"/>
        <v>134750000</v>
      </c>
      <c r="H9" s="11">
        <f t="shared" si="1"/>
        <v>456500000</v>
      </c>
      <c r="I9" s="11">
        <f t="shared" si="2"/>
        <v>302584519</v>
      </c>
      <c r="J9" s="11">
        <f>I9</f>
        <v>302584519</v>
      </c>
    </row>
    <row r="10" spans="1:10" x14ac:dyDescent="0.25">
      <c r="A10" s="10">
        <v>6</v>
      </c>
      <c r="B10" s="9" t="s">
        <v>4</v>
      </c>
      <c r="C10" s="11">
        <v>48000000</v>
      </c>
      <c r="D10" s="11">
        <f>E10</f>
        <v>35180000</v>
      </c>
      <c r="E10" s="11">
        <v>35180000</v>
      </c>
      <c r="F10" s="11">
        <v>24000000</v>
      </c>
      <c r="G10" s="11">
        <f t="shared" si="0"/>
        <v>24000000</v>
      </c>
      <c r="H10" s="11">
        <f t="shared" si="1"/>
        <v>48000000</v>
      </c>
      <c r="I10" s="11">
        <f t="shared" si="2"/>
        <v>35590000</v>
      </c>
      <c r="J10" s="11">
        <f t="shared" si="3"/>
        <v>24000000</v>
      </c>
    </row>
    <row r="11" spans="1:10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</row>
    <row r="12" spans="1:10" x14ac:dyDescent="0.25">
      <c r="A12" s="9"/>
      <c r="B12" s="9"/>
      <c r="C12" s="15">
        <f t="shared" ref="C12:J12" si="4">SUM(C5:C11)</f>
        <v>1393814710</v>
      </c>
      <c r="D12" s="15">
        <f t="shared" si="4"/>
        <v>940930000</v>
      </c>
      <c r="E12" s="15">
        <f t="shared" si="4"/>
        <v>1353370000</v>
      </c>
      <c r="F12" s="15">
        <f t="shared" si="4"/>
        <v>1153879316</v>
      </c>
      <c r="G12" s="15">
        <f t="shared" si="4"/>
        <v>895808210</v>
      </c>
      <c r="H12" s="15">
        <f t="shared" si="4"/>
        <v>1566098940</v>
      </c>
      <c r="I12" s="15">
        <f t="shared" si="4"/>
        <v>1215398506.5</v>
      </c>
      <c r="J12" s="15">
        <f t="shared" si="4"/>
        <v>1138254519</v>
      </c>
    </row>
    <row r="13" spans="1:10" x14ac:dyDescent="0.25">
      <c r="C13" s="1">
        <f>SUM(C8:C9)</f>
        <v>632888210</v>
      </c>
      <c r="D13" s="1">
        <f>SUM(D8:D9)</f>
        <v>340000000</v>
      </c>
      <c r="E13" s="1">
        <f>SUM(E8:E9)</f>
        <v>572000000</v>
      </c>
      <c r="F13" s="1">
        <f>SUM(F8:F9)</f>
        <v>538088076</v>
      </c>
      <c r="G13" s="1"/>
      <c r="H13" s="1"/>
      <c r="I13" s="1"/>
      <c r="J13" s="4"/>
    </row>
    <row r="14" spans="1:10" x14ac:dyDescent="0.25">
      <c r="C14" s="1"/>
      <c r="D14" s="1"/>
      <c r="E14" s="1"/>
      <c r="F14" s="1"/>
      <c r="G14" s="1"/>
      <c r="H14" s="1"/>
      <c r="I14" s="1"/>
      <c r="J14" s="1"/>
    </row>
    <row r="15" spans="1:10" x14ac:dyDescent="0.25">
      <c r="C15" s="1"/>
      <c r="E15" s="1"/>
      <c r="J15" s="4"/>
    </row>
    <row r="16" spans="1:10" x14ac:dyDescent="0.25">
      <c r="C16" s="1"/>
      <c r="E16" s="1"/>
      <c r="J16" s="4"/>
    </row>
    <row r="17" spans="2:10" x14ac:dyDescent="0.25">
      <c r="B17" s="2"/>
      <c r="C17" s="5"/>
      <c r="E17" s="1"/>
      <c r="J17" s="4"/>
    </row>
    <row r="18" spans="2:10" x14ac:dyDescent="0.25">
      <c r="J18" s="4"/>
    </row>
    <row r="19" spans="2:10" x14ac:dyDescent="0.25">
      <c r="C19" s="1"/>
      <c r="E19" s="1"/>
      <c r="J19" s="4"/>
    </row>
    <row r="20" spans="2:10" x14ac:dyDescent="0.25">
      <c r="B20" s="6"/>
      <c r="C20" s="7"/>
      <c r="E20" s="7"/>
      <c r="J20" s="4"/>
    </row>
    <row r="21" spans="2:10" x14ac:dyDescent="0.25">
      <c r="B21" s="6"/>
      <c r="C21" s="7"/>
      <c r="E21" s="7"/>
    </row>
    <row r="22" spans="2:10" x14ac:dyDescent="0.25">
      <c r="C22" s="1"/>
      <c r="E22" s="7"/>
    </row>
    <row r="23" spans="2:10" x14ac:dyDescent="0.25">
      <c r="C23" s="1"/>
    </row>
    <row r="24" spans="2:10" x14ac:dyDescent="0.25">
      <c r="B24" s="2"/>
      <c r="C24" s="3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C29" s="1"/>
    </row>
    <row r="30" spans="2:10" x14ac:dyDescent="0.25">
      <c r="B30" s="2"/>
      <c r="C30" s="5"/>
    </row>
    <row r="32" spans="2:10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VER0</vt:lpstr>
      <vt:lpstr>VER1</vt:lpstr>
      <vt:lpstr>VER1 (2)</vt:lpstr>
      <vt:lpstr>ADDED</vt:lpstr>
      <vt:lpstr>PLATNERA</vt:lpstr>
      <vt:lpstr>FORTH</vt:lpstr>
      <vt:lpstr>VER1 (3)</vt:lpstr>
      <vt:lpstr>VER1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2023-06-23T01:46:54Z</dcterms:created>
  <dcterms:modified xsi:type="dcterms:W3CDTF">2023-07-05T16:53:29Z</dcterms:modified>
</cp:coreProperties>
</file>