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A8860587-6045-45C4-84EE-DA1BCB7E95CD}" xr6:coauthVersionLast="47" xr6:coauthVersionMax="47" xr10:uidLastSave="{00000000-0000-0000-0000-000000000000}"/>
  <bookViews>
    <workbookView xWindow="1095" yWindow="210" windowWidth="22170" windowHeight="15465" activeTab="2" xr2:uid="{C181CC4F-00C9-45AF-B1CA-76A1125A7FCB}"/>
  </bookViews>
  <sheets>
    <sheet name="VER0" sheetId="1" r:id="rId1"/>
    <sheet name="VER1" sheetId="2" r:id="rId2"/>
    <sheet name="VER1 (2)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41" i="3"/>
  <c r="C42" i="3" s="1"/>
  <c r="G9" i="3"/>
  <c r="H6" i="3"/>
  <c r="F12" i="3"/>
  <c r="I11" i="3"/>
  <c r="H11" i="3"/>
  <c r="G11" i="3"/>
  <c r="J11" i="3" s="1"/>
  <c r="K11" i="3" s="1"/>
  <c r="D10" i="3"/>
  <c r="D12" i="3" s="1"/>
  <c r="J24" i="2"/>
  <c r="J23" i="2"/>
  <c r="J22" i="2"/>
  <c r="J21" i="2"/>
  <c r="J20" i="2"/>
  <c r="J18" i="2"/>
  <c r="J11" i="2"/>
  <c r="J16" i="2"/>
  <c r="I16" i="2"/>
  <c r="H16" i="2"/>
  <c r="G16" i="2"/>
  <c r="F16" i="2"/>
  <c r="E16" i="2"/>
  <c r="D16" i="2"/>
  <c r="C16" i="2"/>
  <c r="C45" i="2"/>
  <c r="C46" i="2" s="1"/>
  <c r="C34" i="2"/>
  <c r="E26" i="2"/>
  <c r="E25" i="2"/>
  <c r="C25" i="2"/>
  <c r="C30" i="2" s="1"/>
  <c r="C8" i="2" s="1"/>
  <c r="E24" i="2"/>
  <c r="C24" i="2"/>
  <c r="C28" i="2" s="1"/>
  <c r="C7" i="2" s="1"/>
  <c r="E21" i="2"/>
  <c r="E6" i="2" s="1"/>
  <c r="G6" i="2" s="1"/>
  <c r="C21" i="2"/>
  <c r="I11" i="2"/>
  <c r="H11" i="2"/>
  <c r="G11" i="2"/>
  <c r="D10" i="2"/>
  <c r="E9" i="2"/>
  <c r="C9" i="2"/>
  <c r="E8" i="2"/>
  <c r="E7" i="2"/>
  <c r="C5" i="2"/>
  <c r="H5" i="2" s="1"/>
  <c r="J10" i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C12" i="3" l="1"/>
  <c r="H5" i="3"/>
  <c r="G5" i="3"/>
  <c r="J5" i="3" s="1"/>
  <c r="K5" i="3" s="1"/>
  <c r="I5" i="3"/>
  <c r="I8" i="3"/>
  <c r="G8" i="3"/>
  <c r="H8" i="3"/>
  <c r="J8" i="3" s="1"/>
  <c r="K8" i="3" s="1"/>
  <c r="I7" i="3"/>
  <c r="H7" i="3"/>
  <c r="G7" i="3"/>
  <c r="J7" i="3"/>
  <c r="K7" i="3" s="1"/>
  <c r="E12" i="3"/>
  <c r="I9" i="3"/>
  <c r="J9" i="3" s="1"/>
  <c r="H9" i="3"/>
  <c r="G10" i="3"/>
  <c r="J10" i="3" s="1"/>
  <c r="K10" i="3" s="1"/>
  <c r="G6" i="3"/>
  <c r="I6" i="3"/>
  <c r="J6" i="3" s="1"/>
  <c r="K6" i="3" s="1"/>
  <c r="H10" i="3"/>
  <c r="I10" i="3"/>
  <c r="G10" i="2"/>
  <c r="J10" i="2" s="1"/>
  <c r="H6" i="2"/>
  <c r="I9" i="2"/>
  <c r="J9" i="2" s="1"/>
  <c r="H10" i="2"/>
  <c r="I10" i="2"/>
  <c r="G7" i="2"/>
  <c r="J7" i="2" s="1"/>
  <c r="I7" i="2"/>
  <c r="H7" i="2"/>
  <c r="G8" i="2"/>
  <c r="I8" i="2"/>
  <c r="H8" i="2"/>
  <c r="J8" i="2" s="1"/>
  <c r="I6" i="2"/>
  <c r="J6" i="2" s="1"/>
  <c r="H9" i="2"/>
  <c r="G9" i="2"/>
  <c r="G5" i="2"/>
  <c r="J5" i="2" s="1"/>
  <c r="I5" i="2"/>
  <c r="D12" i="1"/>
  <c r="I10" i="1"/>
  <c r="E12" i="1"/>
  <c r="G12" i="1" s="1"/>
  <c r="J12" i="3" l="1"/>
  <c r="K9" i="3"/>
  <c r="K12" i="3" s="1"/>
  <c r="H12" i="3"/>
  <c r="I12" i="3"/>
  <c r="G12" i="3"/>
  <c r="I12" i="1"/>
  <c r="J12" i="1"/>
</calcChain>
</file>

<file path=xl/sharedStrings.xml><?xml version="1.0" encoding="utf-8"?>
<sst xmlns="http://schemas.openxmlformats.org/spreadsheetml/2006/main" count="95" uniqueCount="38">
  <si>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</si>
  <si>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</si>
  <si>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</si>
  <si>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</si>
  <si>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</si>
  <si>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</si>
  <si>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</si>
  <si>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</si>
  <si>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</si>
  <si>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</si>
  <si>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</si>
  <si>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</si>
  <si>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</si>
  <si>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</si>
  <si>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</si>
  <si>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</si>
  <si>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</si>
  <si>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</si>
  <si>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</si>
  <si>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</si>
  <si>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</si>
  <si>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</si>
  <si>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</si>
  <si>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</si>
  <si>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</si>
  <si>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</si>
  <si>
    <t>Mobile Workforce</t>
  </si>
  <si>
    <t>GIS CIM improve</t>
  </si>
  <si>
    <t>Security</t>
  </si>
  <si>
    <t>Training</t>
  </si>
  <si>
    <t>3 ปี</t>
  </si>
  <si>
    <t>2 ปี</t>
  </si>
  <si>
    <t>งบ I</t>
  </si>
  <si>
    <t>C &amp; I</t>
  </si>
  <si>
    <t>ค่าสนับสนุนการใช้งานและบำรุงรักษา 5 ปี</t>
  </si>
  <si>
    <t>MWM</t>
  </si>
  <si>
    <t>GIS</t>
  </si>
  <si>
    <t>ประมวลผล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</si>
</sst>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  <xf numFmtId="164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164" fontId="5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workbookViewId="0">
      <selection activeCell="J12" sqref="J12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9" width="14.28515625" bestFit="1" customWidth="1"/>
    <col min="10" max="10" width="12.57031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 t="shared" ref="G5:G12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 t="shared" si="0"/>
        <v>39471480</v>
      </c>
      <c r="H8" s="11">
        <f t="shared" si="1"/>
        <v>205250000</v>
      </c>
      <c r="I8" s="11">
        <f t="shared" si="2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 t="shared" si="0"/>
        <v>59517615</v>
      </c>
      <c r="H9" s="11">
        <f t="shared" si="1"/>
        <v>456500000</v>
      </c>
      <c r="I9" s="11">
        <f t="shared" si="2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 t="shared" si="0"/>
        <v>10000000</v>
      </c>
      <c r="H11" s="11">
        <f t="shared" si="1"/>
        <v>10000000</v>
      </c>
      <c r="I11" s="11">
        <f t="shared" si="2"/>
        <v>10000000</v>
      </c>
      <c r="J11" s="11">
        <f t="shared" si="2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 t="shared" si="0"/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E756-62F5-447F-9A0F-8FE2A85658FD}">
  <dimension ref="A4:K46"/>
  <sheetViews>
    <sheetView zoomScale="112" workbookViewId="0">
      <selection activeCell="B11" sqref="B11"/>
    </sheetView>
  </sheetViews>
  <sheetFormatPr defaultRowHeight="15" x14ac:dyDescent="0.25"/>
  <cols>
    <col min="1" max="1" width="6.5703125" customWidth="1"/>
    <col min="2" max="2" width="46.85546875" bestFit="1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10" width="14.28515625" bestFit="1" customWidth="1"/>
    <col min="11" max="11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C21</f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E21</f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C28</f>
        <v>154726500</v>
      </c>
      <c r="D7" s="11">
        <v>125000000</v>
      </c>
      <c r="E7" s="11">
        <f>E24</f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t="s">
        <v>23</v>
      </c>
    </row>
    <row r="8" spans="1:11" x14ac:dyDescent="0.25">
      <c r="A8" s="10">
        <v>4</v>
      </c>
      <c r="B8" s="18" t="s">
        <v>22</v>
      </c>
      <c r="C8" s="17">
        <f>C30</f>
        <v>176388210</v>
      </c>
      <c r="D8" s="17">
        <v>205250000</v>
      </c>
      <c r="E8" s="17">
        <f>E25</f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t="s">
        <v>25</v>
      </c>
    </row>
    <row r="9" spans="1:11" x14ac:dyDescent="0.25">
      <c r="A9" s="10">
        <v>5</v>
      </c>
      <c r="B9" s="9" t="s">
        <v>34</v>
      </c>
      <c r="C9" s="11">
        <f>C34</f>
        <v>456500000</v>
      </c>
      <c r="D9" s="11">
        <v>134750000</v>
      </c>
      <c r="E9" s="11">
        <f>E26</f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t="s">
        <v>25</v>
      </c>
    </row>
    <row r="12" spans="1:11" x14ac:dyDescent="0.25">
      <c r="A12" s="10"/>
      <c r="B12" s="9" t="s">
        <v>26</v>
      </c>
      <c r="C12" s="11"/>
      <c r="D12" s="11"/>
      <c r="E12" s="11"/>
      <c r="F12" s="11"/>
      <c r="G12" s="11"/>
      <c r="H12" s="11"/>
      <c r="I12" s="11"/>
      <c r="J12" s="16">
        <v>3500000</v>
      </c>
    </row>
    <row r="13" spans="1:11" x14ac:dyDescent="0.25">
      <c r="A13" s="10"/>
      <c r="B13" s="9" t="s">
        <v>27</v>
      </c>
      <c r="C13" s="11"/>
      <c r="D13" s="11"/>
      <c r="E13" s="11"/>
      <c r="F13" s="11"/>
      <c r="G13" s="11"/>
      <c r="H13" s="11"/>
      <c r="I13" s="11"/>
      <c r="J13" s="16">
        <v>5000000</v>
      </c>
    </row>
    <row r="14" spans="1:11" x14ac:dyDescent="0.25">
      <c r="A14" s="10"/>
      <c r="B14" s="9" t="s">
        <v>28</v>
      </c>
      <c r="C14" s="11"/>
      <c r="D14" s="11"/>
      <c r="E14" s="11"/>
      <c r="F14" s="11"/>
      <c r="G14" s="11"/>
      <c r="H14" s="11"/>
      <c r="I14" s="11"/>
      <c r="J14" s="16">
        <v>1000000</v>
      </c>
    </row>
    <row r="15" spans="1:11" x14ac:dyDescent="0.25">
      <c r="A15" s="10"/>
      <c r="B15" s="9" t="s">
        <v>29</v>
      </c>
      <c r="C15" s="11"/>
      <c r="D15" s="11"/>
      <c r="E15" s="11"/>
      <c r="F15" s="11"/>
      <c r="G15" s="11"/>
      <c r="H15" s="11"/>
      <c r="I15" s="11"/>
      <c r="J15" s="16">
        <v>10000000</v>
      </c>
    </row>
    <row r="16" spans="1:11" x14ac:dyDescent="0.25">
      <c r="A16" s="9"/>
      <c r="B16" s="9"/>
      <c r="C16" s="15">
        <f t="shared" ref="C16:J16" si="3">SUM(C5:C15)</f>
        <v>1393814710</v>
      </c>
      <c r="D16" s="15">
        <f t="shared" si="3"/>
        <v>928450000</v>
      </c>
      <c r="E16" s="15">
        <f t="shared" si="3"/>
        <v>1353370000</v>
      </c>
      <c r="F16" s="15">
        <f t="shared" si="3"/>
        <v>953350796</v>
      </c>
      <c r="G16" s="15">
        <f t="shared" si="3"/>
        <v>705581480</v>
      </c>
      <c r="H16" s="15">
        <f t="shared" si="3"/>
        <v>1939348940</v>
      </c>
      <c r="I16" s="15">
        <f t="shared" si="3"/>
        <v>1162146376.5</v>
      </c>
      <c r="J16" s="15">
        <f t="shared" si="3"/>
        <v>1062540129</v>
      </c>
    </row>
    <row r="17" spans="2:10" x14ac:dyDescent="0.25">
      <c r="C17" s="1"/>
      <c r="D17" s="1"/>
      <c r="E17" s="1"/>
      <c r="F17" s="1"/>
      <c r="G17" s="1"/>
      <c r="H17" s="1"/>
      <c r="I17" s="1"/>
      <c r="J17" s="1"/>
    </row>
    <row r="18" spans="2:10" x14ac:dyDescent="0.25">
      <c r="C18" s="1"/>
      <c r="D18" s="1"/>
      <c r="E18" s="1"/>
      <c r="F18" s="1"/>
      <c r="G18" s="1"/>
      <c r="H18" s="1"/>
      <c r="I18" s="1"/>
      <c r="J18" s="1">
        <f>J16*1.07</f>
        <v>1136917938.03</v>
      </c>
    </row>
    <row r="19" spans="2:10" x14ac:dyDescent="0.25">
      <c r="B19" t="s">
        <v>8</v>
      </c>
      <c r="C19" s="1">
        <v>355000000</v>
      </c>
      <c r="E19" s="1">
        <v>78670000</v>
      </c>
    </row>
    <row r="20" spans="2:10" x14ac:dyDescent="0.25">
      <c r="B20" t="s">
        <v>12</v>
      </c>
      <c r="C20" s="1">
        <v>73200000</v>
      </c>
      <c r="E20" s="1">
        <v>37200000</v>
      </c>
      <c r="J20" s="4">
        <f>J8+J12+J13+J14+J15</f>
        <v>224750000</v>
      </c>
    </row>
    <row r="21" spans="2:10" x14ac:dyDescent="0.25">
      <c r="B21" s="2" t="s">
        <v>8</v>
      </c>
      <c r="C21" s="5">
        <f>C19+C20</f>
        <v>428200000</v>
      </c>
      <c r="E21" s="1">
        <f>E19+E20</f>
        <v>115870000</v>
      </c>
      <c r="J21" s="4">
        <f>J20/5</f>
        <v>44950000</v>
      </c>
    </row>
    <row r="22" spans="2:10" x14ac:dyDescent="0.25">
      <c r="I22" t="s">
        <v>30</v>
      </c>
      <c r="J22" s="4">
        <f>J21*3</f>
        <v>134850000</v>
      </c>
    </row>
    <row r="23" spans="2:10" x14ac:dyDescent="0.25">
      <c r="B23" t="s">
        <v>11</v>
      </c>
      <c r="C23" s="1">
        <v>309453000</v>
      </c>
      <c r="E23" s="1">
        <v>275800000</v>
      </c>
      <c r="I23" t="s">
        <v>31</v>
      </c>
      <c r="J23" s="4">
        <f>J20-J22</f>
        <v>89900000</v>
      </c>
    </row>
    <row r="24" spans="2:10" x14ac:dyDescent="0.25">
      <c r="B24" s="6" t="s">
        <v>17</v>
      </c>
      <c r="C24" s="7">
        <f>C23*0.5</f>
        <v>154726500</v>
      </c>
      <c r="E24" s="7">
        <f>E23*0.4</f>
        <v>110320000</v>
      </c>
      <c r="J24" s="4">
        <f>J22+J23</f>
        <v>224750000</v>
      </c>
    </row>
    <row r="25" spans="2:10" x14ac:dyDescent="0.25">
      <c r="B25" s="6" t="s">
        <v>16</v>
      </c>
      <c r="C25" s="7">
        <f>C23*0.5</f>
        <v>154726500</v>
      </c>
      <c r="E25" s="7">
        <f>E23*0.3</f>
        <v>82740000</v>
      </c>
      <c r="G25" t="s">
        <v>32</v>
      </c>
    </row>
    <row r="26" spans="2:10" x14ac:dyDescent="0.25">
      <c r="C26" s="1"/>
      <c r="E26" s="7">
        <f>E23*0.3</f>
        <v>82740000</v>
      </c>
      <c r="G26" t="s">
        <v>33</v>
      </c>
    </row>
    <row r="27" spans="2:10" x14ac:dyDescent="0.25">
      <c r="B27" t="s">
        <v>14</v>
      </c>
      <c r="C27" s="1">
        <v>21661710</v>
      </c>
    </row>
    <row r="28" spans="2:10" x14ac:dyDescent="0.25">
      <c r="B28" s="2" t="s">
        <v>2</v>
      </c>
      <c r="C28" s="3">
        <f>C24</f>
        <v>154726500</v>
      </c>
    </row>
    <row r="29" spans="2:10" x14ac:dyDescent="0.25">
      <c r="C29" s="1"/>
    </row>
    <row r="30" spans="2:10" x14ac:dyDescent="0.25">
      <c r="B30" t="s">
        <v>18</v>
      </c>
      <c r="C30" s="1">
        <f>C25+C27</f>
        <v>176388210</v>
      </c>
    </row>
    <row r="31" spans="2:10" x14ac:dyDescent="0.25">
      <c r="C31" s="1"/>
    </row>
    <row r="32" spans="2:10" x14ac:dyDescent="0.25">
      <c r="B32" t="s">
        <v>15</v>
      </c>
      <c r="C32" s="1">
        <v>66000000</v>
      </c>
    </row>
    <row r="33" spans="2:3" x14ac:dyDescent="0.25">
      <c r="B33" t="s">
        <v>13</v>
      </c>
      <c r="C33" s="1">
        <v>390500000</v>
      </c>
    </row>
    <row r="34" spans="2:3" x14ac:dyDescent="0.25">
      <c r="B34" s="2" t="s">
        <v>3</v>
      </c>
      <c r="C34" s="5">
        <f>C32+C33</f>
        <v>456500000</v>
      </c>
    </row>
    <row r="36" spans="2:3" x14ac:dyDescent="0.25">
      <c r="C36" s="1">
        <v>355000000</v>
      </c>
    </row>
    <row r="37" spans="2:3" x14ac:dyDescent="0.25">
      <c r="C37" s="1">
        <v>120000000</v>
      </c>
    </row>
    <row r="38" spans="2:3" x14ac:dyDescent="0.25">
      <c r="C38" s="1">
        <v>309453000</v>
      </c>
    </row>
    <row r="39" spans="2:3" x14ac:dyDescent="0.25">
      <c r="C39" s="1">
        <v>73200000</v>
      </c>
    </row>
    <row r="40" spans="2:3" x14ac:dyDescent="0.25">
      <c r="C40" s="1">
        <v>390500000</v>
      </c>
    </row>
    <row r="41" spans="2:3" x14ac:dyDescent="0.25">
      <c r="C41" s="1">
        <v>21661710</v>
      </c>
    </row>
    <row r="42" spans="2:3" x14ac:dyDescent="0.25">
      <c r="C42" s="1">
        <v>48000000</v>
      </c>
    </row>
    <row r="43" spans="2:3" x14ac:dyDescent="0.25">
      <c r="C43" s="1">
        <v>66000000</v>
      </c>
    </row>
    <row r="44" spans="2:3" x14ac:dyDescent="0.25">
      <c r="C44" s="1">
        <v>10000000</v>
      </c>
    </row>
    <row r="45" spans="2:3" x14ac:dyDescent="0.25">
      <c r="C45" s="4">
        <f>SUM(C36:C44)</f>
        <v>1393814710</v>
      </c>
    </row>
    <row r="46" spans="2:3" x14ac:dyDescent="0.25">
      <c r="C46" s="8">
        <f>C45*1.07</f>
        <v>1491381739.7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34A8-68EE-4374-85DE-3B0749B96868}">
  <dimension ref="A4:K42"/>
  <sheetViews>
    <sheetView tabSelected="1" topLeftCell="A2" zoomScale="112" workbookViewId="0">
      <selection activeCell="K12" sqref="K12"/>
    </sheetView>
  </sheetViews>
  <sheetFormatPr defaultRowHeight="15" x14ac:dyDescent="0.25"/>
  <cols>
    <col min="1" max="1" width="6.5703125" customWidth="1"/>
    <col min="2" max="2" width="43.85546875" customWidth="1"/>
    <col min="3" max="3" width="15.85546875" customWidth="1"/>
    <col min="4" max="4" width="12.28515625" customWidth="1"/>
    <col min="5" max="5" width="14.28515625" bestFit="1" customWidth="1"/>
    <col min="6" max="7" width="12.5703125" bestFit="1" customWidth="1"/>
    <col min="8" max="10" width="14.28515625" bestFit="1" customWidth="1"/>
    <col min="11" max="11" width="14.28515625" customWidth="1"/>
    <col min="12" max="12" width="6.140625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37</v>
      </c>
      <c r="K4" s="13" t="s">
        <v>6</v>
      </c>
    </row>
    <row r="5" spans="1:11" x14ac:dyDescent="0.25">
      <c r="A5" s="10">
        <v>1</v>
      </c>
      <c r="B5" s="9" t="s">
        <v>8</v>
      </c>
      <c r="C5" s="11">
        <v>428200000</v>
      </c>
      <c r="D5" s="11">
        <v>325250000</v>
      </c>
      <c r="E5" s="11">
        <v>939000000</v>
      </c>
      <c r="F5" s="11">
        <v>330318800</v>
      </c>
      <c r="G5" s="11">
        <f t="shared" ref="G5:G11" si="0"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s="11">
        <f>J5</f>
        <v>325250000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v>115870000</v>
      </c>
      <c r="F6" s="11">
        <v>125872440</v>
      </c>
      <c r="G6" s="11">
        <f t="shared" si="0"/>
        <v>115500000</v>
      </c>
      <c r="H6" s="11">
        <f t="shared" ref="H6:H11" si="1">MAX(C6:F6)</f>
        <v>125872440</v>
      </c>
      <c r="I6" s="11">
        <f t="shared" ref="I6:J11" si="2">AVERAGE(C6:F6)</f>
        <v>119310610</v>
      </c>
      <c r="J6" s="11">
        <f>I6</f>
        <v>119310610</v>
      </c>
      <c r="K6" s="11">
        <f>J6</f>
        <v>119310610</v>
      </c>
    </row>
    <row r="7" spans="1:11" x14ac:dyDescent="0.25">
      <c r="A7" s="10">
        <v>3</v>
      </c>
      <c r="B7" s="9" t="s">
        <v>2</v>
      </c>
      <c r="C7" s="11">
        <v>154726500</v>
      </c>
      <c r="D7" s="11">
        <v>125000000</v>
      </c>
      <c r="E7" s="11">
        <v>110320000</v>
      </c>
      <c r="F7" s="11">
        <v>126000000</v>
      </c>
      <c r="G7" s="11">
        <f t="shared" si="0"/>
        <v>110320000</v>
      </c>
      <c r="H7" s="11">
        <f t="shared" si="1"/>
        <v>154726500</v>
      </c>
      <c r="I7" s="11">
        <f t="shared" si="2"/>
        <v>129011625</v>
      </c>
      <c r="J7" s="11">
        <f t="shared" si="2"/>
        <v>117910000</v>
      </c>
      <c r="K7" s="11">
        <f>J7</f>
        <v>117910000</v>
      </c>
    </row>
    <row r="8" spans="1:11" x14ac:dyDescent="0.25">
      <c r="A8" s="10">
        <v>4</v>
      </c>
      <c r="B8" s="18" t="s">
        <v>22</v>
      </c>
      <c r="C8" s="17">
        <v>176388210</v>
      </c>
      <c r="D8" s="17">
        <v>205250000</v>
      </c>
      <c r="E8" s="17">
        <v>82740000</v>
      </c>
      <c r="F8" s="17">
        <v>39471480</v>
      </c>
      <c r="G8" s="17">
        <f t="shared" si="0"/>
        <v>39471480</v>
      </c>
      <c r="H8" s="17">
        <f t="shared" si="1"/>
        <v>205250000</v>
      </c>
      <c r="I8" s="17">
        <f t="shared" si="2"/>
        <v>125962422.5</v>
      </c>
      <c r="J8" s="17">
        <f>H8</f>
        <v>205250000</v>
      </c>
      <c r="K8" s="11">
        <f>J8+Sheet2!C8</f>
        <v>225000000</v>
      </c>
    </row>
    <row r="9" spans="1:11" x14ac:dyDescent="0.25">
      <c r="A9" s="10">
        <v>5</v>
      </c>
      <c r="B9" s="9" t="s">
        <v>34</v>
      </c>
      <c r="C9" s="11">
        <v>456500000</v>
      </c>
      <c r="D9" s="11">
        <v>134750000</v>
      </c>
      <c r="E9" s="11">
        <v>82740000</v>
      </c>
      <c r="F9" s="17">
        <v>298088076</v>
      </c>
      <c r="G9" s="11">
        <f t="shared" si="0"/>
        <v>82740000</v>
      </c>
      <c r="H9" s="11">
        <f t="shared" si="1"/>
        <v>456500000</v>
      </c>
      <c r="I9" s="11">
        <f t="shared" si="2"/>
        <v>243019519</v>
      </c>
      <c r="J9" s="11">
        <f>I9</f>
        <v>243019519</v>
      </c>
      <c r="K9" s="11">
        <f t="shared" ref="K9:K11" si="3">J9</f>
        <v>243019519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 t="shared" si="0"/>
        <v>22700000</v>
      </c>
      <c r="H10" s="11">
        <f t="shared" si="1"/>
        <v>48000000</v>
      </c>
      <c r="I10" s="11">
        <f t="shared" si="2"/>
        <v>29350000</v>
      </c>
      <c r="J10" s="11">
        <f>G10</f>
        <v>22700000</v>
      </c>
      <c r="K10" s="11">
        <f t="shared" si="3"/>
        <v>22700000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>
        <v>9600000</v>
      </c>
      <c r="G11" s="11">
        <f t="shared" si="0"/>
        <v>9600000</v>
      </c>
      <c r="H11" s="11">
        <f t="shared" si="1"/>
        <v>10000000</v>
      </c>
      <c r="I11" s="11">
        <f t="shared" si="2"/>
        <v>9800000</v>
      </c>
      <c r="J11" s="11">
        <f>G11</f>
        <v>9600000</v>
      </c>
      <c r="K11" s="11">
        <f t="shared" si="3"/>
        <v>9600000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953350796</v>
      </c>
      <c r="G12" s="15">
        <f>SUM(G5:G11)</f>
        <v>705581480</v>
      </c>
      <c r="H12" s="15">
        <f>SUM(H5:H11)</f>
        <v>1939348940</v>
      </c>
      <c r="I12" s="15">
        <f>SUM(I5:I11)</f>
        <v>1162146376.5</v>
      </c>
      <c r="J12" s="15">
        <f>SUM(J5:J11)</f>
        <v>1043040129</v>
      </c>
      <c r="K12" s="15">
        <f>SUM(K5:K11)</f>
        <v>1062790129</v>
      </c>
    </row>
    <row r="13" spans="1:11" x14ac:dyDescent="0.25">
      <c r="C13" s="1"/>
      <c r="D13" s="1"/>
      <c r="E13" s="1"/>
      <c r="F13" s="1"/>
      <c r="G13" s="1"/>
      <c r="H13" s="1"/>
      <c r="I13" s="1"/>
      <c r="J13" s="4"/>
      <c r="K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C15" s="1"/>
      <c r="E15" s="1"/>
      <c r="J15" s="4"/>
    </row>
    <row r="16" spans="1:11" x14ac:dyDescent="0.25">
      <c r="C16" s="1"/>
      <c r="E16" s="1"/>
      <c r="J16" s="4"/>
      <c r="K16" s="4"/>
    </row>
    <row r="17" spans="2:11" x14ac:dyDescent="0.25">
      <c r="B17" s="2"/>
      <c r="C17" s="5"/>
      <c r="E17" s="1"/>
      <c r="J17" s="4"/>
      <c r="K17" s="4"/>
    </row>
    <row r="18" spans="2:11" x14ac:dyDescent="0.25">
      <c r="J18" s="4"/>
      <c r="K18" s="4"/>
    </row>
    <row r="19" spans="2:11" x14ac:dyDescent="0.25">
      <c r="C19" s="1"/>
      <c r="E19" s="1"/>
      <c r="J19" s="4"/>
      <c r="K19" s="4"/>
    </row>
    <row r="20" spans="2:11" x14ac:dyDescent="0.25">
      <c r="B20" s="6"/>
      <c r="C20" s="7"/>
      <c r="E20" s="7"/>
      <c r="J20" s="4"/>
      <c r="K20" s="4"/>
    </row>
    <row r="21" spans="2:11" x14ac:dyDescent="0.25">
      <c r="B21" s="6"/>
      <c r="C21" s="7"/>
      <c r="E21" s="7"/>
    </row>
    <row r="22" spans="2:11" x14ac:dyDescent="0.25">
      <c r="C22" s="1"/>
      <c r="E22" s="7"/>
    </row>
    <row r="23" spans="2:11" x14ac:dyDescent="0.25">
      <c r="C23" s="1"/>
    </row>
    <row r="24" spans="2:11" x14ac:dyDescent="0.25">
      <c r="B24" s="2"/>
      <c r="C24" s="3"/>
    </row>
    <row r="25" spans="2:11" x14ac:dyDescent="0.25">
      <c r="C25" s="1"/>
    </row>
    <row r="26" spans="2:11" x14ac:dyDescent="0.25">
      <c r="C26" s="1"/>
    </row>
    <row r="27" spans="2:11" x14ac:dyDescent="0.25">
      <c r="C27" s="1"/>
    </row>
    <row r="28" spans="2:11" x14ac:dyDescent="0.25">
      <c r="C28" s="1"/>
    </row>
    <row r="29" spans="2:11" x14ac:dyDescent="0.25">
      <c r="C29" s="1"/>
    </row>
    <row r="30" spans="2:11" x14ac:dyDescent="0.25">
      <c r="B30" s="2"/>
      <c r="C30" s="5"/>
    </row>
    <row r="32" spans="2:11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609361710</v>
      </c>
    </row>
    <row r="42" spans="3:3" x14ac:dyDescent="0.25">
      <c r="C42" s="8">
        <f>C41*1.07</f>
        <v>652017029.70000005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D22A-C942-4650-93DD-49A7BCC8BA62}">
  <dimension ref="B4:C8"/>
  <sheetViews>
    <sheetView workbookViewId="0">
      <selection activeCell="C6" sqref="C6"/>
    </sheetView>
  </sheetViews>
  <sheetFormatPr defaultRowHeight="15" x14ac:dyDescent="0.25"/>
  <cols>
    <col min="2" max="2" width="24" customWidth="1"/>
    <col min="3" max="3" width="11.5703125" bestFit="1" customWidth="1"/>
  </cols>
  <sheetData>
    <row r="4" spans="2:3" x14ac:dyDescent="0.25">
      <c r="B4" s="9" t="s">
        <v>35</v>
      </c>
      <c r="C4" s="16">
        <v>4000000</v>
      </c>
    </row>
    <row r="5" spans="2:3" x14ac:dyDescent="0.25">
      <c r="B5" s="9" t="s">
        <v>36</v>
      </c>
      <c r="C5" s="16">
        <v>4750000</v>
      </c>
    </row>
    <row r="6" spans="2:3" x14ac:dyDescent="0.25">
      <c r="B6" s="9" t="s">
        <v>28</v>
      </c>
      <c r="C6" s="16">
        <v>1000000</v>
      </c>
    </row>
    <row r="7" spans="2:3" x14ac:dyDescent="0.25">
      <c r="B7" s="9" t="s">
        <v>29</v>
      </c>
      <c r="C7" s="16">
        <v>10000000</v>
      </c>
    </row>
    <row r="8" spans="2:3" x14ac:dyDescent="0.25">
      <c r="C8" s="4">
        <f>SUM(C4:C7)</f>
        <v>19750000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VER0</vt:lpstr>
      <vt:lpstr>VER1</vt:lpstr>
      <vt:lpstr>VER1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2023-06-23T01:46:54Z</dcterms:created>
  <dcterms:modified xsi:type="dcterms:W3CDTF">2023-06-30T05:28:00Z</dcterms:modified>
</cp:coreProperties>
</file>