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prj1\"/>
    </mc:Choice>
  </mc:AlternateContent>
  <xr:revisionPtr revIDLastSave="0" documentId="13_ncr:1_{37BD4F84-7CCE-41DB-BCE0-79A2625D8239}" xr6:coauthVersionLast="47" xr6:coauthVersionMax="47" xr10:uidLastSave="{00000000-0000-0000-0000-000000000000}"/>
  <bookViews>
    <workbookView xWindow="3720" yWindow="1590" windowWidth="21015" windowHeight="14370" firstSheet="1" activeTab="3" xr2:uid="{1794B842-BE6F-495F-9F31-F3C4DE61EFAE}"/>
  </bookViews>
  <sheets>
    <sheet name="CalC(old)" sheetId="4" state="hidden" r:id="rId1"/>
    <sheet name="Revenue" sheetId="39" r:id="rId2"/>
    <sheet name="Revenue+ev" sheetId="65" r:id="rId3"/>
    <sheet name="Revenue+ngy" sheetId="67" r:id="rId4"/>
    <sheet name="Investor Revenue" sheetId="6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2" i="67" l="1"/>
  <c r="B231" i="67"/>
  <c r="B230" i="67"/>
  <c r="B229" i="67"/>
  <c r="B228" i="67"/>
  <c r="B227" i="67"/>
  <c r="B226" i="67"/>
  <c r="B225" i="67"/>
  <c r="B224" i="67"/>
  <c r="B223" i="67"/>
  <c r="B222" i="67"/>
  <c r="B221" i="67"/>
  <c r="B220" i="67"/>
  <c r="B219" i="67"/>
  <c r="B218" i="67"/>
  <c r="B217" i="67"/>
  <c r="B216" i="67"/>
  <c r="B215" i="67"/>
  <c r="B214" i="67"/>
  <c r="B213" i="67"/>
  <c r="B212" i="67"/>
  <c r="B211" i="67"/>
  <c r="B210" i="67"/>
  <c r="B209" i="67"/>
  <c r="B208" i="67"/>
  <c r="C208" i="67"/>
  <c r="C232" i="67"/>
  <c r="C231" i="67"/>
  <c r="C230" i="67"/>
  <c r="C229" i="67"/>
  <c r="C228" i="67"/>
  <c r="C227" i="67"/>
  <c r="C226" i="67"/>
  <c r="C225" i="67"/>
  <c r="C224" i="67"/>
  <c r="C223" i="67"/>
  <c r="C222" i="67"/>
  <c r="C221" i="67"/>
  <c r="C220" i="67"/>
  <c r="C219" i="67"/>
  <c r="C218" i="67"/>
  <c r="C217" i="67"/>
  <c r="C216" i="67"/>
  <c r="C215" i="67"/>
  <c r="C214" i="67"/>
  <c r="C213" i="67"/>
  <c r="C212" i="67"/>
  <c r="C211" i="67"/>
  <c r="C210" i="67"/>
  <c r="C209" i="67"/>
  <c r="J236" i="67"/>
  <c r="H235" i="67"/>
  <c r="I235" i="67" s="1"/>
  <c r="J235" i="67" s="1"/>
  <c r="T203" i="67"/>
  <c r="S203" i="67"/>
  <c r="R203" i="67"/>
  <c r="Q203" i="67"/>
  <c r="P203" i="67"/>
  <c r="O203" i="67"/>
  <c r="N203" i="67"/>
  <c r="M203" i="67"/>
  <c r="L203" i="67"/>
  <c r="K203" i="67"/>
  <c r="J203" i="67"/>
  <c r="I203" i="67"/>
  <c r="H203" i="67"/>
  <c r="T202" i="67"/>
  <c r="S202" i="67"/>
  <c r="R202" i="67"/>
  <c r="Q202" i="67"/>
  <c r="P202" i="67"/>
  <c r="O202" i="67"/>
  <c r="N202" i="67"/>
  <c r="M202" i="67"/>
  <c r="L202" i="67"/>
  <c r="K202" i="67"/>
  <c r="J202" i="67"/>
  <c r="I202" i="67"/>
  <c r="H202" i="67"/>
  <c r="T201" i="67"/>
  <c r="S201" i="67"/>
  <c r="R201" i="67"/>
  <c r="Q201" i="67"/>
  <c r="P201" i="67"/>
  <c r="O201" i="67"/>
  <c r="N201" i="67"/>
  <c r="M201" i="67"/>
  <c r="L201" i="67"/>
  <c r="K201" i="67"/>
  <c r="J201" i="67"/>
  <c r="I201" i="67"/>
  <c r="H201" i="67"/>
  <c r="T200" i="67"/>
  <c r="S200" i="67"/>
  <c r="R200" i="67"/>
  <c r="Q200" i="67"/>
  <c r="P200" i="67"/>
  <c r="O200" i="67"/>
  <c r="N200" i="67"/>
  <c r="M200" i="67"/>
  <c r="L200" i="67"/>
  <c r="K200" i="67"/>
  <c r="J200" i="67"/>
  <c r="I200" i="67"/>
  <c r="H200" i="67"/>
  <c r="T199" i="67"/>
  <c r="S199" i="67"/>
  <c r="R199" i="67"/>
  <c r="Q199" i="67"/>
  <c r="P199" i="67"/>
  <c r="O199" i="67"/>
  <c r="N199" i="67"/>
  <c r="M199" i="67"/>
  <c r="L199" i="67"/>
  <c r="K199" i="67"/>
  <c r="J199" i="67"/>
  <c r="I199" i="67"/>
  <c r="H199" i="67"/>
  <c r="T198" i="67"/>
  <c r="S198" i="67"/>
  <c r="R198" i="67"/>
  <c r="Q198" i="67"/>
  <c r="P198" i="67"/>
  <c r="O198" i="67"/>
  <c r="N198" i="67"/>
  <c r="M198" i="67"/>
  <c r="L198" i="67"/>
  <c r="K198" i="67"/>
  <c r="J198" i="67"/>
  <c r="I198" i="67"/>
  <c r="H198" i="67"/>
  <c r="T197" i="67"/>
  <c r="S197" i="67"/>
  <c r="R197" i="67"/>
  <c r="Q197" i="67"/>
  <c r="P197" i="67"/>
  <c r="O197" i="67"/>
  <c r="N197" i="67"/>
  <c r="M197" i="67"/>
  <c r="L197" i="67"/>
  <c r="K197" i="67"/>
  <c r="J197" i="67"/>
  <c r="I197" i="67"/>
  <c r="H197" i="67"/>
  <c r="T196" i="67"/>
  <c r="S196" i="67"/>
  <c r="R196" i="67"/>
  <c r="Q196" i="67"/>
  <c r="P196" i="67"/>
  <c r="O196" i="67"/>
  <c r="N196" i="67"/>
  <c r="M196" i="67"/>
  <c r="L196" i="67"/>
  <c r="K196" i="67"/>
  <c r="J196" i="67"/>
  <c r="I196" i="67"/>
  <c r="H196" i="67"/>
  <c r="T195" i="67"/>
  <c r="S195" i="67"/>
  <c r="R195" i="67"/>
  <c r="Q195" i="67"/>
  <c r="P195" i="67"/>
  <c r="O195" i="67"/>
  <c r="N195" i="67"/>
  <c r="M195" i="67"/>
  <c r="L195" i="67"/>
  <c r="K195" i="67"/>
  <c r="J195" i="67"/>
  <c r="I195" i="67"/>
  <c r="H195" i="67"/>
  <c r="T194" i="67"/>
  <c r="S194" i="67"/>
  <c r="R194" i="67"/>
  <c r="Q194" i="67"/>
  <c r="P194" i="67"/>
  <c r="O194" i="67"/>
  <c r="N194" i="67"/>
  <c r="M194" i="67"/>
  <c r="L194" i="67"/>
  <c r="K194" i="67"/>
  <c r="J194" i="67"/>
  <c r="I194" i="67"/>
  <c r="H194" i="67"/>
  <c r="T193" i="67"/>
  <c r="S193" i="67"/>
  <c r="R193" i="67"/>
  <c r="Q193" i="67"/>
  <c r="P193" i="67"/>
  <c r="O193" i="67"/>
  <c r="N193" i="67"/>
  <c r="M193" i="67"/>
  <c r="L193" i="67"/>
  <c r="K193" i="67"/>
  <c r="J193" i="67"/>
  <c r="I193" i="67"/>
  <c r="H193" i="67"/>
  <c r="T192" i="67"/>
  <c r="S192" i="67"/>
  <c r="R192" i="67"/>
  <c r="Q192" i="67"/>
  <c r="P192" i="67"/>
  <c r="O192" i="67"/>
  <c r="N192" i="67"/>
  <c r="M192" i="67"/>
  <c r="L192" i="67"/>
  <c r="K192" i="67"/>
  <c r="J192" i="67"/>
  <c r="I192" i="67"/>
  <c r="H192" i="67"/>
  <c r="T191" i="67"/>
  <c r="S191" i="67"/>
  <c r="R191" i="67"/>
  <c r="Q191" i="67"/>
  <c r="P191" i="67"/>
  <c r="O191" i="67"/>
  <c r="N191" i="67"/>
  <c r="M191" i="67"/>
  <c r="L191" i="67"/>
  <c r="K191" i="67"/>
  <c r="J191" i="67"/>
  <c r="I191" i="67"/>
  <c r="H191" i="67"/>
  <c r="T190" i="67"/>
  <c r="S190" i="67"/>
  <c r="R190" i="67"/>
  <c r="Q190" i="67"/>
  <c r="P190" i="67"/>
  <c r="O190" i="67"/>
  <c r="N190" i="67"/>
  <c r="M190" i="67"/>
  <c r="L190" i="67"/>
  <c r="K190" i="67"/>
  <c r="J190" i="67"/>
  <c r="I190" i="67"/>
  <c r="H190" i="67"/>
  <c r="T189" i="67"/>
  <c r="S189" i="67"/>
  <c r="R189" i="67"/>
  <c r="Q189" i="67"/>
  <c r="P189" i="67"/>
  <c r="O189" i="67"/>
  <c r="N189" i="67"/>
  <c r="M189" i="67"/>
  <c r="L189" i="67"/>
  <c r="K189" i="67"/>
  <c r="J189" i="67"/>
  <c r="I189" i="67"/>
  <c r="H189" i="67"/>
  <c r="T188" i="67"/>
  <c r="S188" i="67"/>
  <c r="R188" i="67"/>
  <c r="Q188" i="67"/>
  <c r="P188" i="67"/>
  <c r="O188" i="67"/>
  <c r="N188" i="67"/>
  <c r="M188" i="67"/>
  <c r="L188" i="67"/>
  <c r="K188" i="67"/>
  <c r="J188" i="67"/>
  <c r="I188" i="67"/>
  <c r="H188" i="67"/>
  <c r="T187" i="67"/>
  <c r="S187" i="67"/>
  <c r="R187" i="67"/>
  <c r="Q187" i="67"/>
  <c r="P187" i="67"/>
  <c r="O187" i="67"/>
  <c r="N187" i="67"/>
  <c r="M187" i="67"/>
  <c r="L187" i="67"/>
  <c r="K187" i="67"/>
  <c r="J187" i="67"/>
  <c r="I187" i="67"/>
  <c r="H187" i="67"/>
  <c r="T186" i="67"/>
  <c r="S186" i="67"/>
  <c r="R186" i="67"/>
  <c r="Q186" i="67"/>
  <c r="P186" i="67"/>
  <c r="O186" i="67"/>
  <c r="N186" i="67"/>
  <c r="M186" i="67"/>
  <c r="L186" i="67"/>
  <c r="K186" i="67"/>
  <c r="J186" i="67"/>
  <c r="I186" i="67"/>
  <c r="H186" i="67"/>
  <c r="T185" i="67"/>
  <c r="S185" i="67"/>
  <c r="R185" i="67"/>
  <c r="Q185" i="67"/>
  <c r="P185" i="67"/>
  <c r="O185" i="67"/>
  <c r="N185" i="67"/>
  <c r="M185" i="67"/>
  <c r="L185" i="67"/>
  <c r="K185" i="67"/>
  <c r="J185" i="67"/>
  <c r="I185" i="67"/>
  <c r="H185" i="67"/>
  <c r="T184" i="67"/>
  <c r="S184" i="67"/>
  <c r="R184" i="67"/>
  <c r="Q184" i="67"/>
  <c r="P184" i="67"/>
  <c r="O184" i="67"/>
  <c r="N184" i="67"/>
  <c r="M184" i="67"/>
  <c r="L184" i="67"/>
  <c r="K184" i="67"/>
  <c r="J184" i="67"/>
  <c r="I184" i="67"/>
  <c r="H184" i="67"/>
  <c r="T183" i="67"/>
  <c r="S183" i="67"/>
  <c r="R183" i="67"/>
  <c r="Q183" i="67"/>
  <c r="P183" i="67"/>
  <c r="O183" i="67"/>
  <c r="N183" i="67"/>
  <c r="M183" i="67"/>
  <c r="L183" i="67"/>
  <c r="K183" i="67"/>
  <c r="J183" i="67"/>
  <c r="I183" i="67"/>
  <c r="H183" i="67"/>
  <c r="T182" i="67"/>
  <c r="S182" i="67"/>
  <c r="R182" i="67"/>
  <c r="Q182" i="67"/>
  <c r="P182" i="67"/>
  <c r="O182" i="67"/>
  <c r="N182" i="67"/>
  <c r="M182" i="67"/>
  <c r="L182" i="67"/>
  <c r="K182" i="67"/>
  <c r="J182" i="67"/>
  <c r="I182" i="67"/>
  <c r="H182" i="67"/>
  <c r="T181" i="67"/>
  <c r="S181" i="67"/>
  <c r="R181" i="67"/>
  <c r="Q181" i="67"/>
  <c r="P181" i="67"/>
  <c r="O181" i="67"/>
  <c r="N181" i="67"/>
  <c r="M181" i="67"/>
  <c r="L181" i="67"/>
  <c r="K181" i="67"/>
  <c r="J181" i="67"/>
  <c r="I181" i="67"/>
  <c r="H181" i="67"/>
  <c r="T180" i="67"/>
  <c r="S180" i="67"/>
  <c r="R180" i="67"/>
  <c r="Q180" i="67"/>
  <c r="P180" i="67"/>
  <c r="O180" i="67"/>
  <c r="N180" i="67"/>
  <c r="M180" i="67"/>
  <c r="L180" i="67"/>
  <c r="K180" i="67"/>
  <c r="J180" i="67"/>
  <c r="I180" i="67"/>
  <c r="H180" i="67"/>
  <c r="T179" i="67"/>
  <c r="S179" i="67"/>
  <c r="R179" i="67"/>
  <c r="Q179" i="67"/>
  <c r="P179" i="67"/>
  <c r="O179" i="67"/>
  <c r="N179" i="67"/>
  <c r="M179" i="67"/>
  <c r="L179" i="67"/>
  <c r="K179" i="67"/>
  <c r="J179" i="67"/>
  <c r="I179" i="67"/>
  <c r="H179" i="67"/>
  <c r="T119" i="67"/>
  <c r="S119" i="67"/>
  <c r="R119" i="67"/>
  <c r="Q119" i="67"/>
  <c r="P119" i="67"/>
  <c r="O119" i="67"/>
  <c r="N119" i="67"/>
  <c r="M119" i="67"/>
  <c r="L119" i="67"/>
  <c r="K119" i="67"/>
  <c r="J119" i="67"/>
  <c r="V34" i="67"/>
  <c r="H34" i="67"/>
  <c r="G34" i="67"/>
  <c r="V33" i="67"/>
  <c r="H33" i="67"/>
  <c r="G33" i="67"/>
  <c r="V32" i="67"/>
  <c r="H32" i="67"/>
  <c r="G32" i="67"/>
  <c r="V31" i="67"/>
  <c r="H31" i="67"/>
  <c r="G31" i="67"/>
  <c r="V30" i="67"/>
  <c r="H30" i="67"/>
  <c r="G30" i="67"/>
  <c r="V29" i="67"/>
  <c r="H29" i="67"/>
  <c r="G29" i="67"/>
  <c r="V28" i="67"/>
  <c r="H28" i="67"/>
  <c r="G28" i="67"/>
  <c r="V27" i="67"/>
  <c r="H27" i="67"/>
  <c r="G27" i="67"/>
  <c r="V26" i="67"/>
  <c r="H26" i="67"/>
  <c r="G26" i="67"/>
  <c r="V25" i="67"/>
  <c r="H25" i="67"/>
  <c r="G25" i="67"/>
  <c r="V24" i="67"/>
  <c r="H24" i="67"/>
  <c r="G24" i="67"/>
  <c r="V23" i="67"/>
  <c r="H23" i="67"/>
  <c r="G23" i="67"/>
  <c r="V22" i="67"/>
  <c r="H22" i="67"/>
  <c r="G22" i="67"/>
  <c r="V21" i="67"/>
  <c r="H21" i="67"/>
  <c r="G21" i="67"/>
  <c r="V20" i="67"/>
  <c r="H20" i="67"/>
  <c r="G20" i="67"/>
  <c r="V19" i="67"/>
  <c r="H19" i="67"/>
  <c r="G19" i="67"/>
  <c r="V18" i="67"/>
  <c r="H18" i="67"/>
  <c r="G18" i="67"/>
  <c r="V17" i="67"/>
  <c r="H17" i="67"/>
  <c r="G17" i="67"/>
  <c r="V16" i="67"/>
  <c r="H16" i="67"/>
  <c r="G16" i="67"/>
  <c r="V15" i="67"/>
  <c r="H15" i="67"/>
  <c r="G15" i="67"/>
  <c r="V14" i="67"/>
  <c r="H14" i="67"/>
  <c r="G14" i="67"/>
  <c r="V13" i="67"/>
  <c r="H13" i="67"/>
  <c r="G13" i="67"/>
  <c r="V12" i="67"/>
  <c r="H12" i="67"/>
  <c r="G12" i="67"/>
  <c r="V11" i="67"/>
  <c r="H11" i="67"/>
  <c r="G11" i="67"/>
  <c r="V10" i="67"/>
  <c r="H10" i="67"/>
  <c r="G10" i="67"/>
  <c r="J6" i="67"/>
  <c r="F5" i="67"/>
  <c r="F4" i="67"/>
  <c r="H235" i="65"/>
  <c r="I235" i="65"/>
  <c r="J236" i="65"/>
  <c r="J235" i="65" s="1"/>
  <c r="B232" i="65"/>
  <c r="C232" i="65" s="1"/>
  <c r="B231" i="65"/>
  <c r="C231" i="65" s="1"/>
  <c r="B230" i="65"/>
  <c r="C230" i="65" s="1"/>
  <c r="B229" i="65"/>
  <c r="C229" i="65" s="1"/>
  <c r="B228" i="65"/>
  <c r="C228" i="65" s="1"/>
  <c r="B227" i="65"/>
  <c r="C227" i="65" s="1"/>
  <c r="B226" i="65"/>
  <c r="C226" i="65" s="1"/>
  <c r="B225" i="65"/>
  <c r="C225" i="65" s="1"/>
  <c r="B224" i="65"/>
  <c r="C224" i="65" s="1"/>
  <c r="B223" i="65"/>
  <c r="C223" i="65" s="1"/>
  <c r="B222" i="65"/>
  <c r="C222" i="65" s="1"/>
  <c r="B221" i="65"/>
  <c r="C221" i="65" s="1"/>
  <c r="B220" i="65"/>
  <c r="C220" i="65" s="1"/>
  <c r="B219" i="65"/>
  <c r="C219" i="65" s="1"/>
  <c r="B218" i="65"/>
  <c r="C218" i="65" s="1"/>
  <c r="B217" i="65"/>
  <c r="C217" i="65" s="1"/>
  <c r="B216" i="65"/>
  <c r="C216" i="65" s="1"/>
  <c r="B215" i="65"/>
  <c r="C215" i="65" s="1"/>
  <c r="B214" i="65"/>
  <c r="C214" i="65" s="1"/>
  <c r="B213" i="65"/>
  <c r="C213" i="65" s="1"/>
  <c r="B212" i="65"/>
  <c r="C212" i="65" s="1"/>
  <c r="B211" i="65"/>
  <c r="C211" i="65" s="1"/>
  <c r="B210" i="65"/>
  <c r="C210" i="65" s="1"/>
  <c r="B209" i="65"/>
  <c r="C209" i="65" s="1"/>
  <c r="B208" i="65"/>
  <c r="C208" i="65" s="1"/>
  <c r="T203" i="65"/>
  <c r="S203" i="65"/>
  <c r="R203" i="65"/>
  <c r="Q203" i="65"/>
  <c r="P203" i="65"/>
  <c r="O203" i="65"/>
  <c r="N203" i="65"/>
  <c r="M203" i="65"/>
  <c r="L203" i="65"/>
  <c r="K203" i="65"/>
  <c r="J203" i="65"/>
  <c r="I203" i="65"/>
  <c r="H203" i="65"/>
  <c r="T202" i="65"/>
  <c r="S202" i="65"/>
  <c r="R202" i="65"/>
  <c r="Q202" i="65"/>
  <c r="P202" i="65"/>
  <c r="O202" i="65"/>
  <c r="N202" i="65"/>
  <c r="M202" i="65"/>
  <c r="L202" i="65"/>
  <c r="K202" i="65"/>
  <c r="J202" i="65"/>
  <c r="I202" i="65"/>
  <c r="H202" i="65"/>
  <c r="T201" i="65"/>
  <c r="S201" i="65"/>
  <c r="R201" i="65"/>
  <c r="Q201" i="65"/>
  <c r="P201" i="65"/>
  <c r="O201" i="65"/>
  <c r="N201" i="65"/>
  <c r="M201" i="65"/>
  <c r="L201" i="65"/>
  <c r="K201" i="65"/>
  <c r="J201" i="65"/>
  <c r="I201" i="65"/>
  <c r="H201" i="65"/>
  <c r="T200" i="65"/>
  <c r="S200" i="65"/>
  <c r="R200" i="65"/>
  <c r="Q200" i="65"/>
  <c r="P200" i="65"/>
  <c r="O200" i="65"/>
  <c r="N200" i="65"/>
  <c r="M200" i="65"/>
  <c r="L200" i="65"/>
  <c r="K200" i="65"/>
  <c r="J200" i="65"/>
  <c r="I200" i="65"/>
  <c r="H200" i="65"/>
  <c r="T199" i="65"/>
  <c r="S199" i="65"/>
  <c r="R199" i="65"/>
  <c r="Q199" i="65"/>
  <c r="P199" i="65"/>
  <c r="O199" i="65"/>
  <c r="N199" i="65"/>
  <c r="M199" i="65"/>
  <c r="L199" i="65"/>
  <c r="K199" i="65"/>
  <c r="J199" i="65"/>
  <c r="I199" i="65"/>
  <c r="H199" i="65"/>
  <c r="T198" i="65"/>
  <c r="S198" i="65"/>
  <c r="R198" i="65"/>
  <c r="Q198" i="65"/>
  <c r="P198" i="65"/>
  <c r="O198" i="65"/>
  <c r="N198" i="65"/>
  <c r="M198" i="65"/>
  <c r="L198" i="65"/>
  <c r="K198" i="65"/>
  <c r="J198" i="65"/>
  <c r="I198" i="65"/>
  <c r="H198" i="65"/>
  <c r="T197" i="65"/>
  <c r="S197" i="65"/>
  <c r="R197" i="65"/>
  <c r="Q197" i="65"/>
  <c r="P197" i="65"/>
  <c r="O197" i="65"/>
  <c r="N197" i="65"/>
  <c r="M197" i="65"/>
  <c r="L197" i="65"/>
  <c r="K197" i="65"/>
  <c r="J197" i="65"/>
  <c r="I197" i="65"/>
  <c r="H197" i="65"/>
  <c r="T196" i="65"/>
  <c r="S196" i="65"/>
  <c r="R196" i="65"/>
  <c r="Q196" i="65"/>
  <c r="P196" i="65"/>
  <c r="O196" i="65"/>
  <c r="N196" i="65"/>
  <c r="M196" i="65"/>
  <c r="L196" i="65"/>
  <c r="K196" i="65"/>
  <c r="J196" i="65"/>
  <c r="I196" i="65"/>
  <c r="H196" i="65"/>
  <c r="T195" i="65"/>
  <c r="S195" i="65"/>
  <c r="R195" i="65"/>
  <c r="Q195" i="65"/>
  <c r="P195" i="65"/>
  <c r="O195" i="65"/>
  <c r="N195" i="65"/>
  <c r="M195" i="65"/>
  <c r="L195" i="65"/>
  <c r="K195" i="65"/>
  <c r="J195" i="65"/>
  <c r="I195" i="65"/>
  <c r="H195" i="65"/>
  <c r="T194" i="65"/>
  <c r="S194" i="65"/>
  <c r="R194" i="65"/>
  <c r="Q194" i="65"/>
  <c r="P194" i="65"/>
  <c r="O194" i="65"/>
  <c r="N194" i="65"/>
  <c r="M194" i="65"/>
  <c r="L194" i="65"/>
  <c r="K194" i="65"/>
  <c r="J194" i="65"/>
  <c r="I194" i="65"/>
  <c r="H194" i="65"/>
  <c r="T193" i="65"/>
  <c r="S193" i="65"/>
  <c r="R193" i="65"/>
  <c r="Q193" i="65"/>
  <c r="P193" i="65"/>
  <c r="O193" i="65"/>
  <c r="N193" i="65"/>
  <c r="M193" i="65"/>
  <c r="L193" i="65"/>
  <c r="K193" i="65"/>
  <c r="J193" i="65"/>
  <c r="I193" i="65"/>
  <c r="H193" i="65"/>
  <c r="T192" i="65"/>
  <c r="S192" i="65"/>
  <c r="R192" i="65"/>
  <c r="Q192" i="65"/>
  <c r="P192" i="65"/>
  <c r="O192" i="65"/>
  <c r="N192" i="65"/>
  <c r="M192" i="65"/>
  <c r="L192" i="65"/>
  <c r="K192" i="65"/>
  <c r="J192" i="65"/>
  <c r="I192" i="65"/>
  <c r="H192" i="65"/>
  <c r="T191" i="65"/>
  <c r="S191" i="65"/>
  <c r="R191" i="65"/>
  <c r="Q191" i="65"/>
  <c r="P191" i="65"/>
  <c r="O191" i="65"/>
  <c r="N191" i="65"/>
  <c r="M191" i="65"/>
  <c r="L191" i="65"/>
  <c r="K191" i="65"/>
  <c r="J191" i="65"/>
  <c r="I191" i="65"/>
  <c r="H191" i="65"/>
  <c r="T190" i="65"/>
  <c r="S190" i="65"/>
  <c r="R190" i="65"/>
  <c r="Q190" i="65"/>
  <c r="P190" i="65"/>
  <c r="O190" i="65"/>
  <c r="N190" i="65"/>
  <c r="M190" i="65"/>
  <c r="L190" i="65"/>
  <c r="K190" i="65"/>
  <c r="J190" i="65"/>
  <c r="I190" i="65"/>
  <c r="H190" i="65"/>
  <c r="T189" i="65"/>
  <c r="S189" i="65"/>
  <c r="R189" i="65"/>
  <c r="Q189" i="65"/>
  <c r="P189" i="65"/>
  <c r="O189" i="65"/>
  <c r="N189" i="65"/>
  <c r="M189" i="65"/>
  <c r="L189" i="65"/>
  <c r="K189" i="65"/>
  <c r="J189" i="65"/>
  <c r="I189" i="65"/>
  <c r="H189" i="65"/>
  <c r="T188" i="65"/>
  <c r="S188" i="65"/>
  <c r="R188" i="65"/>
  <c r="Q188" i="65"/>
  <c r="P188" i="65"/>
  <c r="O188" i="65"/>
  <c r="N188" i="65"/>
  <c r="M188" i="65"/>
  <c r="L188" i="65"/>
  <c r="K188" i="65"/>
  <c r="J188" i="65"/>
  <c r="I188" i="65"/>
  <c r="H188" i="65"/>
  <c r="T187" i="65"/>
  <c r="S187" i="65"/>
  <c r="R187" i="65"/>
  <c r="Q187" i="65"/>
  <c r="P187" i="65"/>
  <c r="O187" i="65"/>
  <c r="N187" i="65"/>
  <c r="M187" i="65"/>
  <c r="L187" i="65"/>
  <c r="K187" i="65"/>
  <c r="J187" i="65"/>
  <c r="I187" i="65"/>
  <c r="H187" i="65"/>
  <c r="T186" i="65"/>
  <c r="S186" i="65"/>
  <c r="R186" i="65"/>
  <c r="Q186" i="65"/>
  <c r="P186" i="65"/>
  <c r="O186" i="65"/>
  <c r="N186" i="65"/>
  <c r="M186" i="65"/>
  <c r="L186" i="65"/>
  <c r="K186" i="65"/>
  <c r="J186" i="65"/>
  <c r="I186" i="65"/>
  <c r="H186" i="65"/>
  <c r="T185" i="65"/>
  <c r="S185" i="65"/>
  <c r="R185" i="65"/>
  <c r="Q185" i="65"/>
  <c r="P185" i="65"/>
  <c r="O185" i="65"/>
  <c r="N185" i="65"/>
  <c r="M185" i="65"/>
  <c r="L185" i="65"/>
  <c r="K185" i="65"/>
  <c r="J185" i="65"/>
  <c r="I185" i="65"/>
  <c r="H185" i="65"/>
  <c r="T184" i="65"/>
  <c r="S184" i="65"/>
  <c r="R184" i="65"/>
  <c r="Q184" i="65"/>
  <c r="P184" i="65"/>
  <c r="O184" i="65"/>
  <c r="N184" i="65"/>
  <c r="M184" i="65"/>
  <c r="L184" i="65"/>
  <c r="K184" i="65"/>
  <c r="J184" i="65"/>
  <c r="I184" i="65"/>
  <c r="H184" i="65"/>
  <c r="T183" i="65"/>
  <c r="S183" i="65"/>
  <c r="R183" i="65"/>
  <c r="Q183" i="65"/>
  <c r="P183" i="65"/>
  <c r="O183" i="65"/>
  <c r="N183" i="65"/>
  <c r="M183" i="65"/>
  <c r="L183" i="65"/>
  <c r="K183" i="65"/>
  <c r="J183" i="65"/>
  <c r="I183" i="65"/>
  <c r="H183" i="65"/>
  <c r="T182" i="65"/>
  <c r="S182" i="65"/>
  <c r="R182" i="65"/>
  <c r="Q182" i="65"/>
  <c r="P182" i="65"/>
  <c r="O182" i="65"/>
  <c r="N182" i="65"/>
  <c r="M182" i="65"/>
  <c r="L182" i="65"/>
  <c r="K182" i="65"/>
  <c r="J182" i="65"/>
  <c r="I182" i="65"/>
  <c r="H182" i="65"/>
  <c r="T181" i="65"/>
  <c r="S181" i="65"/>
  <c r="R181" i="65"/>
  <c r="Q181" i="65"/>
  <c r="P181" i="65"/>
  <c r="O181" i="65"/>
  <c r="N181" i="65"/>
  <c r="M181" i="65"/>
  <c r="L181" i="65"/>
  <c r="K181" i="65"/>
  <c r="J181" i="65"/>
  <c r="I181" i="65"/>
  <c r="H181" i="65"/>
  <c r="T180" i="65"/>
  <c r="S180" i="65"/>
  <c r="R180" i="65"/>
  <c r="Q180" i="65"/>
  <c r="P180" i="65"/>
  <c r="O180" i="65"/>
  <c r="N180" i="65"/>
  <c r="M180" i="65"/>
  <c r="L180" i="65"/>
  <c r="K180" i="65"/>
  <c r="J180" i="65"/>
  <c r="I180" i="65"/>
  <c r="H180" i="65"/>
  <c r="T179" i="65"/>
  <c r="S179" i="65"/>
  <c r="R179" i="65"/>
  <c r="Q179" i="65"/>
  <c r="P179" i="65"/>
  <c r="O179" i="65"/>
  <c r="N179" i="65"/>
  <c r="M179" i="65"/>
  <c r="L179" i="65"/>
  <c r="K179" i="65"/>
  <c r="J179" i="65"/>
  <c r="I179" i="65"/>
  <c r="H179" i="65"/>
  <c r="T119" i="65"/>
  <c r="S119" i="65"/>
  <c r="R119" i="65"/>
  <c r="Q119" i="65"/>
  <c r="P119" i="65"/>
  <c r="O119" i="65"/>
  <c r="N119" i="65"/>
  <c r="M119" i="65"/>
  <c r="L119" i="65"/>
  <c r="K119" i="65"/>
  <c r="J119" i="65"/>
  <c r="V34" i="65"/>
  <c r="H34" i="65"/>
  <c r="G34" i="65"/>
  <c r="V33" i="65"/>
  <c r="H33" i="65"/>
  <c r="G33" i="65"/>
  <c r="V32" i="65"/>
  <c r="H32" i="65"/>
  <c r="G32" i="65"/>
  <c r="V31" i="65"/>
  <c r="H31" i="65"/>
  <c r="G31" i="65"/>
  <c r="V30" i="65"/>
  <c r="H30" i="65"/>
  <c r="G30" i="65"/>
  <c r="V29" i="65"/>
  <c r="H29" i="65"/>
  <c r="G29" i="65"/>
  <c r="V28" i="65"/>
  <c r="H28" i="65"/>
  <c r="G28" i="65"/>
  <c r="V27" i="65"/>
  <c r="H27" i="65"/>
  <c r="G27" i="65"/>
  <c r="V26" i="65"/>
  <c r="H26" i="65"/>
  <c r="G26" i="65"/>
  <c r="V25" i="65"/>
  <c r="H25" i="65"/>
  <c r="G25" i="65"/>
  <c r="V24" i="65"/>
  <c r="H24" i="65"/>
  <c r="G24" i="65"/>
  <c r="V23" i="65"/>
  <c r="H23" i="65"/>
  <c r="G23" i="65"/>
  <c r="V22" i="65"/>
  <c r="H22" i="65"/>
  <c r="G22" i="65"/>
  <c r="V21" i="65"/>
  <c r="H21" i="65"/>
  <c r="G21" i="65"/>
  <c r="V20" i="65"/>
  <c r="H20" i="65"/>
  <c r="G20" i="65"/>
  <c r="V19" i="65"/>
  <c r="H19" i="65"/>
  <c r="G19" i="65"/>
  <c r="V18" i="65"/>
  <c r="H18" i="65"/>
  <c r="G18" i="65"/>
  <c r="V17" i="65"/>
  <c r="H17" i="65"/>
  <c r="G17" i="65"/>
  <c r="V16" i="65"/>
  <c r="H16" i="65"/>
  <c r="G16" i="65"/>
  <c r="V15" i="65"/>
  <c r="H15" i="65"/>
  <c r="G15" i="65"/>
  <c r="V14" i="65"/>
  <c r="H14" i="65"/>
  <c r="G14" i="65"/>
  <c r="V13" i="65"/>
  <c r="H13" i="65"/>
  <c r="G13" i="65"/>
  <c r="V12" i="65"/>
  <c r="H12" i="65"/>
  <c r="G12" i="65"/>
  <c r="V11" i="65"/>
  <c r="H11" i="65"/>
  <c r="G11" i="65"/>
  <c r="V10" i="65"/>
  <c r="H10" i="65"/>
  <c r="G10" i="65"/>
  <c r="F5" i="65"/>
  <c r="J6" i="65" s="1"/>
  <c r="K6" i="65" s="1"/>
  <c r="L6" i="65" s="1"/>
  <c r="F4" i="65"/>
  <c r="F179" i="39"/>
  <c r="I81" i="67" l="1"/>
  <c r="I25" i="67" s="1"/>
  <c r="U25" i="67" s="1"/>
  <c r="W25" i="67" s="1"/>
  <c r="I79" i="67"/>
  <c r="I23" i="67" s="1"/>
  <c r="U23" i="67" s="1"/>
  <c r="W23" i="67" s="1"/>
  <c r="I80" i="67"/>
  <c r="I24" i="67" s="1"/>
  <c r="U24" i="67" s="1"/>
  <c r="W24" i="67" s="1"/>
  <c r="I67" i="67"/>
  <c r="I11" i="67" s="1"/>
  <c r="U11" i="67" s="1"/>
  <c r="W11" i="67" s="1"/>
  <c r="I68" i="67"/>
  <c r="I12" i="67" s="1"/>
  <c r="U12" i="67" s="1"/>
  <c r="W12" i="67" s="1"/>
  <c r="I69" i="67"/>
  <c r="I13" i="67" s="1"/>
  <c r="U13" i="67" s="1"/>
  <c r="W13" i="67" s="1"/>
  <c r="I70" i="67"/>
  <c r="I14" i="67" s="1"/>
  <c r="U14" i="67" s="1"/>
  <c r="W14" i="67" s="1"/>
  <c r="I82" i="67"/>
  <c r="I26" i="67" s="1"/>
  <c r="U26" i="67" s="1"/>
  <c r="W26" i="67" s="1"/>
  <c r="I71" i="67"/>
  <c r="I15" i="67" s="1"/>
  <c r="U15" i="67" s="1"/>
  <c r="W15" i="67" s="1"/>
  <c r="I72" i="67"/>
  <c r="I16" i="67" s="1"/>
  <c r="U16" i="67" s="1"/>
  <c r="W16" i="67" s="1"/>
  <c r="I84" i="67"/>
  <c r="I28" i="67" s="1"/>
  <c r="U28" i="67" s="1"/>
  <c r="W28" i="67" s="1"/>
  <c r="I83" i="67"/>
  <c r="I27" i="67" s="1"/>
  <c r="U27" i="67" s="1"/>
  <c r="W27" i="67" s="1"/>
  <c r="I73" i="67"/>
  <c r="I17" i="67" s="1"/>
  <c r="U17" i="67" s="1"/>
  <c r="W17" i="67" s="1"/>
  <c r="I74" i="67"/>
  <c r="I18" i="67" s="1"/>
  <c r="U18" i="67" s="1"/>
  <c r="W18" i="67" s="1"/>
  <c r="J81" i="67"/>
  <c r="J25" i="67" s="1"/>
  <c r="I85" i="67"/>
  <c r="I29" i="67" s="1"/>
  <c r="U29" i="67" s="1"/>
  <c r="W29" i="67" s="1"/>
  <c r="I86" i="67"/>
  <c r="I30" i="67" s="1"/>
  <c r="U30" i="67" s="1"/>
  <c r="W30" i="67" s="1"/>
  <c r="K71" i="67"/>
  <c r="K15" i="67" s="1"/>
  <c r="J72" i="67"/>
  <c r="J16" i="67" s="1"/>
  <c r="J84" i="67"/>
  <c r="J28" i="67" s="1"/>
  <c r="J73" i="67"/>
  <c r="J17" i="67" s="1"/>
  <c r="J85" i="67"/>
  <c r="J29" i="67" s="1"/>
  <c r="I75" i="67"/>
  <c r="I19" i="67" s="1"/>
  <c r="U19" i="67" s="1"/>
  <c r="W19" i="67" s="1"/>
  <c r="K74" i="67"/>
  <c r="K18" i="67" s="1"/>
  <c r="I77" i="67"/>
  <c r="I21" i="67" s="1"/>
  <c r="U21" i="67" s="1"/>
  <c r="W21" i="67" s="1"/>
  <c r="K76" i="67"/>
  <c r="K20" i="67" s="1"/>
  <c r="J77" i="67"/>
  <c r="J21" i="67" s="1"/>
  <c r="J89" i="67"/>
  <c r="J33" i="67" s="1"/>
  <c r="K84" i="67"/>
  <c r="K28" i="67" s="1"/>
  <c r="K85" i="67"/>
  <c r="K29" i="67" s="1"/>
  <c r="I87" i="67"/>
  <c r="I31" i="67" s="1"/>
  <c r="U31" i="67" s="1"/>
  <c r="W31" i="67" s="1"/>
  <c r="I76" i="67"/>
  <c r="I20" i="67" s="1"/>
  <c r="U20" i="67" s="1"/>
  <c r="W20" i="67" s="1"/>
  <c r="I88" i="67"/>
  <c r="I32" i="67" s="1"/>
  <c r="U32" i="67" s="1"/>
  <c r="W32" i="67" s="1"/>
  <c r="K75" i="67"/>
  <c r="K19" i="67" s="1"/>
  <c r="K87" i="67"/>
  <c r="K31" i="67" s="1"/>
  <c r="J88" i="67"/>
  <c r="J32" i="67" s="1"/>
  <c r="I89" i="67"/>
  <c r="I33" i="67" s="1"/>
  <c r="U33" i="67" s="1"/>
  <c r="W33" i="67" s="1"/>
  <c r="K6" i="67"/>
  <c r="K82" i="67" s="1"/>
  <c r="K26" i="67" s="1"/>
  <c r="J86" i="67"/>
  <c r="J30" i="67" s="1"/>
  <c r="J75" i="67"/>
  <c r="J19" i="67" s="1"/>
  <c r="K77" i="67"/>
  <c r="K21" i="67" s="1"/>
  <c r="J87" i="67"/>
  <c r="J31" i="67" s="1"/>
  <c r="J76" i="67"/>
  <c r="J20" i="67" s="1"/>
  <c r="K72" i="67"/>
  <c r="K16" i="67" s="1"/>
  <c r="J74" i="67"/>
  <c r="J18" i="67" s="1"/>
  <c r="K67" i="67"/>
  <c r="K11" i="67" s="1"/>
  <c r="J68" i="67"/>
  <c r="J12" i="67" s="1"/>
  <c r="K79" i="67"/>
  <c r="K23" i="67" s="1"/>
  <c r="J80" i="67"/>
  <c r="J24" i="67" s="1"/>
  <c r="K68" i="67"/>
  <c r="K12" i="67" s="1"/>
  <c r="J69" i="67"/>
  <c r="J13" i="67" s="1"/>
  <c r="K69" i="67"/>
  <c r="K13" i="67" s="1"/>
  <c r="J70" i="67"/>
  <c r="J14" i="67" s="1"/>
  <c r="J82" i="67"/>
  <c r="J26" i="67" s="1"/>
  <c r="K70" i="67"/>
  <c r="K14" i="67" s="1"/>
  <c r="J71" i="67"/>
  <c r="J15" i="67" s="1"/>
  <c r="J83" i="67"/>
  <c r="J27" i="67" s="1"/>
  <c r="I66" i="67"/>
  <c r="I10" i="67" s="1"/>
  <c r="U10" i="67" s="1"/>
  <c r="W10" i="67" s="1"/>
  <c r="I78" i="67"/>
  <c r="I22" i="67" s="1"/>
  <c r="U22" i="67" s="1"/>
  <c r="W22" i="67" s="1"/>
  <c r="J66" i="67"/>
  <c r="J10" i="67" s="1"/>
  <c r="J67" i="67"/>
  <c r="J11" i="67" s="1"/>
  <c r="J78" i="67"/>
  <c r="J22" i="67" s="1"/>
  <c r="J79" i="67"/>
  <c r="J23" i="67" s="1"/>
  <c r="J90" i="67"/>
  <c r="J34" i="67" s="1"/>
  <c r="I90" i="67"/>
  <c r="I34" i="67" s="1"/>
  <c r="U34" i="67" s="1"/>
  <c r="W34" i="67" s="1"/>
  <c r="K66" i="67"/>
  <c r="K10" i="67" s="1"/>
  <c r="I90" i="65"/>
  <c r="I34" i="65" s="1"/>
  <c r="U34" i="65" s="1"/>
  <c r="W34" i="65" s="1"/>
  <c r="I87" i="65"/>
  <c r="I31" i="65" s="1"/>
  <c r="U31" i="65" s="1"/>
  <c r="W31" i="65" s="1"/>
  <c r="C207" i="65"/>
  <c r="J70" i="65"/>
  <c r="J14" i="65" s="1"/>
  <c r="J82" i="65"/>
  <c r="J26" i="65" s="1"/>
  <c r="I89" i="65"/>
  <c r="I33" i="65" s="1"/>
  <c r="U33" i="65" s="1"/>
  <c r="W33" i="65" s="1"/>
  <c r="I77" i="65"/>
  <c r="I21" i="65" s="1"/>
  <c r="U21" i="65" s="1"/>
  <c r="W21" i="65" s="1"/>
  <c r="K72" i="65"/>
  <c r="K16" i="65" s="1"/>
  <c r="K84" i="65"/>
  <c r="K28" i="65" s="1"/>
  <c r="K85" i="65"/>
  <c r="K29" i="65" s="1"/>
  <c r="J87" i="65"/>
  <c r="J31" i="65" s="1"/>
  <c r="K87" i="65"/>
  <c r="K31" i="65" s="1"/>
  <c r="K88" i="65"/>
  <c r="K32" i="65" s="1"/>
  <c r="I67" i="65"/>
  <c r="I11" i="65" s="1"/>
  <c r="U11" i="65" s="1"/>
  <c r="W11" i="65" s="1"/>
  <c r="I79" i="65"/>
  <c r="I23" i="65" s="1"/>
  <c r="U23" i="65" s="1"/>
  <c r="W23" i="65" s="1"/>
  <c r="I66" i="65"/>
  <c r="I10" i="65" s="1"/>
  <c r="U10" i="65" s="1"/>
  <c r="W10" i="65" s="1"/>
  <c r="K66" i="65"/>
  <c r="K10" i="65" s="1"/>
  <c r="I68" i="65"/>
  <c r="I12" i="65" s="1"/>
  <c r="U12" i="65" s="1"/>
  <c r="W12" i="65" s="1"/>
  <c r="K78" i="65"/>
  <c r="K22" i="65" s="1"/>
  <c r="I80" i="65"/>
  <c r="I24" i="65" s="1"/>
  <c r="U24" i="65" s="1"/>
  <c r="W24" i="65" s="1"/>
  <c r="K90" i="65"/>
  <c r="K34" i="65" s="1"/>
  <c r="K67" i="65"/>
  <c r="K11" i="65" s="1"/>
  <c r="J68" i="65"/>
  <c r="J12" i="65" s="1"/>
  <c r="K79" i="65"/>
  <c r="K23" i="65" s="1"/>
  <c r="J80" i="65"/>
  <c r="J24" i="65" s="1"/>
  <c r="L73" i="65"/>
  <c r="L17" i="65" s="1"/>
  <c r="K74" i="65"/>
  <c r="K18" i="65" s="1"/>
  <c r="K75" i="65"/>
  <c r="K19" i="65" s="1"/>
  <c r="J76" i="65"/>
  <c r="J20" i="65" s="1"/>
  <c r="J88" i="65"/>
  <c r="J32" i="65" s="1"/>
  <c r="J66" i="65"/>
  <c r="J10" i="65" s="1"/>
  <c r="J90" i="65"/>
  <c r="J34" i="65" s="1"/>
  <c r="I75" i="65"/>
  <c r="I19" i="65" s="1"/>
  <c r="U19" i="65" s="1"/>
  <c r="W19" i="65" s="1"/>
  <c r="J75" i="65"/>
  <c r="J19" i="65" s="1"/>
  <c r="J78" i="65"/>
  <c r="J22" i="65" s="1"/>
  <c r="I69" i="65"/>
  <c r="I13" i="65" s="1"/>
  <c r="U13" i="65" s="1"/>
  <c r="W13" i="65" s="1"/>
  <c r="I81" i="65"/>
  <c r="I25" i="65" s="1"/>
  <c r="U25" i="65" s="1"/>
  <c r="W25" i="65" s="1"/>
  <c r="J69" i="65"/>
  <c r="J13" i="65" s="1"/>
  <c r="J81" i="65"/>
  <c r="J25" i="65" s="1"/>
  <c r="K69" i="65"/>
  <c r="K13" i="65" s="1"/>
  <c r="I71" i="65"/>
  <c r="I15" i="65" s="1"/>
  <c r="U15" i="65" s="1"/>
  <c r="W15" i="65" s="1"/>
  <c r="K81" i="65"/>
  <c r="K25" i="65" s="1"/>
  <c r="I83" i="65"/>
  <c r="I27" i="65" s="1"/>
  <c r="U27" i="65" s="1"/>
  <c r="W27" i="65" s="1"/>
  <c r="I72" i="65"/>
  <c r="I16" i="65" s="1"/>
  <c r="U16" i="65" s="1"/>
  <c r="W16" i="65" s="1"/>
  <c r="K70" i="65"/>
  <c r="K14" i="65" s="1"/>
  <c r="K82" i="65"/>
  <c r="K26" i="65" s="1"/>
  <c r="I84" i="65"/>
  <c r="I28" i="65" s="1"/>
  <c r="U28" i="65" s="1"/>
  <c r="W28" i="65" s="1"/>
  <c r="J72" i="65"/>
  <c r="J16" i="65" s="1"/>
  <c r="L82" i="65"/>
  <c r="L26" i="65" s="1"/>
  <c r="J84" i="65"/>
  <c r="J28" i="65" s="1"/>
  <c r="K73" i="65"/>
  <c r="K17" i="65" s="1"/>
  <c r="I85" i="65"/>
  <c r="I29" i="65" s="1"/>
  <c r="U29" i="65" s="1"/>
  <c r="W29" i="65" s="1"/>
  <c r="J74" i="65"/>
  <c r="J18" i="65" s="1"/>
  <c r="J86" i="65"/>
  <c r="J30" i="65" s="1"/>
  <c r="K71" i="65"/>
  <c r="K15" i="65" s="1"/>
  <c r="I73" i="65"/>
  <c r="I17" i="65" s="1"/>
  <c r="U17" i="65" s="1"/>
  <c r="W17" i="65" s="1"/>
  <c r="K83" i="65"/>
  <c r="K27" i="65" s="1"/>
  <c r="J73" i="65"/>
  <c r="J17" i="65" s="1"/>
  <c r="I74" i="65"/>
  <c r="I18" i="65" s="1"/>
  <c r="U18" i="65" s="1"/>
  <c r="W18" i="65" s="1"/>
  <c r="J85" i="65"/>
  <c r="J29" i="65" s="1"/>
  <c r="I86" i="65"/>
  <c r="I30" i="65" s="1"/>
  <c r="U30" i="65" s="1"/>
  <c r="W30" i="65" s="1"/>
  <c r="J79" i="65"/>
  <c r="J23" i="65" s="1"/>
  <c r="K76" i="65"/>
  <c r="K20" i="65" s="1"/>
  <c r="I78" i="65"/>
  <c r="I22" i="65" s="1"/>
  <c r="U22" i="65" s="1"/>
  <c r="W22" i="65" s="1"/>
  <c r="K68" i="65"/>
  <c r="K12" i="65" s="1"/>
  <c r="K77" i="65"/>
  <c r="K21" i="65" s="1"/>
  <c r="K80" i="65"/>
  <c r="K24" i="65" s="1"/>
  <c r="K89" i="65"/>
  <c r="K33" i="65" s="1"/>
  <c r="M6" i="65"/>
  <c r="M70" i="65" s="1"/>
  <c r="M14" i="65" s="1"/>
  <c r="L78" i="65"/>
  <c r="L22" i="65" s="1"/>
  <c r="L81" i="65"/>
  <c r="L25" i="65" s="1"/>
  <c r="L89" i="65"/>
  <c r="L33" i="65" s="1"/>
  <c r="L80" i="65"/>
  <c r="L24" i="65" s="1"/>
  <c r="L77" i="65"/>
  <c r="L21" i="65" s="1"/>
  <c r="L68" i="65"/>
  <c r="L12" i="65" s="1"/>
  <c r="L84" i="65"/>
  <c r="L28" i="65" s="1"/>
  <c r="L75" i="65"/>
  <c r="L19" i="65" s="1"/>
  <c r="L90" i="65"/>
  <c r="L34" i="65" s="1"/>
  <c r="L87" i="65"/>
  <c r="L31" i="65" s="1"/>
  <c r="L72" i="65"/>
  <c r="L16" i="65" s="1"/>
  <c r="L69" i="65"/>
  <c r="L13" i="65" s="1"/>
  <c r="L66" i="65"/>
  <c r="L10" i="65" s="1"/>
  <c r="L88" i="65"/>
  <c r="L32" i="65" s="1"/>
  <c r="L79" i="65"/>
  <c r="L23" i="65" s="1"/>
  <c r="L71" i="65"/>
  <c r="L15" i="65" s="1"/>
  <c r="L76" i="65"/>
  <c r="L20" i="65" s="1"/>
  <c r="L67" i="65"/>
  <c r="L11" i="65" s="1"/>
  <c r="L85" i="65"/>
  <c r="L29" i="65" s="1"/>
  <c r="L83" i="65"/>
  <c r="L27" i="65" s="1"/>
  <c r="L70" i="65"/>
  <c r="L14" i="65" s="1"/>
  <c r="M80" i="65"/>
  <c r="M24" i="65" s="1"/>
  <c r="M85" i="65"/>
  <c r="M29" i="65" s="1"/>
  <c r="M69" i="65"/>
  <c r="M13" i="65" s="1"/>
  <c r="M81" i="65"/>
  <c r="M25" i="65" s="1"/>
  <c r="J71" i="65"/>
  <c r="J15" i="65" s="1"/>
  <c r="J77" i="65"/>
  <c r="J21" i="65" s="1"/>
  <c r="J83" i="65"/>
  <c r="J27" i="65" s="1"/>
  <c r="J89" i="65"/>
  <c r="J33" i="65" s="1"/>
  <c r="M84" i="65"/>
  <c r="M28" i="65" s="1"/>
  <c r="K86" i="65"/>
  <c r="K30" i="65" s="1"/>
  <c r="L74" i="65"/>
  <c r="L18" i="65" s="1"/>
  <c r="L86" i="65"/>
  <c r="L30" i="65" s="1"/>
  <c r="I70" i="65"/>
  <c r="I14" i="65" s="1"/>
  <c r="U14" i="65" s="1"/>
  <c r="W14" i="65" s="1"/>
  <c r="I76" i="65"/>
  <c r="I20" i="65" s="1"/>
  <c r="U20" i="65" s="1"/>
  <c r="W20" i="65" s="1"/>
  <c r="I82" i="65"/>
  <c r="I26" i="65" s="1"/>
  <c r="U26" i="65" s="1"/>
  <c r="W26" i="65" s="1"/>
  <c r="I88" i="65"/>
  <c r="I32" i="65" s="1"/>
  <c r="U32" i="65" s="1"/>
  <c r="W32" i="65" s="1"/>
  <c r="M87" i="65"/>
  <c r="M31" i="65" s="1"/>
  <c r="J67" i="65"/>
  <c r="J11" i="65" s="1"/>
  <c r="K88" i="67" l="1"/>
  <c r="K32" i="67" s="1"/>
  <c r="K81" i="67"/>
  <c r="K25" i="67" s="1"/>
  <c r="K86" i="67"/>
  <c r="K30" i="67" s="1"/>
  <c r="K83" i="67"/>
  <c r="K27" i="67" s="1"/>
  <c r="K90" i="67"/>
  <c r="K34" i="67" s="1"/>
  <c r="K80" i="67"/>
  <c r="K24" i="67" s="1"/>
  <c r="L6" i="67"/>
  <c r="K78" i="67"/>
  <c r="K22" i="67" s="1"/>
  <c r="K89" i="67"/>
  <c r="K33" i="67" s="1"/>
  <c r="K73" i="67"/>
  <c r="K17" i="67" s="1"/>
  <c r="M73" i="65"/>
  <c r="M17" i="65" s="1"/>
  <c r="M83" i="65"/>
  <c r="M27" i="65" s="1"/>
  <c r="M75" i="65"/>
  <c r="M19" i="65" s="1"/>
  <c r="M89" i="65"/>
  <c r="M33" i="65" s="1"/>
  <c r="M72" i="65"/>
  <c r="M16" i="65" s="1"/>
  <c r="M68" i="65"/>
  <c r="M12" i="65" s="1"/>
  <c r="M71" i="65"/>
  <c r="M15" i="65" s="1"/>
  <c r="M77" i="65"/>
  <c r="M21" i="65" s="1"/>
  <c r="M86" i="65"/>
  <c r="M30" i="65" s="1"/>
  <c r="M88" i="65"/>
  <c r="M32" i="65" s="1"/>
  <c r="M79" i="65"/>
  <c r="M23" i="65" s="1"/>
  <c r="M76" i="65"/>
  <c r="M20" i="65" s="1"/>
  <c r="M74" i="65"/>
  <c r="M18" i="65" s="1"/>
  <c r="M82" i="65"/>
  <c r="M26" i="65" s="1"/>
  <c r="M67" i="65"/>
  <c r="M11" i="65" s="1"/>
  <c r="M90" i="65"/>
  <c r="M34" i="65" s="1"/>
  <c r="M78" i="65"/>
  <c r="M22" i="65" s="1"/>
  <c r="M66" i="65"/>
  <c r="M10" i="65" s="1"/>
  <c r="N6" i="65"/>
  <c r="M6" i="67" l="1"/>
  <c r="L81" i="67"/>
  <c r="L25" i="67" s="1"/>
  <c r="L80" i="67"/>
  <c r="L24" i="67" s="1"/>
  <c r="L78" i="67"/>
  <c r="L22" i="67" s="1"/>
  <c r="L70" i="67"/>
  <c r="L14" i="67" s="1"/>
  <c r="L71" i="67"/>
  <c r="L15" i="67" s="1"/>
  <c r="L89" i="67"/>
  <c r="L33" i="67" s="1"/>
  <c r="L82" i="67"/>
  <c r="L26" i="67" s="1"/>
  <c r="L72" i="67"/>
  <c r="L16" i="67" s="1"/>
  <c r="L67" i="67"/>
  <c r="L11" i="67" s="1"/>
  <c r="L79" i="67"/>
  <c r="L23" i="67" s="1"/>
  <c r="L87" i="67"/>
  <c r="L31" i="67" s="1"/>
  <c r="L84" i="67"/>
  <c r="L28" i="67" s="1"/>
  <c r="L74" i="67"/>
  <c r="L18" i="67" s="1"/>
  <c r="L66" i="67"/>
  <c r="L10" i="67" s="1"/>
  <c r="L85" i="67"/>
  <c r="L29" i="67" s="1"/>
  <c r="L86" i="67"/>
  <c r="L30" i="67" s="1"/>
  <c r="L77" i="67"/>
  <c r="L21" i="67" s="1"/>
  <c r="L90" i="67"/>
  <c r="L34" i="67" s="1"/>
  <c r="L76" i="67"/>
  <c r="L20" i="67" s="1"/>
  <c r="L88" i="67"/>
  <c r="L32" i="67" s="1"/>
  <c r="L73" i="67"/>
  <c r="L17" i="67" s="1"/>
  <c r="L75" i="67"/>
  <c r="L19" i="67" s="1"/>
  <c r="L69" i="67"/>
  <c r="L13" i="67" s="1"/>
  <c r="L83" i="67"/>
  <c r="L27" i="67" s="1"/>
  <c r="L68" i="67"/>
  <c r="L12" i="67" s="1"/>
  <c r="N90" i="65"/>
  <c r="N34" i="65" s="1"/>
  <c r="N84" i="65"/>
  <c r="N28" i="65" s="1"/>
  <c r="N78" i="65"/>
  <c r="N22" i="65" s="1"/>
  <c r="N72" i="65"/>
  <c r="N16" i="65" s="1"/>
  <c r="N66" i="65"/>
  <c r="N10" i="65" s="1"/>
  <c r="O6" i="65"/>
  <c r="N73" i="65"/>
  <c r="N17" i="65" s="1"/>
  <c r="N74" i="65"/>
  <c r="N18" i="65" s="1"/>
  <c r="N68" i="65"/>
  <c r="N12" i="65" s="1"/>
  <c r="N83" i="65"/>
  <c r="N27" i="65" s="1"/>
  <c r="N80" i="65"/>
  <c r="N24" i="65" s="1"/>
  <c r="N69" i="65"/>
  <c r="N13" i="65" s="1"/>
  <c r="N76" i="65"/>
  <c r="N20" i="65" s="1"/>
  <c r="N81" i="65"/>
  <c r="N25" i="65" s="1"/>
  <c r="N70" i="65"/>
  <c r="N14" i="65" s="1"/>
  <c r="N82" i="65"/>
  <c r="N26" i="65" s="1"/>
  <c r="N71" i="65"/>
  <c r="N15" i="65" s="1"/>
  <c r="N85" i="65"/>
  <c r="N29" i="65" s="1"/>
  <c r="N87" i="65"/>
  <c r="N31" i="65" s="1"/>
  <c r="N79" i="65"/>
  <c r="N23" i="65" s="1"/>
  <c r="N77" i="65"/>
  <c r="N21" i="65" s="1"/>
  <c r="N86" i="65"/>
  <c r="N30" i="65" s="1"/>
  <c r="N75" i="65"/>
  <c r="N19" i="65" s="1"/>
  <c r="N88" i="65"/>
  <c r="N32" i="65" s="1"/>
  <c r="N89" i="65"/>
  <c r="N33" i="65" s="1"/>
  <c r="N67" i="65"/>
  <c r="N11" i="65" s="1"/>
  <c r="N6" i="67" l="1"/>
  <c r="M81" i="67"/>
  <c r="M25" i="67" s="1"/>
  <c r="M79" i="67"/>
  <c r="M23" i="67" s="1"/>
  <c r="M68" i="67"/>
  <c r="M12" i="67" s="1"/>
  <c r="M87" i="67"/>
  <c r="M31" i="67" s="1"/>
  <c r="M84" i="67"/>
  <c r="M28" i="67" s="1"/>
  <c r="M69" i="67"/>
  <c r="M13" i="67" s="1"/>
  <c r="M66" i="67"/>
  <c r="M10" i="67" s="1"/>
  <c r="M78" i="67"/>
  <c r="M22" i="67" s="1"/>
  <c r="M86" i="67"/>
  <c r="M30" i="67" s="1"/>
  <c r="M77" i="67"/>
  <c r="M21" i="67" s="1"/>
  <c r="M82" i="67"/>
  <c r="M26" i="67" s="1"/>
  <c r="M75" i="67"/>
  <c r="M19" i="67" s="1"/>
  <c r="M90" i="67"/>
  <c r="M34" i="67" s="1"/>
  <c r="M89" i="67"/>
  <c r="M33" i="67" s="1"/>
  <c r="M76" i="67"/>
  <c r="M20" i="67" s="1"/>
  <c r="M73" i="67"/>
  <c r="M17" i="67" s="1"/>
  <c r="M88" i="67"/>
  <c r="M32" i="67" s="1"/>
  <c r="M74" i="67"/>
  <c r="M18" i="67" s="1"/>
  <c r="M72" i="67"/>
  <c r="M16" i="67" s="1"/>
  <c r="M70" i="67"/>
  <c r="M14" i="67" s="1"/>
  <c r="M83" i="67"/>
  <c r="M27" i="67" s="1"/>
  <c r="M67" i="67"/>
  <c r="M11" i="67" s="1"/>
  <c r="M85" i="67"/>
  <c r="M29" i="67" s="1"/>
  <c r="M71" i="67"/>
  <c r="M15" i="67" s="1"/>
  <c r="M80" i="67"/>
  <c r="M24" i="67" s="1"/>
  <c r="O90" i="65"/>
  <c r="O34" i="65" s="1"/>
  <c r="O84" i="65"/>
  <c r="O28" i="65" s="1"/>
  <c r="O81" i="65"/>
  <c r="O25" i="65" s="1"/>
  <c r="O78" i="65"/>
  <c r="O22" i="65" s="1"/>
  <c r="O89" i="65"/>
  <c r="O33" i="65" s="1"/>
  <c r="O83" i="65"/>
  <c r="O27" i="65" s="1"/>
  <c r="O77" i="65"/>
  <c r="O21" i="65" s="1"/>
  <c r="O71" i="65"/>
  <c r="O15" i="65" s="1"/>
  <c r="O72" i="65"/>
  <c r="O16" i="65" s="1"/>
  <c r="O69" i="65"/>
  <c r="O13" i="65" s="1"/>
  <c r="O66" i="65"/>
  <c r="O10" i="65" s="1"/>
  <c r="P6" i="65"/>
  <c r="O85" i="65"/>
  <c r="O29" i="65" s="1"/>
  <c r="O67" i="65"/>
  <c r="O11" i="65" s="1"/>
  <c r="O76" i="65"/>
  <c r="O20" i="65" s="1"/>
  <c r="O79" i="65"/>
  <c r="O23" i="65" s="1"/>
  <c r="O70" i="65"/>
  <c r="O14" i="65" s="1"/>
  <c r="O88" i="65"/>
  <c r="O32" i="65" s="1"/>
  <c r="O82" i="65"/>
  <c r="O26" i="65" s="1"/>
  <c r="O73" i="65"/>
  <c r="O17" i="65" s="1"/>
  <c r="O87" i="65"/>
  <c r="O31" i="65" s="1"/>
  <c r="O80" i="65"/>
  <c r="O24" i="65" s="1"/>
  <c r="O75" i="65"/>
  <c r="O19" i="65" s="1"/>
  <c r="O74" i="65"/>
  <c r="O18" i="65" s="1"/>
  <c r="O68" i="65"/>
  <c r="O12" i="65" s="1"/>
  <c r="O86" i="65"/>
  <c r="O30" i="65" s="1"/>
  <c r="N79" i="67" l="1"/>
  <c r="N23" i="67" s="1"/>
  <c r="N73" i="67"/>
  <c r="N17" i="67" s="1"/>
  <c r="N67" i="67"/>
  <c r="N11" i="67" s="1"/>
  <c r="O6" i="67"/>
  <c r="N70" i="67"/>
  <c r="N14" i="67" s="1"/>
  <c r="N69" i="67"/>
  <c r="N13" i="67" s="1"/>
  <c r="N72" i="67"/>
  <c r="N16" i="67" s="1"/>
  <c r="N75" i="67"/>
  <c r="N19" i="67" s="1"/>
  <c r="N85" i="67"/>
  <c r="N29" i="67" s="1"/>
  <c r="N77" i="67"/>
  <c r="N21" i="67" s="1"/>
  <c r="N71" i="67"/>
  <c r="N15" i="67" s="1"/>
  <c r="N90" i="67"/>
  <c r="N34" i="67" s="1"/>
  <c r="N86" i="67"/>
  <c r="N30" i="67" s="1"/>
  <c r="N88" i="67"/>
  <c r="N32" i="67" s="1"/>
  <c r="N82" i="67"/>
  <c r="N26" i="67" s="1"/>
  <c r="N68" i="67"/>
  <c r="N12" i="67" s="1"/>
  <c r="N76" i="67"/>
  <c r="N20" i="67" s="1"/>
  <c r="N83" i="67"/>
  <c r="N27" i="67" s="1"/>
  <c r="N84" i="67"/>
  <c r="N28" i="67" s="1"/>
  <c r="N81" i="67"/>
  <c r="N25" i="67" s="1"/>
  <c r="N66" i="67"/>
  <c r="N10" i="67" s="1"/>
  <c r="N74" i="67"/>
  <c r="N18" i="67" s="1"/>
  <c r="N89" i="67"/>
  <c r="N33" i="67" s="1"/>
  <c r="N78" i="67"/>
  <c r="N22" i="67" s="1"/>
  <c r="N87" i="67"/>
  <c r="N31" i="67" s="1"/>
  <c r="N80" i="67"/>
  <c r="N24" i="67" s="1"/>
  <c r="P67" i="65"/>
  <c r="P11" i="65" s="1"/>
  <c r="P89" i="65"/>
  <c r="P33" i="65" s="1"/>
  <c r="P83" i="65"/>
  <c r="P27" i="65" s="1"/>
  <c r="P77" i="65"/>
  <c r="P21" i="65" s="1"/>
  <c r="P71" i="65"/>
  <c r="P15" i="65" s="1"/>
  <c r="P85" i="65"/>
  <c r="P29" i="65" s="1"/>
  <c r="P79" i="65"/>
  <c r="P23" i="65" s="1"/>
  <c r="P76" i="65"/>
  <c r="P20" i="65" s="1"/>
  <c r="P88" i="65"/>
  <c r="P32" i="65" s="1"/>
  <c r="P70" i="65"/>
  <c r="P14" i="65" s="1"/>
  <c r="P84" i="65"/>
  <c r="P28" i="65" s="1"/>
  <c r="P81" i="65"/>
  <c r="P25" i="65" s="1"/>
  <c r="P72" i="65"/>
  <c r="P16" i="65" s="1"/>
  <c r="P69" i="65"/>
  <c r="P13" i="65" s="1"/>
  <c r="P82" i="65"/>
  <c r="P26" i="65" s="1"/>
  <c r="P73" i="65"/>
  <c r="P17" i="65" s="1"/>
  <c r="Q6" i="65"/>
  <c r="P87" i="65"/>
  <c r="P31" i="65" s="1"/>
  <c r="P75" i="65"/>
  <c r="P19" i="65" s="1"/>
  <c r="P74" i="65"/>
  <c r="P18" i="65" s="1"/>
  <c r="P78" i="65"/>
  <c r="P22" i="65" s="1"/>
  <c r="P80" i="65"/>
  <c r="P24" i="65" s="1"/>
  <c r="P68" i="65"/>
  <c r="P12" i="65" s="1"/>
  <c r="P66" i="65"/>
  <c r="P10" i="65" s="1"/>
  <c r="P86" i="65"/>
  <c r="P30" i="65" s="1"/>
  <c r="P90" i="65"/>
  <c r="P34" i="65" s="1"/>
  <c r="O85" i="67" l="1"/>
  <c r="O29" i="67" s="1"/>
  <c r="O73" i="67"/>
  <c r="O17" i="67" s="1"/>
  <c r="P6" i="67"/>
  <c r="O84" i="67"/>
  <c r="O28" i="67" s="1"/>
  <c r="O82" i="67"/>
  <c r="O26" i="67" s="1"/>
  <c r="O77" i="67"/>
  <c r="O21" i="67" s="1"/>
  <c r="O68" i="67"/>
  <c r="O12" i="67" s="1"/>
  <c r="O81" i="67"/>
  <c r="O25" i="67" s="1"/>
  <c r="O75" i="67"/>
  <c r="O19" i="67" s="1"/>
  <c r="O83" i="67"/>
  <c r="O27" i="67" s="1"/>
  <c r="O67" i="67"/>
  <c r="O11" i="67" s="1"/>
  <c r="O71" i="67"/>
  <c r="O15" i="67" s="1"/>
  <c r="O76" i="67"/>
  <c r="O20" i="67" s="1"/>
  <c r="O90" i="67"/>
  <c r="O34" i="67" s="1"/>
  <c r="O72" i="67"/>
  <c r="O16" i="67" s="1"/>
  <c r="O80" i="67"/>
  <c r="O24" i="67" s="1"/>
  <c r="O66" i="67"/>
  <c r="O10" i="67" s="1"/>
  <c r="O88" i="67"/>
  <c r="O32" i="67" s="1"/>
  <c r="O78" i="67"/>
  <c r="O22" i="67" s="1"/>
  <c r="O79" i="67"/>
  <c r="O23" i="67" s="1"/>
  <c r="O86" i="67"/>
  <c r="O30" i="67" s="1"/>
  <c r="O74" i="67"/>
  <c r="O18" i="67" s="1"/>
  <c r="O89" i="67"/>
  <c r="O33" i="67" s="1"/>
  <c r="O87" i="67"/>
  <c r="O31" i="67" s="1"/>
  <c r="O70" i="67"/>
  <c r="O14" i="67" s="1"/>
  <c r="O69" i="67"/>
  <c r="O13" i="67" s="1"/>
  <c r="R6" i="65"/>
  <c r="Q83" i="65"/>
  <c r="Q27" i="65" s="1"/>
  <c r="Q80" i="65"/>
  <c r="Q24" i="65" s="1"/>
  <c r="Q74" i="65"/>
  <c r="Q18" i="65" s="1"/>
  <c r="Q71" i="65"/>
  <c r="Q15" i="65" s="1"/>
  <c r="Q68" i="65"/>
  <c r="Q12" i="65" s="1"/>
  <c r="Q70" i="65"/>
  <c r="Q14" i="65" s="1"/>
  <c r="Q79" i="65"/>
  <c r="Q23" i="65" s="1"/>
  <c r="Q76" i="65"/>
  <c r="Q20" i="65" s="1"/>
  <c r="Q73" i="65"/>
  <c r="Q17" i="65" s="1"/>
  <c r="Q67" i="65"/>
  <c r="Q11" i="65" s="1"/>
  <c r="Q88" i="65"/>
  <c r="Q32" i="65" s="1"/>
  <c r="Q85" i="65"/>
  <c r="Q29" i="65" s="1"/>
  <c r="Q82" i="65"/>
  <c r="Q26" i="65" s="1"/>
  <c r="Q81" i="65"/>
  <c r="Q25" i="65" s="1"/>
  <c r="Q66" i="65"/>
  <c r="Q10" i="65" s="1"/>
  <c r="Q69" i="65"/>
  <c r="Q13" i="65" s="1"/>
  <c r="Q87" i="65"/>
  <c r="Q31" i="65" s="1"/>
  <c r="Q84" i="65"/>
  <c r="Q28" i="65" s="1"/>
  <c r="Q75" i="65"/>
  <c r="Q19" i="65" s="1"/>
  <c r="Q78" i="65"/>
  <c r="Q22" i="65" s="1"/>
  <c r="Q72" i="65"/>
  <c r="Q16" i="65" s="1"/>
  <c r="Q86" i="65"/>
  <c r="Q30" i="65" s="1"/>
  <c r="Q90" i="65"/>
  <c r="Q34" i="65" s="1"/>
  <c r="Q77" i="65"/>
  <c r="Q21" i="65" s="1"/>
  <c r="Q89" i="65"/>
  <c r="Q33" i="65" s="1"/>
  <c r="Q6" i="67" l="1"/>
  <c r="P84" i="67"/>
  <c r="P28" i="67" s="1"/>
  <c r="P82" i="67"/>
  <c r="P26" i="67" s="1"/>
  <c r="P71" i="67"/>
  <c r="P15" i="67" s="1"/>
  <c r="P73" i="67"/>
  <c r="P17" i="67" s="1"/>
  <c r="P72" i="67"/>
  <c r="P16" i="67" s="1"/>
  <c r="P85" i="67"/>
  <c r="P29" i="67" s="1"/>
  <c r="P90" i="67"/>
  <c r="P34" i="67" s="1"/>
  <c r="P81" i="67"/>
  <c r="P25" i="67" s="1"/>
  <c r="P83" i="67"/>
  <c r="P27" i="67" s="1"/>
  <c r="P74" i="67"/>
  <c r="P18" i="67" s="1"/>
  <c r="P70" i="67"/>
  <c r="P14" i="67" s="1"/>
  <c r="P87" i="67"/>
  <c r="P31" i="67" s="1"/>
  <c r="P75" i="67"/>
  <c r="P19" i="67" s="1"/>
  <c r="P68" i="67"/>
  <c r="P12" i="67" s="1"/>
  <c r="P88" i="67"/>
  <c r="P32" i="67" s="1"/>
  <c r="P80" i="67"/>
  <c r="P24" i="67" s="1"/>
  <c r="P77" i="67"/>
  <c r="P21" i="67" s="1"/>
  <c r="P79" i="67"/>
  <c r="P23" i="67" s="1"/>
  <c r="P89" i="67"/>
  <c r="P33" i="67" s="1"/>
  <c r="P76" i="67"/>
  <c r="P20" i="67" s="1"/>
  <c r="P69" i="67"/>
  <c r="P13" i="67" s="1"/>
  <c r="P67" i="67"/>
  <c r="P11" i="67" s="1"/>
  <c r="P86" i="67"/>
  <c r="P30" i="67" s="1"/>
  <c r="P78" i="67"/>
  <c r="P22" i="67" s="1"/>
  <c r="P66" i="67"/>
  <c r="P10" i="67" s="1"/>
  <c r="S6" i="65"/>
  <c r="R81" i="65"/>
  <c r="R25" i="65" s="1"/>
  <c r="R69" i="65"/>
  <c r="R13" i="65" s="1"/>
  <c r="R85" i="65"/>
  <c r="R29" i="65" s="1"/>
  <c r="R82" i="65"/>
  <c r="R26" i="65" s="1"/>
  <c r="R79" i="65"/>
  <c r="R23" i="65" s="1"/>
  <c r="R73" i="65"/>
  <c r="R17" i="65" s="1"/>
  <c r="R67" i="65"/>
  <c r="R11" i="65" s="1"/>
  <c r="R68" i="65"/>
  <c r="R12" i="65" s="1"/>
  <c r="R89" i="65"/>
  <c r="R33" i="65" s="1"/>
  <c r="R86" i="65"/>
  <c r="R30" i="65" s="1"/>
  <c r="R77" i="65"/>
  <c r="R21" i="65" s="1"/>
  <c r="R74" i="65"/>
  <c r="R18" i="65" s="1"/>
  <c r="R83" i="65"/>
  <c r="R27" i="65" s="1"/>
  <c r="R80" i="65"/>
  <c r="R24" i="65" s="1"/>
  <c r="R71" i="65"/>
  <c r="R15" i="65" s="1"/>
  <c r="R70" i="65"/>
  <c r="R14" i="65" s="1"/>
  <c r="R78" i="65"/>
  <c r="R22" i="65" s="1"/>
  <c r="R88" i="65"/>
  <c r="R32" i="65" s="1"/>
  <c r="R87" i="65"/>
  <c r="R31" i="65" s="1"/>
  <c r="R66" i="65"/>
  <c r="R10" i="65" s="1"/>
  <c r="R75" i="65"/>
  <c r="R19" i="65" s="1"/>
  <c r="R90" i="65"/>
  <c r="R34" i="65" s="1"/>
  <c r="R72" i="65"/>
  <c r="R16" i="65" s="1"/>
  <c r="R84" i="65"/>
  <c r="R28" i="65" s="1"/>
  <c r="R76" i="65"/>
  <c r="R20" i="65" s="1"/>
  <c r="R6" i="67" l="1"/>
  <c r="Q89" i="67"/>
  <c r="Q33" i="67" s="1"/>
  <c r="Q84" i="67"/>
  <c r="Q28" i="67" s="1"/>
  <c r="Q82" i="67"/>
  <c r="Q26" i="67" s="1"/>
  <c r="Q80" i="67"/>
  <c r="Q24" i="67" s="1"/>
  <c r="Q71" i="67"/>
  <c r="Q15" i="67" s="1"/>
  <c r="Q69" i="67"/>
  <c r="Q13" i="67" s="1"/>
  <c r="Q67" i="67"/>
  <c r="Q11" i="67" s="1"/>
  <c r="Q73" i="67"/>
  <c r="Q17" i="67" s="1"/>
  <c r="Q81" i="67"/>
  <c r="Q25" i="67" s="1"/>
  <c r="Q70" i="67"/>
  <c r="Q14" i="67" s="1"/>
  <c r="Q72" i="67"/>
  <c r="Q16" i="67" s="1"/>
  <c r="Q87" i="67"/>
  <c r="Q31" i="67" s="1"/>
  <c r="Q90" i="67"/>
  <c r="Q34" i="67" s="1"/>
  <c r="Q83" i="67"/>
  <c r="Q27" i="67" s="1"/>
  <c r="Q85" i="67"/>
  <c r="Q29" i="67" s="1"/>
  <c r="Q76" i="67"/>
  <c r="Q20" i="67" s="1"/>
  <c r="Q75" i="67"/>
  <c r="Q19" i="67" s="1"/>
  <c r="Q78" i="67"/>
  <c r="Q22" i="67" s="1"/>
  <c r="Q88" i="67"/>
  <c r="Q32" i="67" s="1"/>
  <c r="Q79" i="67"/>
  <c r="Q23" i="67" s="1"/>
  <c r="Q86" i="67"/>
  <c r="Q30" i="67" s="1"/>
  <c r="Q66" i="67"/>
  <c r="Q10" i="67" s="1"/>
  <c r="Q77" i="67"/>
  <c r="Q21" i="67" s="1"/>
  <c r="Q68" i="67"/>
  <c r="Q12" i="67" s="1"/>
  <c r="Q74" i="67"/>
  <c r="Q18" i="67" s="1"/>
  <c r="S90" i="65"/>
  <c r="S34" i="65" s="1"/>
  <c r="S85" i="65"/>
  <c r="S29" i="65" s="1"/>
  <c r="S84" i="65"/>
  <c r="S28" i="65" s="1"/>
  <c r="S78" i="65"/>
  <c r="S22" i="65" s="1"/>
  <c r="S73" i="65"/>
  <c r="S17" i="65" s="1"/>
  <c r="S72" i="65"/>
  <c r="S16" i="65" s="1"/>
  <c r="S66" i="65"/>
  <c r="S10" i="65" s="1"/>
  <c r="T6" i="65"/>
  <c r="S86" i="65"/>
  <c r="S30" i="65" s="1"/>
  <c r="S71" i="65"/>
  <c r="S15" i="65" s="1"/>
  <c r="S79" i="65"/>
  <c r="S23" i="65" s="1"/>
  <c r="S70" i="65"/>
  <c r="S14" i="65" s="1"/>
  <c r="S87" i="65"/>
  <c r="S31" i="65" s="1"/>
  <c r="S77" i="65"/>
  <c r="S21" i="65" s="1"/>
  <c r="S81" i="65"/>
  <c r="S25" i="65" s="1"/>
  <c r="S75" i="65"/>
  <c r="S19" i="65" s="1"/>
  <c r="S74" i="65"/>
  <c r="S18" i="65" s="1"/>
  <c r="S89" i="65"/>
  <c r="S33" i="65" s="1"/>
  <c r="S67" i="65"/>
  <c r="S11" i="65" s="1"/>
  <c r="S68" i="65"/>
  <c r="S12" i="65" s="1"/>
  <c r="S69" i="65"/>
  <c r="S13" i="65" s="1"/>
  <c r="S83" i="65"/>
  <c r="S27" i="65" s="1"/>
  <c r="S80" i="65"/>
  <c r="S24" i="65" s="1"/>
  <c r="S76" i="65"/>
  <c r="S20" i="65" s="1"/>
  <c r="S82" i="65"/>
  <c r="S26" i="65" s="1"/>
  <c r="S88" i="65"/>
  <c r="S32" i="65" s="1"/>
  <c r="S6" i="67" l="1"/>
  <c r="R84" i="67"/>
  <c r="R28" i="67" s="1"/>
  <c r="R82" i="67"/>
  <c r="R26" i="67" s="1"/>
  <c r="R80" i="67"/>
  <c r="R24" i="67" s="1"/>
  <c r="R71" i="67"/>
  <c r="R15" i="67" s="1"/>
  <c r="R69" i="67"/>
  <c r="R13" i="67" s="1"/>
  <c r="R73" i="67"/>
  <c r="R17" i="67" s="1"/>
  <c r="R83" i="67"/>
  <c r="R27" i="67" s="1"/>
  <c r="R68" i="67"/>
  <c r="R12" i="67" s="1"/>
  <c r="R76" i="67"/>
  <c r="R20" i="67" s="1"/>
  <c r="R72" i="67"/>
  <c r="R16" i="67" s="1"/>
  <c r="R85" i="67"/>
  <c r="R29" i="67" s="1"/>
  <c r="R81" i="67"/>
  <c r="R25" i="67" s="1"/>
  <c r="R70" i="67"/>
  <c r="R14" i="67" s="1"/>
  <c r="R75" i="67"/>
  <c r="R19" i="67" s="1"/>
  <c r="R77" i="67"/>
  <c r="R21" i="67" s="1"/>
  <c r="R86" i="67"/>
  <c r="R30" i="67" s="1"/>
  <c r="R88" i="67"/>
  <c r="R32" i="67" s="1"/>
  <c r="R78" i="67"/>
  <c r="R22" i="67" s="1"/>
  <c r="R90" i="67"/>
  <c r="R34" i="67" s="1"/>
  <c r="R87" i="67"/>
  <c r="R31" i="67" s="1"/>
  <c r="R89" i="67"/>
  <c r="R33" i="67" s="1"/>
  <c r="R66" i="67"/>
  <c r="R10" i="67" s="1"/>
  <c r="R79" i="67"/>
  <c r="R23" i="67" s="1"/>
  <c r="R74" i="67"/>
  <c r="R18" i="67" s="1"/>
  <c r="R67" i="67"/>
  <c r="R11" i="67" s="1"/>
  <c r="T90" i="65"/>
  <c r="T34" i="65" s="1"/>
  <c r="T78" i="65"/>
  <c r="T22" i="65" s="1"/>
  <c r="T66" i="65"/>
  <c r="T10" i="65" s="1"/>
  <c r="T84" i="65"/>
  <c r="T28" i="65" s="1"/>
  <c r="T69" i="65"/>
  <c r="T13" i="65" s="1"/>
  <c r="T72" i="65"/>
  <c r="T16" i="65" s="1"/>
  <c r="T86" i="65"/>
  <c r="T30" i="65" s="1"/>
  <c r="T76" i="65"/>
  <c r="T20" i="65" s="1"/>
  <c r="T80" i="65"/>
  <c r="T24" i="65" s="1"/>
  <c r="T82" i="65"/>
  <c r="T26" i="65" s="1"/>
  <c r="T81" i="65"/>
  <c r="T25" i="65" s="1"/>
  <c r="T83" i="65"/>
  <c r="T27" i="65" s="1"/>
  <c r="T85" i="65"/>
  <c r="T29" i="65" s="1"/>
  <c r="T89" i="65"/>
  <c r="T33" i="65" s="1"/>
  <c r="T68" i="65"/>
  <c r="T12" i="65" s="1"/>
  <c r="T73" i="65"/>
  <c r="T17" i="65" s="1"/>
  <c r="T67" i="65"/>
  <c r="T11" i="65" s="1"/>
  <c r="T79" i="65"/>
  <c r="T23" i="65" s="1"/>
  <c r="T71" i="65"/>
  <c r="T15" i="65" s="1"/>
  <c r="T75" i="65"/>
  <c r="T19" i="65" s="1"/>
  <c r="T77" i="65"/>
  <c r="T21" i="65" s="1"/>
  <c r="T87" i="65"/>
  <c r="T31" i="65" s="1"/>
  <c r="T74" i="65"/>
  <c r="T18" i="65" s="1"/>
  <c r="T88" i="65"/>
  <c r="T32" i="65" s="1"/>
  <c r="T70" i="65"/>
  <c r="T14" i="65" s="1"/>
  <c r="T6" i="67" l="1"/>
  <c r="S73" i="67"/>
  <c r="S17" i="67" s="1"/>
  <c r="S86" i="67"/>
  <c r="S30" i="67" s="1"/>
  <c r="S68" i="67"/>
  <c r="S12" i="67" s="1"/>
  <c r="S83" i="67"/>
  <c r="S27" i="67" s="1"/>
  <c r="S81" i="67"/>
  <c r="S25" i="67" s="1"/>
  <c r="S79" i="67"/>
  <c r="S23" i="67" s="1"/>
  <c r="S72" i="67"/>
  <c r="S16" i="67" s="1"/>
  <c r="S70" i="67"/>
  <c r="S14" i="67" s="1"/>
  <c r="S85" i="67"/>
  <c r="S29" i="67" s="1"/>
  <c r="S89" i="67"/>
  <c r="S33" i="67" s="1"/>
  <c r="S84" i="67"/>
  <c r="S28" i="67" s="1"/>
  <c r="S82" i="67"/>
  <c r="S26" i="67" s="1"/>
  <c r="S80" i="67"/>
  <c r="S24" i="67" s="1"/>
  <c r="S78" i="67"/>
  <c r="S22" i="67" s="1"/>
  <c r="S71" i="67"/>
  <c r="S15" i="67" s="1"/>
  <c r="S69" i="67"/>
  <c r="S13" i="67" s="1"/>
  <c r="S67" i="67"/>
  <c r="S11" i="67" s="1"/>
  <c r="S87" i="67"/>
  <c r="S31" i="67" s="1"/>
  <c r="S76" i="67"/>
  <c r="S20" i="67" s="1"/>
  <c r="S74" i="67"/>
  <c r="S18" i="67" s="1"/>
  <c r="S77" i="67"/>
  <c r="S21" i="67" s="1"/>
  <c r="S88" i="67"/>
  <c r="S32" i="67" s="1"/>
  <c r="S90" i="67"/>
  <c r="S34" i="67" s="1"/>
  <c r="S75" i="67"/>
  <c r="S19" i="67" s="1"/>
  <c r="S66" i="67"/>
  <c r="S10" i="67" s="1"/>
  <c r="T90" i="67" l="1"/>
  <c r="T34" i="67" s="1"/>
  <c r="T80" i="67"/>
  <c r="T24" i="67" s="1"/>
  <c r="T71" i="67"/>
  <c r="T15" i="67" s="1"/>
  <c r="T83" i="67"/>
  <c r="T27" i="67" s="1"/>
  <c r="T81" i="67"/>
  <c r="T25" i="67" s="1"/>
  <c r="T79" i="67"/>
  <c r="T23" i="67" s="1"/>
  <c r="T72" i="67"/>
  <c r="T16" i="67" s="1"/>
  <c r="T70" i="67"/>
  <c r="T14" i="67" s="1"/>
  <c r="T68" i="67"/>
  <c r="T12" i="67" s="1"/>
  <c r="T84" i="67"/>
  <c r="T28" i="67" s="1"/>
  <c r="T69" i="67"/>
  <c r="T13" i="67" s="1"/>
  <c r="T85" i="67"/>
  <c r="T29" i="67" s="1"/>
  <c r="T82" i="67"/>
  <c r="T26" i="67" s="1"/>
  <c r="T67" i="67"/>
  <c r="T11" i="67" s="1"/>
  <c r="T78" i="67"/>
  <c r="T22" i="67" s="1"/>
  <c r="T73" i="67"/>
  <c r="T17" i="67" s="1"/>
  <c r="T75" i="67"/>
  <c r="T19" i="67" s="1"/>
  <c r="T77" i="67"/>
  <c r="T21" i="67" s="1"/>
  <c r="T89" i="67"/>
  <c r="T33" i="67" s="1"/>
  <c r="T66" i="67"/>
  <c r="T10" i="67" s="1"/>
  <c r="T76" i="67"/>
  <c r="T20" i="67" s="1"/>
  <c r="T86" i="67"/>
  <c r="T30" i="67" s="1"/>
  <c r="T87" i="67"/>
  <c r="T31" i="67" s="1"/>
  <c r="T74" i="67"/>
  <c r="T18" i="67" s="1"/>
  <c r="T88" i="67"/>
  <c r="T32" i="67" s="1"/>
  <c r="H235" i="39" l="1"/>
  <c r="H236" i="39"/>
  <c r="G235" i="39"/>
  <c r="F235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H179" i="39" l="1"/>
  <c r="I179" i="39"/>
  <c r="J179" i="39"/>
  <c r="K179" i="39"/>
  <c r="L179" i="39"/>
  <c r="M179" i="39"/>
  <c r="N179" i="39"/>
  <c r="O179" i="39"/>
  <c r="P179" i="39"/>
  <c r="Q179" i="39"/>
  <c r="R179" i="39"/>
  <c r="H180" i="39"/>
  <c r="I180" i="39"/>
  <c r="J180" i="39"/>
  <c r="K180" i="39"/>
  <c r="L180" i="39"/>
  <c r="M180" i="39"/>
  <c r="N180" i="39"/>
  <c r="O180" i="39"/>
  <c r="P180" i="39"/>
  <c r="Q180" i="39"/>
  <c r="R180" i="39"/>
  <c r="H181" i="39"/>
  <c r="I181" i="39"/>
  <c r="J181" i="39"/>
  <c r="K181" i="39"/>
  <c r="L181" i="39"/>
  <c r="M181" i="39"/>
  <c r="N181" i="39"/>
  <c r="O181" i="39"/>
  <c r="P181" i="39"/>
  <c r="Q181" i="39"/>
  <c r="R181" i="39"/>
  <c r="H182" i="39"/>
  <c r="I182" i="39"/>
  <c r="J182" i="39"/>
  <c r="K182" i="39"/>
  <c r="L182" i="39"/>
  <c r="M182" i="39"/>
  <c r="N182" i="39"/>
  <c r="O182" i="39"/>
  <c r="P182" i="39"/>
  <c r="Q182" i="39"/>
  <c r="R182" i="39"/>
  <c r="H183" i="39"/>
  <c r="I183" i="39"/>
  <c r="J183" i="39"/>
  <c r="K183" i="39"/>
  <c r="L183" i="39"/>
  <c r="M183" i="39"/>
  <c r="N183" i="39"/>
  <c r="O183" i="39"/>
  <c r="P183" i="39"/>
  <c r="Q183" i="39"/>
  <c r="R183" i="39"/>
  <c r="H184" i="39"/>
  <c r="I184" i="39"/>
  <c r="J184" i="39"/>
  <c r="K184" i="39"/>
  <c r="L184" i="39"/>
  <c r="M184" i="39"/>
  <c r="N184" i="39"/>
  <c r="O184" i="39"/>
  <c r="P184" i="39"/>
  <c r="Q184" i="39"/>
  <c r="R184" i="39"/>
  <c r="H185" i="39"/>
  <c r="I185" i="39"/>
  <c r="J185" i="39"/>
  <c r="K185" i="39"/>
  <c r="L185" i="39"/>
  <c r="M185" i="39"/>
  <c r="N185" i="39"/>
  <c r="O185" i="39"/>
  <c r="P185" i="39"/>
  <c r="Q185" i="39"/>
  <c r="R185" i="39"/>
  <c r="H186" i="39"/>
  <c r="I186" i="39"/>
  <c r="J186" i="39"/>
  <c r="K186" i="39"/>
  <c r="L186" i="39"/>
  <c r="M186" i="39"/>
  <c r="N186" i="39"/>
  <c r="O186" i="39"/>
  <c r="P186" i="39"/>
  <c r="Q186" i="39"/>
  <c r="R186" i="39"/>
  <c r="H187" i="39"/>
  <c r="I187" i="39"/>
  <c r="J187" i="39"/>
  <c r="K187" i="39"/>
  <c r="L187" i="39"/>
  <c r="M187" i="39"/>
  <c r="N187" i="39"/>
  <c r="O187" i="39"/>
  <c r="P187" i="39"/>
  <c r="Q187" i="39"/>
  <c r="R187" i="39"/>
  <c r="H188" i="39"/>
  <c r="I188" i="39"/>
  <c r="J188" i="39"/>
  <c r="K188" i="39"/>
  <c r="L188" i="39"/>
  <c r="M188" i="39"/>
  <c r="N188" i="39"/>
  <c r="O188" i="39"/>
  <c r="P188" i="39"/>
  <c r="Q188" i="39"/>
  <c r="R188" i="39"/>
  <c r="H189" i="39"/>
  <c r="I189" i="39"/>
  <c r="J189" i="39"/>
  <c r="K189" i="39"/>
  <c r="L189" i="39"/>
  <c r="M189" i="39"/>
  <c r="N189" i="39"/>
  <c r="O189" i="39"/>
  <c r="P189" i="39"/>
  <c r="Q189" i="39"/>
  <c r="R189" i="39"/>
  <c r="H190" i="39"/>
  <c r="I190" i="39"/>
  <c r="J190" i="39"/>
  <c r="K190" i="39"/>
  <c r="L190" i="39"/>
  <c r="M190" i="39"/>
  <c r="N190" i="39"/>
  <c r="O190" i="39"/>
  <c r="P190" i="39"/>
  <c r="Q190" i="39"/>
  <c r="R190" i="39"/>
  <c r="H191" i="39"/>
  <c r="I191" i="39"/>
  <c r="J191" i="39"/>
  <c r="K191" i="39"/>
  <c r="L191" i="39"/>
  <c r="M191" i="39"/>
  <c r="N191" i="39"/>
  <c r="O191" i="39"/>
  <c r="P191" i="39"/>
  <c r="Q191" i="39"/>
  <c r="R191" i="39"/>
  <c r="H192" i="39"/>
  <c r="I192" i="39"/>
  <c r="J192" i="39"/>
  <c r="K192" i="39"/>
  <c r="L192" i="39"/>
  <c r="M192" i="39"/>
  <c r="N192" i="39"/>
  <c r="O192" i="39"/>
  <c r="P192" i="39"/>
  <c r="Q192" i="39"/>
  <c r="R192" i="39"/>
  <c r="H193" i="39"/>
  <c r="I193" i="39"/>
  <c r="J193" i="39"/>
  <c r="K193" i="39"/>
  <c r="L193" i="39"/>
  <c r="M193" i="39"/>
  <c r="N193" i="39"/>
  <c r="O193" i="39"/>
  <c r="P193" i="39"/>
  <c r="Q193" i="39"/>
  <c r="R193" i="39"/>
  <c r="H194" i="39"/>
  <c r="I194" i="39"/>
  <c r="J194" i="39"/>
  <c r="K194" i="39"/>
  <c r="L194" i="39"/>
  <c r="M194" i="39"/>
  <c r="N194" i="39"/>
  <c r="O194" i="39"/>
  <c r="P194" i="39"/>
  <c r="Q194" i="39"/>
  <c r="R194" i="39"/>
  <c r="H195" i="39"/>
  <c r="I195" i="39"/>
  <c r="J195" i="39"/>
  <c r="K195" i="39"/>
  <c r="L195" i="39"/>
  <c r="M195" i="39"/>
  <c r="N195" i="39"/>
  <c r="O195" i="39"/>
  <c r="P195" i="39"/>
  <c r="Q195" i="39"/>
  <c r="R195" i="39"/>
  <c r="H196" i="39"/>
  <c r="I196" i="39"/>
  <c r="J196" i="39"/>
  <c r="K196" i="39"/>
  <c r="L196" i="39"/>
  <c r="M196" i="39"/>
  <c r="N196" i="39"/>
  <c r="O196" i="39"/>
  <c r="P196" i="39"/>
  <c r="Q196" i="39"/>
  <c r="R196" i="39"/>
  <c r="H197" i="39"/>
  <c r="I197" i="39"/>
  <c r="J197" i="39"/>
  <c r="K197" i="39"/>
  <c r="L197" i="39"/>
  <c r="M197" i="39"/>
  <c r="N197" i="39"/>
  <c r="O197" i="39"/>
  <c r="P197" i="39"/>
  <c r="Q197" i="39"/>
  <c r="R197" i="39"/>
  <c r="H198" i="39"/>
  <c r="I198" i="39"/>
  <c r="J198" i="39"/>
  <c r="K198" i="39"/>
  <c r="L198" i="39"/>
  <c r="M198" i="39"/>
  <c r="N198" i="39"/>
  <c r="O198" i="39"/>
  <c r="P198" i="39"/>
  <c r="Q198" i="39"/>
  <c r="R198" i="39"/>
  <c r="H199" i="39"/>
  <c r="I199" i="39"/>
  <c r="J199" i="39"/>
  <c r="K199" i="39"/>
  <c r="L199" i="39"/>
  <c r="M199" i="39"/>
  <c r="N199" i="39"/>
  <c r="O199" i="39"/>
  <c r="P199" i="39"/>
  <c r="Q199" i="39"/>
  <c r="R199" i="39"/>
  <c r="H200" i="39"/>
  <c r="I200" i="39"/>
  <c r="J200" i="39"/>
  <c r="K200" i="39"/>
  <c r="L200" i="39"/>
  <c r="M200" i="39"/>
  <c r="N200" i="39"/>
  <c r="O200" i="39"/>
  <c r="P200" i="39"/>
  <c r="Q200" i="39"/>
  <c r="R200" i="39"/>
  <c r="H201" i="39"/>
  <c r="I201" i="39"/>
  <c r="J201" i="39"/>
  <c r="K201" i="39"/>
  <c r="L201" i="39"/>
  <c r="M201" i="39"/>
  <c r="N201" i="39"/>
  <c r="O201" i="39"/>
  <c r="P201" i="39"/>
  <c r="Q201" i="39"/>
  <c r="R201" i="39"/>
  <c r="H202" i="39"/>
  <c r="I202" i="39"/>
  <c r="J202" i="39"/>
  <c r="K202" i="39"/>
  <c r="L202" i="39"/>
  <c r="M202" i="39"/>
  <c r="N202" i="39"/>
  <c r="O202" i="39"/>
  <c r="P202" i="39"/>
  <c r="Q202" i="39"/>
  <c r="R202" i="39"/>
  <c r="H203" i="39"/>
  <c r="I203" i="39"/>
  <c r="J203" i="39"/>
  <c r="K203" i="39"/>
  <c r="L203" i="39"/>
  <c r="M203" i="39"/>
  <c r="N203" i="39"/>
  <c r="O203" i="39"/>
  <c r="P203" i="39"/>
  <c r="Q203" i="39"/>
  <c r="R203" i="39"/>
  <c r="G180" i="39"/>
  <c r="G181" i="39"/>
  <c r="G182" i="39"/>
  <c r="G183" i="39"/>
  <c r="G184" i="39"/>
  <c r="G185" i="39"/>
  <c r="G186" i="39"/>
  <c r="G187" i="39"/>
  <c r="G188" i="39"/>
  <c r="G189" i="39"/>
  <c r="G190" i="39"/>
  <c r="G191" i="39"/>
  <c r="G192" i="39"/>
  <c r="G193" i="39"/>
  <c r="G194" i="39"/>
  <c r="G195" i="39"/>
  <c r="G196" i="39"/>
  <c r="G197" i="39"/>
  <c r="G198" i="39"/>
  <c r="G199" i="39"/>
  <c r="G200" i="39"/>
  <c r="G201" i="39"/>
  <c r="G202" i="39"/>
  <c r="G203" i="39"/>
  <c r="G179" i="39"/>
  <c r="S146" i="64" l="1"/>
  <c r="G146" i="64" s="1"/>
  <c r="H146" i="64" s="1"/>
  <c r="I146" i="64" s="1"/>
  <c r="J146" i="64" s="1"/>
  <c r="K146" i="64" s="1"/>
  <c r="L146" i="64" s="1"/>
  <c r="M146" i="64" s="1"/>
  <c r="N146" i="64" s="1"/>
  <c r="O146" i="64" s="1"/>
  <c r="P146" i="64" s="1"/>
  <c r="Q146" i="64" s="1"/>
  <c r="R146" i="64" s="1"/>
  <c r="S147" i="64"/>
  <c r="G147" i="64" s="1"/>
  <c r="H147" i="64" s="1"/>
  <c r="I147" i="64" s="1"/>
  <c r="J147" i="64" s="1"/>
  <c r="K147" i="64" s="1"/>
  <c r="L147" i="64" s="1"/>
  <c r="M147" i="64" s="1"/>
  <c r="N147" i="64" s="1"/>
  <c r="O147" i="64" s="1"/>
  <c r="P147" i="64" s="1"/>
  <c r="Q147" i="64" s="1"/>
  <c r="R147" i="64" s="1"/>
  <c r="S148" i="64"/>
  <c r="G148" i="64" s="1"/>
  <c r="H148" i="64" s="1"/>
  <c r="I148" i="64" s="1"/>
  <c r="J148" i="64" s="1"/>
  <c r="K148" i="64" s="1"/>
  <c r="L148" i="64" s="1"/>
  <c r="M148" i="64" s="1"/>
  <c r="N148" i="64" s="1"/>
  <c r="O148" i="64" s="1"/>
  <c r="P148" i="64" s="1"/>
  <c r="Q148" i="64" s="1"/>
  <c r="R148" i="64" s="1"/>
  <c r="S149" i="64"/>
  <c r="G149" i="64" s="1"/>
  <c r="H149" i="64" s="1"/>
  <c r="I149" i="64" s="1"/>
  <c r="J149" i="64" s="1"/>
  <c r="K149" i="64" s="1"/>
  <c r="L149" i="64" s="1"/>
  <c r="M149" i="64" s="1"/>
  <c r="N149" i="64" s="1"/>
  <c r="O149" i="64" s="1"/>
  <c r="P149" i="64" s="1"/>
  <c r="Q149" i="64" s="1"/>
  <c r="R149" i="64" s="1"/>
  <c r="S150" i="64"/>
  <c r="G150" i="64" s="1"/>
  <c r="H150" i="64" s="1"/>
  <c r="I150" i="64" s="1"/>
  <c r="J150" i="64" s="1"/>
  <c r="K150" i="64" s="1"/>
  <c r="L150" i="64" s="1"/>
  <c r="M150" i="64" s="1"/>
  <c r="N150" i="64" s="1"/>
  <c r="O150" i="64" s="1"/>
  <c r="P150" i="64" s="1"/>
  <c r="Q150" i="64" s="1"/>
  <c r="R150" i="64" s="1"/>
  <c r="S151" i="64"/>
  <c r="G151" i="64" s="1"/>
  <c r="H151" i="64" s="1"/>
  <c r="I151" i="64" s="1"/>
  <c r="J151" i="64" s="1"/>
  <c r="K151" i="64" s="1"/>
  <c r="L151" i="64" s="1"/>
  <c r="M151" i="64" s="1"/>
  <c r="N151" i="64" s="1"/>
  <c r="O151" i="64" s="1"/>
  <c r="P151" i="64" s="1"/>
  <c r="Q151" i="64" s="1"/>
  <c r="R151" i="64" s="1"/>
  <c r="S152" i="64"/>
  <c r="G152" i="64" s="1"/>
  <c r="H152" i="64" s="1"/>
  <c r="I152" i="64" s="1"/>
  <c r="J152" i="64" s="1"/>
  <c r="K152" i="64" s="1"/>
  <c r="L152" i="64" s="1"/>
  <c r="M152" i="64" s="1"/>
  <c r="N152" i="64" s="1"/>
  <c r="O152" i="64" s="1"/>
  <c r="P152" i="64" s="1"/>
  <c r="Q152" i="64" s="1"/>
  <c r="R152" i="64" s="1"/>
  <c r="S153" i="64"/>
  <c r="G153" i="64" s="1"/>
  <c r="H153" i="64" s="1"/>
  <c r="I153" i="64" s="1"/>
  <c r="J153" i="64" s="1"/>
  <c r="K153" i="64" s="1"/>
  <c r="L153" i="64" s="1"/>
  <c r="M153" i="64" s="1"/>
  <c r="N153" i="64" s="1"/>
  <c r="O153" i="64" s="1"/>
  <c r="P153" i="64" s="1"/>
  <c r="Q153" i="64" s="1"/>
  <c r="R153" i="64" s="1"/>
  <c r="S154" i="64"/>
  <c r="G154" i="64" s="1"/>
  <c r="H154" i="64" s="1"/>
  <c r="I154" i="64" s="1"/>
  <c r="J154" i="64" s="1"/>
  <c r="K154" i="64" s="1"/>
  <c r="L154" i="64" s="1"/>
  <c r="M154" i="64" s="1"/>
  <c r="N154" i="64" s="1"/>
  <c r="O154" i="64" s="1"/>
  <c r="P154" i="64" s="1"/>
  <c r="Q154" i="64" s="1"/>
  <c r="R154" i="64" s="1"/>
  <c r="S155" i="64"/>
  <c r="G155" i="64" s="1"/>
  <c r="H155" i="64" s="1"/>
  <c r="I155" i="64" s="1"/>
  <c r="J155" i="64" s="1"/>
  <c r="K155" i="64" s="1"/>
  <c r="L155" i="64" s="1"/>
  <c r="M155" i="64" s="1"/>
  <c r="N155" i="64" s="1"/>
  <c r="O155" i="64" s="1"/>
  <c r="P155" i="64" s="1"/>
  <c r="Q155" i="64" s="1"/>
  <c r="R155" i="64" s="1"/>
  <c r="S156" i="64"/>
  <c r="G156" i="64" s="1"/>
  <c r="H156" i="64" s="1"/>
  <c r="I156" i="64" s="1"/>
  <c r="J156" i="64" s="1"/>
  <c r="K156" i="64" s="1"/>
  <c r="L156" i="64" s="1"/>
  <c r="M156" i="64" s="1"/>
  <c r="N156" i="64" s="1"/>
  <c r="O156" i="64" s="1"/>
  <c r="P156" i="64" s="1"/>
  <c r="Q156" i="64" s="1"/>
  <c r="R156" i="64" s="1"/>
  <c r="S157" i="64"/>
  <c r="G157" i="64" s="1"/>
  <c r="H157" i="64" s="1"/>
  <c r="I157" i="64" s="1"/>
  <c r="J157" i="64" s="1"/>
  <c r="K157" i="64" s="1"/>
  <c r="L157" i="64" s="1"/>
  <c r="M157" i="64" s="1"/>
  <c r="N157" i="64" s="1"/>
  <c r="O157" i="64" s="1"/>
  <c r="P157" i="64" s="1"/>
  <c r="Q157" i="64" s="1"/>
  <c r="R157" i="64" s="1"/>
  <c r="S158" i="64"/>
  <c r="G158" i="64" s="1"/>
  <c r="H158" i="64" s="1"/>
  <c r="I158" i="64" s="1"/>
  <c r="J158" i="64" s="1"/>
  <c r="K158" i="64" s="1"/>
  <c r="L158" i="64" s="1"/>
  <c r="M158" i="64" s="1"/>
  <c r="N158" i="64" s="1"/>
  <c r="O158" i="64" s="1"/>
  <c r="P158" i="64" s="1"/>
  <c r="Q158" i="64" s="1"/>
  <c r="R158" i="64" s="1"/>
  <c r="S159" i="64"/>
  <c r="G159" i="64" s="1"/>
  <c r="H159" i="64" s="1"/>
  <c r="I159" i="64" s="1"/>
  <c r="J159" i="64" s="1"/>
  <c r="K159" i="64" s="1"/>
  <c r="L159" i="64" s="1"/>
  <c r="M159" i="64" s="1"/>
  <c r="N159" i="64" s="1"/>
  <c r="O159" i="64" s="1"/>
  <c r="P159" i="64" s="1"/>
  <c r="Q159" i="64" s="1"/>
  <c r="R159" i="64" s="1"/>
  <c r="S160" i="64"/>
  <c r="G160" i="64" s="1"/>
  <c r="H160" i="64" s="1"/>
  <c r="I160" i="64" s="1"/>
  <c r="J160" i="64" s="1"/>
  <c r="K160" i="64" s="1"/>
  <c r="L160" i="64" s="1"/>
  <c r="M160" i="64" s="1"/>
  <c r="N160" i="64" s="1"/>
  <c r="O160" i="64" s="1"/>
  <c r="P160" i="64" s="1"/>
  <c r="Q160" i="64" s="1"/>
  <c r="R160" i="64" s="1"/>
  <c r="S161" i="64"/>
  <c r="G161" i="64" s="1"/>
  <c r="H161" i="64" s="1"/>
  <c r="I161" i="64" s="1"/>
  <c r="J161" i="64" s="1"/>
  <c r="K161" i="64" s="1"/>
  <c r="L161" i="64" s="1"/>
  <c r="M161" i="64" s="1"/>
  <c r="N161" i="64" s="1"/>
  <c r="O161" i="64" s="1"/>
  <c r="P161" i="64" s="1"/>
  <c r="Q161" i="64" s="1"/>
  <c r="R161" i="64" s="1"/>
  <c r="S162" i="64"/>
  <c r="G162" i="64" s="1"/>
  <c r="H162" i="64" s="1"/>
  <c r="I162" i="64" s="1"/>
  <c r="J162" i="64" s="1"/>
  <c r="K162" i="64" s="1"/>
  <c r="L162" i="64" s="1"/>
  <c r="M162" i="64" s="1"/>
  <c r="N162" i="64" s="1"/>
  <c r="O162" i="64" s="1"/>
  <c r="P162" i="64" s="1"/>
  <c r="Q162" i="64" s="1"/>
  <c r="R162" i="64" s="1"/>
  <c r="S163" i="64"/>
  <c r="G163" i="64" s="1"/>
  <c r="H163" i="64" s="1"/>
  <c r="I163" i="64" s="1"/>
  <c r="J163" i="64" s="1"/>
  <c r="K163" i="64" s="1"/>
  <c r="L163" i="64" s="1"/>
  <c r="M163" i="64" s="1"/>
  <c r="N163" i="64" s="1"/>
  <c r="O163" i="64" s="1"/>
  <c r="P163" i="64" s="1"/>
  <c r="Q163" i="64" s="1"/>
  <c r="R163" i="64" s="1"/>
  <c r="S164" i="64"/>
  <c r="G164" i="64" s="1"/>
  <c r="H164" i="64" s="1"/>
  <c r="I164" i="64" s="1"/>
  <c r="J164" i="64" s="1"/>
  <c r="K164" i="64" s="1"/>
  <c r="L164" i="64" s="1"/>
  <c r="M164" i="64" s="1"/>
  <c r="N164" i="64" s="1"/>
  <c r="O164" i="64" s="1"/>
  <c r="P164" i="64" s="1"/>
  <c r="Q164" i="64" s="1"/>
  <c r="R164" i="64" s="1"/>
  <c r="S165" i="64"/>
  <c r="G165" i="64" s="1"/>
  <c r="H165" i="64" s="1"/>
  <c r="I165" i="64" s="1"/>
  <c r="J165" i="64" s="1"/>
  <c r="K165" i="64" s="1"/>
  <c r="L165" i="64" s="1"/>
  <c r="M165" i="64" s="1"/>
  <c r="N165" i="64" s="1"/>
  <c r="O165" i="64" s="1"/>
  <c r="P165" i="64" s="1"/>
  <c r="Q165" i="64" s="1"/>
  <c r="R165" i="64" s="1"/>
  <c r="S166" i="64"/>
  <c r="G166" i="64" s="1"/>
  <c r="H166" i="64" s="1"/>
  <c r="I166" i="64" s="1"/>
  <c r="J166" i="64" s="1"/>
  <c r="K166" i="64" s="1"/>
  <c r="L166" i="64" s="1"/>
  <c r="M166" i="64" s="1"/>
  <c r="N166" i="64" s="1"/>
  <c r="O166" i="64" s="1"/>
  <c r="P166" i="64" s="1"/>
  <c r="Q166" i="64" s="1"/>
  <c r="R166" i="64" s="1"/>
  <c r="S167" i="64"/>
  <c r="G167" i="64" s="1"/>
  <c r="H167" i="64" s="1"/>
  <c r="I167" i="64" s="1"/>
  <c r="J167" i="64" s="1"/>
  <c r="K167" i="64" s="1"/>
  <c r="L167" i="64" s="1"/>
  <c r="M167" i="64" s="1"/>
  <c r="N167" i="64" s="1"/>
  <c r="O167" i="64" s="1"/>
  <c r="P167" i="64" s="1"/>
  <c r="Q167" i="64" s="1"/>
  <c r="R167" i="64" s="1"/>
  <c r="S168" i="64"/>
  <c r="G168" i="64" s="1"/>
  <c r="H168" i="64" s="1"/>
  <c r="I168" i="64" s="1"/>
  <c r="J168" i="64" s="1"/>
  <c r="K168" i="64" s="1"/>
  <c r="L168" i="64" s="1"/>
  <c r="M168" i="64" s="1"/>
  <c r="N168" i="64" s="1"/>
  <c r="O168" i="64" s="1"/>
  <c r="P168" i="64" s="1"/>
  <c r="Q168" i="64" s="1"/>
  <c r="R168" i="64" s="1"/>
  <c r="S169" i="64"/>
  <c r="G169" i="64" s="1"/>
  <c r="H169" i="64" s="1"/>
  <c r="I169" i="64" s="1"/>
  <c r="J169" i="64" s="1"/>
  <c r="K169" i="64" s="1"/>
  <c r="L169" i="64" s="1"/>
  <c r="M169" i="64" s="1"/>
  <c r="N169" i="64" s="1"/>
  <c r="O169" i="64" s="1"/>
  <c r="P169" i="64" s="1"/>
  <c r="Q169" i="64" s="1"/>
  <c r="R169" i="64" s="1"/>
  <c r="S145" i="64"/>
  <c r="G145" i="64" s="1"/>
  <c r="H145" i="64" s="1"/>
  <c r="I145" i="64" s="1"/>
  <c r="J145" i="64" s="1"/>
  <c r="K145" i="64" s="1"/>
  <c r="L145" i="64" s="1"/>
  <c r="M145" i="64" s="1"/>
  <c r="N145" i="64" s="1"/>
  <c r="O145" i="64" s="1"/>
  <c r="P145" i="64" s="1"/>
  <c r="Q145" i="64" s="1"/>
  <c r="R145" i="64" s="1"/>
  <c r="S118" i="64"/>
  <c r="S62" i="64" s="1"/>
  <c r="S119" i="64"/>
  <c r="S63" i="64" s="1"/>
  <c r="S120" i="64"/>
  <c r="S64" i="64" s="1"/>
  <c r="S121" i="64"/>
  <c r="S65" i="64" s="1"/>
  <c r="S122" i="64"/>
  <c r="S66" i="64" s="1"/>
  <c r="S123" i="64"/>
  <c r="S67" i="64" s="1"/>
  <c r="S124" i="64"/>
  <c r="S68" i="64" s="1"/>
  <c r="S125" i="64"/>
  <c r="S69" i="64" s="1"/>
  <c r="S126" i="64"/>
  <c r="S70" i="64" s="1"/>
  <c r="S127" i="64"/>
  <c r="S71" i="64" s="1"/>
  <c r="S128" i="64"/>
  <c r="S72" i="64" s="1"/>
  <c r="S129" i="64"/>
  <c r="S73" i="64" s="1"/>
  <c r="S130" i="64"/>
  <c r="S74" i="64" s="1"/>
  <c r="S131" i="64"/>
  <c r="S75" i="64" s="1"/>
  <c r="S132" i="64"/>
  <c r="S76" i="64" s="1"/>
  <c r="S133" i="64"/>
  <c r="S77" i="64" s="1"/>
  <c r="S134" i="64"/>
  <c r="S78" i="64" s="1"/>
  <c r="S135" i="64"/>
  <c r="S79" i="64" s="1"/>
  <c r="S136" i="64"/>
  <c r="S80" i="64" s="1"/>
  <c r="S137" i="64"/>
  <c r="S81" i="64" s="1"/>
  <c r="S138" i="64"/>
  <c r="S82" i="64" s="1"/>
  <c r="S139" i="64"/>
  <c r="S83" i="64" s="1"/>
  <c r="S140" i="64"/>
  <c r="S84" i="64" s="1"/>
  <c r="S141" i="64"/>
  <c r="S85" i="64" s="1"/>
  <c r="S117" i="64"/>
  <c r="S61" i="64" s="1"/>
  <c r="G67" i="39" l="1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66" i="39"/>
  <c r="D5" i="39"/>
  <c r="H6" i="39" s="1"/>
  <c r="D4" i="39"/>
  <c r="I6" i="39" l="1"/>
  <c r="H87" i="39"/>
  <c r="H71" i="39"/>
  <c r="H77" i="39"/>
  <c r="H79" i="39"/>
  <c r="H85" i="39"/>
  <c r="H69" i="39"/>
  <c r="I66" i="39"/>
  <c r="H83" i="39"/>
  <c r="H75" i="39"/>
  <c r="H67" i="39"/>
  <c r="H66" i="39"/>
  <c r="I89" i="39"/>
  <c r="I81" i="39"/>
  <c r="I73" i="39"/>
  <c r="H89" i="39"/>
  <c r="H81" i="39"/>
  <c r="H73" i="39"/>
  <c r="I90" i="39"/>
  <c r="I88" i="39"/>
  <c r="I86" i="39"/>
  <c r="I84" i="39"/>
  <c r="I82" i="39"/>
  <c r="I80" i="39"/>
  <c r="I78" i="39"/>
  <c r="I76" i="39"/>
  <c r="I74" i="39"/>
  <c r="I72" i="39"/>
  <c r="I70" i="39"/>
  <c r="I68" i="39"/>
  <c r="H90" i="39"/>
  <c r="H88" i="39"/>
  <c r="H86" i="39"/>
  <c r="H84" i="39"/>
  <c r="H82" i="39"/>
  <c r="H80" i="39"/>
  <c r="H78" i="39"/>
  <c r="H76" i="39"/>
  <c r="H74" i="39"/>
  <c r="H72" i="39"/>
  <c r="H70" i="39"/>
  <c r="H68" i="39"/>
  <c r="J6" i="39" l="1"/>
  <c r="I69" i="39"/>
  <c r="I85" i="39"/>
  <c r="I67" i="39"/>
  <c r="I77" i="39"/>
  <c r="I79" i="39"/>
  <c r="I75" i="39"/>
  <c r="I87" i="39"/>
  <c r="I83" i="39"/>
  <c r="I71" i="39"/>
  <c r="K6" i="39" l="1"/>
  <c r="J66" i="39"/>
  <c r="J77" i="39"/>
  <c r="J86" i="39"/>
  <c r="J70" i="39"/>
  <c r="J90" i="39"/>
  <c r="J75" i="39"/>
  <c r="J84" i="39"/>
  <c r="J85" i="39"/>
  <c r="J79" i="39"/>
  <c r="J87" i="39"/>
  <c r="J71" i="39"/>
  <c r="J80" i="39"/>
  <c r="J74" i="39"/>
  <c r="J69" i="39"/>
  <c r="J88" i="39"/>
  <c r="J82" i="39"/>
  <c r="J81" i="39"/>
  <c r="J68" i="39"/>
  <c r="J83" i="39"/>
  <c r="J67" i="39"/>
  <c r="J76" i="39"/>
  <c r="J78" i="39"/>
  <c r="J72" i="39"/>
  <c r="J89" i="39"/>
  <c r="J73" i="39"/>
  <c r="L6" i="39" l="1"/>
  <c r="K74" i="39"/>
  <c r="K72" i="39"/>
  <c r="K82" i="39"/>
  <c r="K80" i="39"/>
  <c r="K90" i="39"/>
  <c r="K88" i="39"/>
  <c r="K78" i="39"/>
  <c r="K68" i="39"/>
  <c r="K87" i="39"/>
  <c r="K79" i="39"/>
  <c r="K71" i="39"/>
  <c r="K77" i="39"/>
  <c r="K86" i="39"/>
  <c r="K66" i="39"/>
  <c r="K75" i="39"/>
  <c r="K70" i="39"/>
  <c r="K84" i="39"/>
  <c r="K89" i="39"/>
  <c r="K85" i="39"/>
  <c r="K67" i="39"/>
  <c r="K69" i="39"/>
  <c r="K76" i="39"/>
  <c r="K73" i="39"/>
  <c r="K83" i="39"/>
  <c r="K81" i="39"/>
  <c r="M6" i="39" l="1"/>
  <c r="L88" i="39"/>
  <c r="L74" i="39"/>
  <c r="L86" i="39"/>
  <c r="L72" i="39"/>
  <c r="L78" i="39"/>
  <c r="L80" i="39"/>
  <c r="L90" i="39"/>
  <c r="L70" i="39"/>
  <c r="L82" i="39"/>
  <c r="L81" i="39"/>
  <c r="L85" i="39"/>
  <c r="L69" i="39"/>
  <c r="L84" i="39"/>
  <c r="L68" i="39"/>
  <c r="L66" i="39"/>
  <c r="L75" i="39"/>
  <c r="L79" i="39"/>
  <c r="L73" i="39"/>
  <c r="L67" i="39"/>
  <c r="L89" i="39"/>
  <c r="L77" i="39"/>
  <c r="L87" i="39"/>
  <c r="L71" i="39"/>
  <c r="L83" i="39"/>
  <c r="L76" i="39"/>
  <c r="N6" i="39" l="1"/>
  <c r="M70" i="39"/>
  <c r="M80" i="39"/>
  <c r="M88" i="39"/>
  <c r="M86" i="39"/>
  <c r="M72" i="39"/>
  <c r="M78" i="39"/>
  <c r="M83" i="39"/>
  <c r="M67" i="39"/>
  <c r="M87" i="39"/>
  <c r="M71" i="39"/>
  <c r="M84" i="39"/>
  <c r="M68" i="39"/>
  <c r="M76" i="39"/>
  <c r="M77" i="39"/>
  <c r="M66" i="39"/>
  <c r="M75" i="39"/>
  <c r="M69" i="39"/>
  <c r="M90" i="39"/>
  <c r="M81" i="39"/>
  <c r="M74" i="39"/>
  <c r="M85" i="39"/>
  <c r="M82" i="39"/>
  <c r="M89" i="39"/>
  <c r="M73" i="39"/>
  <c r="M79" i="39"/>
  <c r="O6" i="39" l="1"/>
  <c r="N82" i="39"/>
  <c r="N75" i="39"/>
  <c r="N67" i="39"/>
  <c r="N66" i="39"/>
  <c r="N77" i="39"/>
  <c r="N78" i="39"/>
  <c r="N87" i="39"/>
  <c r="N76" i="39"/>
  <c r="N85" i="39"/>
  <c r="N69" i="39"/>
  <c r="N90" i="39"/>
  <c r="N84" i="39"/>
  <c r="N86" i="39"/>
  <c r="N70" i="39"/>
  <c r="N79" i="39"/>
  <c r="N80" i="39"/>
  <c r="N89" i="39"/>
  <c r="N73" i="39"/>
  <c r="N83" i="39"/>
  <c r="N71" i="39"/>
  <c r="N88" i="39"/>
  <c r="N72" i="39"/>
  <c r="N81" i="39"/>
  <c r="N74" i="39"/>
  <c r="N68" i="39"/>
  <c r="P6" i="39" l="1"/>
  <c r="O85" i="39"/>
  <c r="O69" i="39"/>
  <c r="O77" i="39"/>
  <c r="O75" i="39"/>
  <c r="O67" i="39"/>
  <c r="O83" i="39"/>
  <c r="O66" i="39"/>
  <c r="O86" i="39"/>
  <c r="O78" i="39"/>
  <c r="O76" i="39"/>
  <c r="O87" i="39"/>
  <c r="O74" i="39"/>
  <c r="O89" i="39"/>
  <c r="O79" i="39"/>
  <c r="O70" i="39"/>
  <c r="O84" i="39"/>
  <c r="O81" i="39"/>
  <c r="O90" i="39"/>
  <c r="O73" i="39"/>
  <c r="O68" i="39"/>
  <c r="O71" i="39"/>
  <c r="O88" i="39"/>
  <c r="O80" i="39"/>
  <c r="O72" i="39"/>
  <c r="O82" i="39"/>
  <c r="Q6" i="39" l="1"/>
  <c r="P81" i="39"/>
  <c r="P83" i="39"/>
  <c r="P89" i="39"/>
  <c r="P77" i="39"/>
  <c r="P73" i="39"/>
  <c r="P66" i="39"/>
  <c r="P75" i="39"/>
  <c r="P67" i="39"/>
  <c r="P85" i="39"/>
  <c r="P71" i="39"/>
  <c r="P86" i="39"/>
  <c r="P70" i="39"/>
  <c r="P84" i="39"/>
  <c r="P68" i="39"/>
  <c r="P78" i="39"/>
  <c r="P80" i="39"/>
  <c r="P90" i="39"/>
  <c r="P74" i="39"/>
  <c r="P79" i="39"/>
  <c r="P87" i="39"/>
  <c r="P88" i="39"/>
  <c r="P72" i="39"/>
  <c r="P69" i="39"/>
  <c r="P76" i="39"/>
  <c r="P82" i="39"/>
  <c r="R6" i="39" l="1"/>
  <c r="Q75" i="39"/>
  <c r="Q81" i="39"/>
  <c r="Q83" i="39"/>
  <c r="Q67" i="39"/>
  <c r="Q89" i="39"/>
  <c r="Q66" i="39"/>
  <c r="Q73" i="39"/>
  <c r="Q88" i="39"/>
  <c r="Q72" i="39"/>
  <c r="Q85" i="39"/>
  <c r="Q74" i="39"/>
  <c r="Q82" i="39"/>
  <c r="Q86" i="39"/>
  <c r="Q70" i="39"/>
  <c r="Q90" i="39"/>
  <c r="Q84" i="39"/>
  <c r="Q68" i="39"/>
  <c r="Q87" i="39"/>
  <c r="Q77" i="39"/>
  <c r="Q76" i="39"/>
  <c r="Q71" i="39"/>
  <c r="Q79" i="39"/>
  <c r="Q69" i="39"/>
  <c r="Q78" i="39"/>
  <c r="Q80" i="39"/>
  <c r="R68" i="39" l="1"/>
  <c r="R66" i="39"/>
  <c r="R87" i="39"/>
  <c r="R71" i="39"/>
  <c r="R80" i="39"/>
  <c r="R88" i="39"/>
  <c r="R81" i="39"/>
  <c r="R90" i="39"/>
  <c r="R74" i="39"/>
  <c r="R85" i="39"/>
  <c r="R69" i="39"/>
  <c r="R78" i="39"/>
  <c r="R72" i="39"/>
  <c r="R83" i="39"/>
  <c r="R75" i="39"/>
  <c r="R84" i="39"/>
  <c r="R79" i="39"/>
  <c r="R73" i="39"/>
  <c r="R82" i="39"/>
  <c r="R67" i="39"/>
  <c r="R77" i="39"/>
  <c r="R86" i="39"/>
  <c r="R70" i="39"/>
  <c r="R89" i="39"/>
  <c r="R76" i="39"/>
  <c r="F27" i="64" l="1"/>
  <c r="F26" i="64"/>
  <c r="F25" i="64"/>
  <c r="F24" i="64"/>
  <c r="F23" i="64"/>
  <c r="F22" i="64"/>
  <c r="F21" i="64"/>
  <c r="F20" i="64"/>
  <c r="F19" i="64"/>
  <c r="F18" i="64"/>
  <c r="F17" i="64"/>
  <c r="F16" i="64"/>
  <c r="F15" i="64"/>
  <c r="F14" i="64"/>
  <c r="F13" i="64"/>
  <c r="F12" i="64"/>
  <c r="F11" i="64"/>
  <c r="F10" i="64"/>
  <c r="F9" i="64"/>
  <c r="F8" i="64"/>
  <c r="F7" i="64"/>
  <c r="F6" i="64"/>
  <c r="F5" i="64"/>
  <c r="F4" i="64"/>
  <c r="F3" i="64"/>
  <c r="H10" i="39"/>
  <c r="I10" i="39"/>
  <c r="J10" i="39"/>
  <c r="K10" i="39"/>
  <c r="L10" i="39"/>
  <c r="M10" i="39"/>
  <c r="N10" i="39"/>
  <c r="O10" i="39"/>
  <c r="P10" i="39"/>
  <c r="Q10" i="39"/>
  <c r="R10" i="39"/>
  <c r="G10" i="39"/>
  <c r="L11" i="39"/>
  <c r="M11" i="39"/>
  <c r="N11" i="39"/>
  <c r="H12" i="39"/>
  <c r="R119" i="39"/>
  <c r="Q119" i="39"/>
  <c r="P119" i="39"/>
  <c r="O119" i="39"/>
  <c r="N119" i="39"/>
  <c r="M119" i="39"/>
  <c r="L119" i="39"/>
  <c r="K119" i="39"/>
  <c r="J119" i="39"/>
  <c r="I119" i="39"/>
  <c r="H119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R16" i="39" l="1"/>
  <c r="J14" i="39"/>
  <c r="N13" i="39"/>
  <c r="I12" i="39"/>
  <c r="R13" i="39"/>
  <c r="H18" i="39"/>
  <c r="L15" i="39"/>
  <c r="R12" i="39"/>
  <c r="R14" i="39"/>
  <c r="J12" i="39"/>
  <c r="Q14" i="39"/>
  <c r="I16" i="39"/>
  <c r="M13" i="39"/>
  <c r="M15" i="39"/>
  <c r="L13" i="39"/>
  <c r="N15" i="39"/>
  <c r="P14" i="39"/>
  <c r="P12" i="39"/>
  <c r="L19" i="39"/>
  <c r="H22" i="39"/>
  <c r="P18" i="39"/>
  <c r="H16" i="39"/>
  <c r="H14" i="39"/>
  <c r="J18" i="39"/>
  <c r="I20" i="39"/>
  <c r="N21" i="39"/>
  <c r="R17" i="39"/>
  <c r="J17" i="39"/>
  <c r="J21" i="39" s="1"/>
  <c r="N14" i="39"/>
  <c r="N18" i="39" s="1"/>
  <c r="J13" i="39"/>
  <c r="N12" i="39"/>
  <c r="R11" i="39"/>
  <c r="R15" i="39" s="1"/>
  <c r="J11" i="39"/>
  <c r="J15" i="39" s="1"/>
  <c r="G20" i="39"/>
  <c r="G24" i="39" s="1"/>
  <c r="O18" i="39"/>
  <c r="O16" i="39"/>
  <c r="O20" i="39" s="1"/>
  <c r="O14" i="39"/>
  <c r="G14" i="39"/>
  <c r="G18" i="39" s="1"/>
  <c r="K13" i="39"/>
  <c r="K17" i="39" s="1"/>
  <c r="O12" i="39"/>
  <c r="G12" i="39"/>
  <c r="K11" i="39"/>
  <c r="K15" i="39" s="1"/>
  <c r="M19" i="39"/>
  <c r="N17" i="39"/>
  <c r="H26" i="39"/>
  <c r="P22" i="39"/>
  <c r="R20" i="39"/>
  <c r="M17" i="39"/>
  <c r="G16" i="39"/>
  <c r="I14" i="39"/>
  <c r="I18" i="39" s="1"/>
  <c r="M16" i="39"/>
  <c r="M20" i="39" s="1"/>
  <c r="Q15" i="39"/>
  <c r="Q19" i="39" s="1"/>
  <c r="M14" i="39"/>
  <c r="Q13" i="39"/>
  <c r="Q17" i="39" s="1"/>
  <c r="I13" i="39"/>
  <c r="I17" i="39" s="1"/>
  <c r="M12" i="39"/>
  <c r="Q11" i="39"/>
  <c r="I11" i="39"/>
  <c r="N19" i="39"/>
  <c r="O22" i="39"/>
  <c r="N25" i="39"/>
  <c r="N29" i="39" s="1"/>
  <c r="I24" i="39"/>
  <c r="J22" i="39"/>
  <c r="P15" i="39"/>
  <c r="P19" i="39" s="1"/>
  <c r="H15" i="39"/>
  <c r="H19" i="39" s="1"/>
  <c r="L14" i="39"/>
  <c r="P13" i="39"/>
  <c r="P17" i="39" s="1"/>
  <c r="H13" i="39"/>
  <c r="H17" i="39" s="1"/>
  <c r="L12" i="39"/>
  <c r="L16" i="39" s="1"/>
  <c r="P11" i="39"/>
  <c r="H11" i="39"/>
  <c r="M23" i="39"/>
  <c r="J26" i="39"/>
  <c r="J30" i="39" s="1"/>
  <c r="R18" i="39"/>
  <c r="O17" i="39"/>
  <c r="O21" i="39" s="1"/>
  <c r="O15" i="39"/>
  <c r="K14" i="39"/>
  <c r="O13" i="39"/>
  <c r="G13" i="39"/>
  <c r="K12" i="39"/>
  <c r="K16" i="39" s="1"/>
  <c r="O11" i="39"/>
  <c r="G11" i="39"/>
  <c r="G15" i="39" s="1"/>
  <c r="Q12" i="39"/>
  <c r="K18" i="39"/>
  <c r="M18" i="39"/>
  <c r="M22" i="39" s="1"/>
  <c r="L18" i="39"/>
  <c r="L22" i="39" s="1"/>
  <c r="G111" i="64"/>
  <c r="G101" i="64"/>
  <c r="G109" i="64"/>
  <c r="G99" i="64"/>
  <c r="G94" i="64"/>
  <c r="G97" i="64"/>
  <c r="G105" i="64"/>
  <c r="G112" i="64"/>
  <c r="G98" i="64"/>
  <c r="G103" i="64"/>
  <c r="G107" i="64"/>
  <c r="G110" i="64"/>
  <c r="G113" i="64"/>
  <c r="H113" i="64"/>
  <c r="H111" i="64"/>
  <c r="H110" i="64"/>
  <c r="H108" i="64"/>
  <c r="G108" i="64"/>
  <c r="H106" i="64"/>
  <c r="G106" i="64"/>
  <c r="I105" i="64"/>
  <c r="H105" i="64"/>
  <c r="H104" i="64"/>
  <c r="G104" i="64"/>
  <c r="I102" i="64"/>
  <c r="G102" i="64"/>
  <c r="H102" i="64"/>
  <c r="I97" i="64"/>
  <c r="H97" i="64"/>
  <c r="H96" i="64"/>
  <c r="G96" i="64"/>
  <c r="I95" i="64"/>
  <c r="H95" i="64"/>
  <c r="G95" i="64"/>
  <c r="H93" i="64"/>
  <c r="G93" i="64"/>
  <c r="H92" i="64"/>
  <c r="G92" i="64"/>
  <c r="H91" i="64"/>
  <c r="G91" i="64"/>
  <c r="G90" i="64"/>
  <c r="K19" i="39" l="1"/>
  <c r="J34" i="39"/>
  <c r="K21" i="39"/>
  <c r="O24" i="39"/>
  <c r="R19" i="39"/>
  <c r="I22" i="39"/>
  <c r="N22" i="39"/>
  <c r="K20" i="39"/>
  <c r="P21" i="39"/>
  <c r="M24" i="39"/>
  <c r="I21" i="39"/>
  <c r="G22" i="39"/>
  <c r="L26" i="39"/>
  <c r="G28" i="39"/>
  <c r="H23" i="39"/>
  <c r="J25" i="39"/>
  <c r="N33" i="39"/>
  <c r="Q21" i="39"/>
  <c r="M26" i="39"/>
  <c r="G19" i="39"/>
  <c r="L20" i="39"/>
  <c r="J19" i="39"/>
  <c r="O25" i="39"/>
  <c r="H21" i="39"/>
  <c r="P23" i="39"/>
  <c r="Q23" i="39"/>
  <c r="G17" i="39"/>
  <c r="O19" i="39"/>
  <c r="K22" i="39"/>
  <c r="R22" i="39"/>
  <c r="N16" i="39"/>
  <c r="R21" i="39"/>
  <c r="N23" i="39"/>
  <c r="L17" i="39"/>
  <c r="M27" i="39"/>
  <c r="H20" i="39"/>
  <c r="O26" i="39"/>
  <c r="I15" i="39"/>
  <c r="S15" i="39" s="1"/>
  <c r="R24" i="39"/>
  <c r="M21" i="39"/>
  <c r="P26" i="39"/>
  <c r="Q18" i="39"/>
  <c r="S18" i="39" s="1"/>
  <c r="I28" i="39"/>
  <c r="Q16" i="39"/>
  <c r="H30" i="39"/>
  <c r="L23" i="39"/>
  <c r="P16" i="39"/>
  <c r="J16" i="39"/>
  <c r="I89" i="64"/>
  <c r="G89" i="64"/>
  <c r="S12" i="39"/>
  <c r="S14" i="39"/>
  <c r="S13" i="39"/>
  <c r="S11" i="39"/>
  <c r="H89" i="64"/>
  <c r="H101" i="64"/>
  <c r="J95" i="64"/>
  <c r="H90" i="64"/>
  <c r="H99" i="64"/>
  <c r="I113" i="64"/>
  <c r="H112" i="64"/>
  <c r="I110" i="64"/>
  <c r="H109" i="64"/>
  <c r="I107" i="64"/>
  <c r="J105" i="64"/>
  <c r="I96" i="64"/>
  <c r="J96" i="64"/>
  <c r="I90" i="64"/>
  <c r="S17" i="39" l="1"/>
  <c r="T15" i="39"/>
  <c r="U15" i="39" s="1"/>
  <c r="T13" i="39"/>
  <c r="U13" i="39" s="1"/>
  <c r="T12" i="39"/>
  <c r="U12" i="39" s="1"/>
  <c r="T14" i="39"/>
  <c r="U14" i="39" s="1"/>
  <c r="T16" i="39"/>
  <c r="T10" i="39"/>
  <c r="T18" i="39"/>
  <c r="U18" i="39" s="1"/>
  <c r="T11" i="39"/>
  <c r="U11" i="39" s="1"/>
  <c r="T17" i="39"/>
  <c r="S16" i="39"/>
  <c r="I32" i="39"/>
  <c r="I19" i="39"/>
  <c r="H24" i="39"/>
  <c r="O23" i="39"/>
  <c r="M30" i="39"/>
  <c r="I25" i="39"/>
  <c r="K25" i="39"/>
  <c r="Q22" i="39"/>
  <c r="G21" i="39"/>
  <c r="O29" i="39"/>
  <c r="H27" i="39"/>
  <c r="N26" i="39"/>
  <c r="P30" i="39"/>
  <c r="N27" i="39"/>
  <c r="R25" i="39"/>
  <c r="Q27" i="39"/>
  <c r="J23" i="39"/>
  <c r="G32" i="39"/>
  <c r="I26" i="39"/>
  <c r="J20" i="39"/>
  <c r="M31" i="39"/>
  <c r="N20" i="39"/>
  <c r="Q25" i="39"/>
  <c r="M28" i="39"/>
  <c r="P20" i="39"/>
  <c r="M25" i="39"/>
  <c r="L21" i="39"/>
  <c r="L27" i="39"/>
  <c r="R28" i="39"/>
  <c r="P27" i="39"/>
  <c r="L24" i="39"/>
  <c r="L30" i="39"/>
  <c r="P25" i="39"/>
  <c r="R23" i="39"/>
  <c r="H34" i="39"/>
  <c r="O30" i="39"/>
  <c r="R26" i="39"/>
  <c r="O28" i="39"/>
  <c r="Q20" i="39"/>
  <c r="K26" i="39"/>
  <c r="H25" i="39"/>
  <c r="G23" i="39"/>
  <c r="J29" i="39"/>
  <c r="G26" i="39"/>
  <c r="K24" i="39"/>
  <c r="K23" i="39"/>
  <c r="I101" i="64"/>
  <c r="I108" i="64"/>
  <c r="J89" i="64"/>
  <c r="I94" i="64"/>
  <c r="K95" i="64"/>
  <c r="J102" i="64"/>
  <c r="I111" i="64"/>
  <c r="I91" i="64"/>
  <c r="H107" i="64"/>
  <c r="J101" i="64"/>
  <c r="H94" i="64"/>
  <c r="K96" i="64"/>
  <c r="I99" i="64"/>
  <c r="I103" i="64"/>
  <c r="I93" i="64"/>
  <c r="I104" i="64"/>
  <c r="I106" i="64"/>
  <c r="I92" i="64"/>
  <c r="J99" i="64"/>
  <c r="K99" i="64"/>
  <c r="J97" i="64"/>
  <c r="I98" i="64"/>
  <c r="H98" i="64"/>
  <c r="H103" i="64"/>
  <c r="J110" i="64"/>
  <c r="J106" i="64"/>
  <c r="K102" i="64"/>
  <c r="U17" i="39" l="1"/>
  <c r="U16" i="39"/>
  <c r="L28" i="39"/>
  <c r="H31" i="39"/>
  <c r="R30" i="39"/>
  <c r="M29" i="39"/>
  <c r="S20" i="39"/>
  <c r="J27" i="39"/>
  <c r="P34" i="39"/>
  <c r="K29" i="39"/>
  <c r="K28" i="39"/>
  <c r="H29" i="39"/>
  <c r="R27" i="39"/>
  <c r="P31" i="39"/>
  <c r="Q29" i="39"/>
  <c r="Q31" i="39"/>
  <c r="O33" i="39"/>
  <c r="I29" i="39"/>
  <c r="O34" i="39"/>
  <c r="P24" i="39"/>
  <c r="S19" i="39"/>
  <c r="K30" i="39"/>
  <c r="P29" i="39"/>
  <c r="R32" i="39"/>
  <c r="I30" i="39"/>
  <c r="S21" i="39"/>
  <c r="K27" i="39"/>
  <c r="Q24" i="39"/>
  <c r="L31" i="39"/>
  <c r="R29" i="39"/>
  <c r="N30" i="39"/>
  <c r="S22" i="39"/>
  <c r="M34" i="39"/>
  <c r="J33" i="39"/>
  <c r="L34" i="39"/>
  <c r="N24" i="39"/>
  <c r="N31" i="39"/>
  <c r="O32" i="39"/>
  <c r="L25" i="39"/>
  <c r="M32" i="39"/>
  <c r="O27" i="39"/>
  <c r="T71" i="64"/>
  <c r="T76" i="64"/>
  <c r="T74" i="64"/>
  <c r="T67" i="64"/>
  <c r="T70" i="64"/>
  <c r="T85" i="64"/>
  <c r="T73" i="64"/>
  <c r="T72" i="64"/>
  <c r="T64" i="64"/>
  <c r="T68" i="64"/>
  <c r="T65" i="64"/>
  <c r="T78" i="64"/>
  <c r="T82" i="64"/>
  <c r="T62" i="64"/>
  <c r="T75" i="64"/>
  <c r="T84" i="64"/>
  <c r="T69" i="64"/>
  <c r="T81" i="64"/>
  <c r="T77" i="64"/>
  <c r="T66" i="64"/>
  <c r="T80" i="64"/>
  <c r="T79" i="64"/>
  <c r="T63" i="64"/>
  <c r="T83" i="64"/>
  <c r="L99" i="64"/>
  <c r="K105" i="64"/>
  <c r="J107" i="64"/>
  <c r="J111" i="64"/>
  <c r="J90" i="64"/>
  <c r="J91" i="64"/>
  <c r="J92" i="64"/>
  <c r="J103" i="64"/>
  <c r="J113" i="64"/>
  <c r="K101" i="64"/>
  <c r="J104" i="64"/>
  <c r="I109" i="64"/>
  <c r="J94" i="64"/>
  <c r="L95" i="64"/>
  <c r="L96" i="64"/>
  <c r="J93" i="64"/>
  <c r="K97" i="64"/>
  <c r="J98" i="64"/>
  <c r="K89" i="64"/>
  <c r="J108" i="64"/>
  <c r="I112" i="64"/>
  <c r="K104" i="64"/>
  <c r="T19" i="39" l="1"/>
  <c r="U19" i="39" s="1"/>
  <c r="T20" i="39"/>
  <c r="U20" i="39" s="1"/>
  <c r="T22" i="39"/>
  <c r="U22" i="39" s="1"/>
  <c r="O31" i="39"/>
  <c r="Q26" i="39"/>
  <c r="K31" i="39"/>
  <c r="K32" i="39"/>
  <c r="J31" i="39"/>
  <c r="N28" i="39"/>
  <c r="P33" i="39"/>
  <c r="I23" i="39"/>
  <c r="P28" i="39"/>
  <c r="K33" i="39"/>
  <c r="N34" i="39"/>
  <c r="R31" i="39"/>
  <c r="R33" i="39"/>
  <c r="I34" i="39"/>
  <c r="J24" i="39"/>
  <c r="H28" i="39"/>
  <c r="L32" i="39"/>
  <c r="Q28" i="39"/>
  <c r="I33" i="39"/>
  <c r="R34" i="39"/>
  <c r="K34" i="39"/>
  <c r="Q33" i="39"/>
  <c r="L29" i="39"/>
  <c r="G25" i="39"/>
  <c r="G30" i="39"/>
  <c r="H33" i="39"/>
  <c r="M33" i="39"/>
  <c r="G27" i="39"/>
  <c r="T61" i="64"/>
  <c r="K103" i="64"/>
  <c r="J109" i="64"/>
  <c r="K113" i="64"/>
  <c r="L105" i="64"/>
  <c r="L102" i="64"/>
  <c r="L89" i="64"/>
  <c r="K107" i="64"/>
  <c r="K108" i="64"/>
  <c r="K111" i="64"/>
  <c r="K90" i="64"/>
  <c r="M95" i="64"/>
  <c r="K106" i="64"/>
  <c r="L97" i="64"/>
  <c r="K98" i="64"/>
  <c r="L101" i="64"/>
  <c r="K94" i="64"/>
  <c r="M99" i="64"/>
  <c r="K93" i="64"/>
  <c r="K91" i="64"/>
  <c r="M96" i="64"/>
  <c r="J112" i="64"/>
  <c r="K92" i="64"/>
  <c r="K110" i="64"/>
  <c r="M37" i="4"/>
  <c r="L37" i="4"/>
  <c r="K39" i="4"/>
  <c r="K40" i="4"/>
  <c r="K38" i="4"/>
  <c r="K37" i="4"/>
  <c r="J37" i="4"/>
  <c r="I37" i="4"/>
  <c r="H37" i="4"/>
  <c r="N32" i="39" l="1"/>
  <c r="L33" i="39"/>
  <c r="P32" i="39"/>
  <c r="S26" i="39"/>
  <c r="S25" i="39"/>
  <c r="S23" i="39"/>
  <c r="Q32" i="39"/>
  <c r="S24" i="39"/>
  <c r="N95" i="64"/>
  <c r="K109" i="64"/>
  <c r="L113" i="64"/>
  <c r="L91" i="64"/>
  <c r="N96" i="64"/>
  <c r="L106" i="64"/>
  <c r="L110" i="64"/>
  <c r="M89" i="64"/>
  <c r="L93" i="64"/>
  <c r="M102" i="64"/>
  <c r="L92" i="64"/>
  <c r="L94" i="64"/>
  <c r="M105" i="64"/>
  <c r="L111" i="64"/>
  <c r="K112" i="64"/>
  <c r="L90" i="64"/>
  <c r="L108" i="64"/>
  <c r="M97" i="64"/>
  <c r="L98" i="64"/>
  <c r="N99" i="64"/>
  <c r="M101" i="64"/>
  <c r="L103" i="64"/>
  <c r="L104" i="64"/>
  <c r="L107" i="64"/>
  <c r="T25" i="39" l="1"/>
  <c r="U25" i="39" s="1"/>
  <c r="T26" i="39"/>
  <c r="T23" i="39"/>
  <c r="U23" i="39" s="1"/>
  <c r="T24" i="39"/>
  <c r="U24" i="39" s="1"/>
  <c r="I27" i="39"/>
  <c r="H32" i="39"/>
  <c r="G29" i="39"/>
  <c r="U26" i="39"/>
  <c r="G34" i="39"/>
  <c r="G31" i="39"/>
  <c r="Q30" i="39"/>
  <c r="J28" i="39"/>
  <c r="O99" i="64"/>
  <c r="M108" i="64"/>
  <c r="M111" i="64"/>
  <c r="M113" i="64"/>
  <c r="M94" i="64"/>
  <c r="M98" i="64"/>
  <c r="N105" i="64"/>
  <c r="L112" i="64"/>
  <c r="L109" i="64"/>
  <c r="N101" i="64"/>
  <c r="N102" i="64"/>
  <c r="M104" i="64"/>
  <c r="M106" i="64"/>
  <c r="M91" i="64"/>
  <c r="M90" i="64"/>
  <c r="M107" i="64"/>
  <c r="M103" i="64"/>
  <c r="M92" i="64"/>
  <c r="M110" i="64"/>
  <c r="M93" i="64"/>
  <c r="N89" i="64"/>
  <c r="O95" i="64"/>
  <c r="O96" i="64"/>
  <c r="N97" i="64"/>
  <c r="G100" i="64"/>
  <c r="K100" i="64"/>
  <c r="M100" i="64"/>
  <c r="J32" i="4"/>
  <c r="I32" i="4"/>
  <c r="H32" i="4"/>
  <c r="Q29" i="4"/>
  <c r="P29" i="4"/>
  <c r="P30" i="4" s="1"/>
  <c r="O29" i="4"/>
  <c r="N29" i="4"/>
  <c r="M29" i="4"/>
  <c r="L29" i="4"/>
  <c r="K29" i="4"/>
  <c r="J29" i="4"/>
  <c r="I29" i="4"/>
  <c r="H29" i="4"/>
  <c r="G29" i="4"/>
  <c r="F29" i="4"/>
  <c r="E29" i="4"/>
  <c r="D29" i="4"/>
  <c r="S27" i="39" l="1"/>
  <c r="S28" i="39"/>
  <c r="S29" i="39"/>
  <c r="S30" i="39"/>
  <c r="P96" i="64"/>
  <c r="O105" i="64"/>
  <c r="O89" i="64"/>
  <c r="N91" i="64"/>
  <c r="M112" i="64"/>
  <c r="N113" i="64"/>
  <c r="N103" i="64"/>
  <c r="N106" i="64"/>
  <c r="N92" i="64"/>
  <c r="O97" i="64"/>
  <c r="O102" i="64"/>
  <c r="M109" i="64"/>
  <c r="N108" i="64"/>
  <c r="N110" i="64"/>
  <c r="N111" i="64"/>
  <c r="N93" i="64"/>
  <c r="P99" i="64"/>
  <c r="N104" i="64"/>
  <c r="N90" i="64"/>
  <c r="O101" i="64"/>
  <c r="N94" i="64"/>
  <c r="P95" i="64"/>
  <c r="N98" i="64"/>
  <c r="N107" i="64"/>
  <c r="R99" i="64"/>
  <c r="R96" i="64"/>
  <c r="R95" i="64"/>
  <c r="L100" i="64"/>
  <c r="J100" i="64"/>
  <c r="H100" i="64"/>
  <c r="N100" i="64"/>
  <c r="I100" i="64"/>
  <c r="O30" i="4"/>
  <c r="I30" i="4"/>
  <c r="J30" i="4"/>
  <c r="M30" i="4"/>
  <c r="N30" i="4"/>
  <c r="K30" i="4"/>
  <c r="L30" i="4"/>
  <c r="H30" i="4"/>
  <c r="T27" i="39" l="1"/>
  <c r="U27" i="39" s="1"/>
  <c r="T30" i="39"/>
  <c r="U30" i="39" s="1"/>
  <c r="T29" i="39"/>
  <c r="U29" i="39" s="1"/>
  <c r="T28" i="39"/>
  <c r="U28" i="39" s="1"/>
  <c r="G33" i="39"/>
  <c r="S33" i="39" s="1"/>
  <c r="Q34" i="39"/>
  <c r="S34" i="39" s="1"/>
  <c r="J32" i="39"/>
  <c r="S32" i="39" s="1"/>
  <c r="I31" i="39"/>
  <c r="S31" i="39" s="1"/>
  <c r="O113" i="64"/>
  <c r="O91" i="64"/>
  <c r="O93" i="64"/>
  <c r="O94" i="64"/>
  <c r="N112" i="64"/>
  <c r="P89" i="64"/>
  <c r="Q95" i="64"/>
  <c r="O107" i="64"/>
  <c r="N109" i="64"/>
  <c r="P97" i="64"/>
  <c r="P101" i="64"/>
  <c r="O106" i="64"/>
  <c r="O111" i="64"/>
  <c r="O90" i="64"/>
  <c r="O92" i="64"/>
  <c r="P102" i="64"/>
  <c r="P105" i="64"/>
  <c r="O108" i="64"/>
  <c r="O103" i="64"/>
  <c r="Q96" i="64"/>
  <c r="Q99" i="64"/>
  <c r="O104" i="64"/>
  <c r="O98" i="64"/>
  <c r="O110" i="64"/>
  <c r="T21" i="39"/>
  <c r="U21" i="39" s="1"/>
  <c r="R105" i="64"/>
  <c r="R102" i="64"/>
  <c r="R101" i="64"/>
  <c r="R97" i="64"/>
  <c r="R89" i="64"/>
  <c r="O100" i="64"/>
  <c r="P91" i="64" l="1"/>
  <c r="P111" i="64"/>
  <c r="P94" i="64"/>
  <c r="Q97" i="64"/>
  <c r="P90" i="64"/>
  <c r="P92" i="64"/>
  <c r="P98" i="64"/>
  <c r="P113" i="64"/>
  <c r="P103" i="64"/>
  <c r="Q89" i="64"/>
  <c r="P106" i="64"/>
  <c r="P108" i="64"/>
  <c r="Q101" i="64"/>
  <c r="O109" i="64"/>
  <c r="P110" i="64"/>
  <c r="P93" i="64"/>
  <c r="Q105" i="64"/>
  <c r="Q102" i="64"/>
  <c r="P104" i="64"/>
  <c r="O112" i="64"/>
  <c r="P107" i="64"/>
  <c r="R113" i="64"/>
  <c r="R111" i="64"/>
  <c r="R110" i="64"/>
  <c r="R108" i="64"/>
  <c r="R107" i="64"/>
  <c r="R106" i="64"/>
  <c r="R104" i="64"/>
  <c r="R103" i="64"/>
  <c r="R98" i="64"/>
  <c r="R94" i="64"/>
  <c r="R93" i="64"/>
  <c r="R92" i="64"/>
  <c r="R91" i="64"/>
  <c r="R90" i="64"/>
  <c r="T34" i="39" l="1"/>
  <c r="U34" i="39" s="1"/>
  <c r="T32" i="39"/>
  <c r="U32" i="39" s="1"/>
  <c r="T31" i="39"/>
  <c r="U31" i="39" s="1"/>
  <c r="T33" i="39"/>
  <c r="U33" i="39" s="1"/>
  <c r="P109" i="64"/>
  <c r="Q98" i="64"/>
  <c r="P100" i="64"/>
  <c r="P112" i="64"/>
  <c r="Q108" i="64"/>
  <c r="Q110" i="64"/>
  <c r="Q91" i="64"/>
  <c r="Q94" i="64"/>
  <c r="Q103" i="64"/>
  <c r="Q113" i="64"/>
  <c r="Q104" i="64"/>
  <c r="Q90" i="64"/>
  <c r="Q92" i="64"/>
  <c r="Q107" i="64"/>
  <c r="Q106" i="64"/>
  <c r="Q111" i="64"/>
  <c r="Q93" i="64"/>
  <c r="R112" i="64"/>
  <c r="R109" i="64"/>
  <c r="Q112" i="64" l="1"/>
  <c r="Q109" i="64"/>
  <c r="Q100" i="64"/>
  <c r="R100" i="64"/>
  <c r="D62" i="64" l="1"/>
  <c r="D34" i="64" s="1"/>
  <c r="E62" i="64"/>
  <c r="E34" i="64" s="1"/>
  <c r="F62" i="64"/>
  <c r="F34" i="64" s="1"/>
  <c r="D70" i="64" l="1"/>
  <c r="D42" i="64" s="1"/>
  <c r="F81" i="64"/>
  <c r="G62" i="64"/>
  <c r="G34" i="64" s="1"/>
  <c r="E70" i="64"/>
  <c r="E42" i="64" s="1"/>
  <c r="F70" i="64" l="1"/>
  <c r="F42" i="64" s="1"/>
  <c r="D81" i="64"/>
  <c r="D53" i="64" s="1"/>
  <c r="E81" i="64"/>
  <c r="F53" i="64"/>
  <c r="G70" i="64" l="1"/>
  <c r="G42" i="64" s="1"/>
  <c r="G81" i="64"/>
  <c r="G53" i="64" s="1"/>
  <c r="E53" i="64"/>
  <c r="D69" i="64"/>
  <c r="F64" i="64"/>
  <c r="F36" i="64" s="1"/>
  <c r="D64" i="64"/>
  <c r="D36" i="64" s="1"/>
  <c r="E64" i="64"/>
  <c r="E36" i="64" s="1"/>
  <c r="F72" i="64"/>
  <c r="F44" i="64" s="1"/>
  <c r="D72" i="64"/>
  <c r="D44" i="64" s="1"/>
  <c r="E72" i="64"/>
  <c r="E44" i="64" s="1"/>
  <c r="E75" i="64"/>
  <c r="E47" i="64" s="1"/>
  <c r="F75" i="64"/>
  <c r="F47" i="64" s="1"/>
  <c r="D75" i="64"/>
  <c r="D47" i="64" s="1"/>
  <c r="D41" i="64" l="1"/>
  <c r="F69" i="64"/>
  <c r="D66" i="64"/>
  <c r="E66" i="64"/>
  <c r="E38" i="64" s="1"/>
  <c r="F66" i="64"/>
  <c r="F38" i="64" s="1"/>
  <c r="E69" i="64"/>
  <c r="G75" i="64"/>
  <c r="G47" i="64" s="1"/>
  <c r="E83" i="64"/>
  <c r="E55" i="64" s="1"/>
  <c r="F83" i="64"/>
  <c r="F55" i="64" s="1"/>
  <c r="D83" i="64"/>
  <c r="D55" i="64" s="1"/>
  <c r="G64" i="64"/>
  <c r="G36" i="64" s="1"/>
  <c r="G72" i="64"/>
  <c r="G44" i="64" s="1"/>
  <c r="D80" i="64" l="1"/>
  <c r="D52" i="64" s="1"/>
  <c r="E80" i="64"/>
  <c r="E52" i="64" s="1"/>
  <c r="F80" i="64"/>
  <c r="F52" i="64" s="1"/>
  <c r="F67" i="64"/>
  <c r="F39" i="64" s="1"/>
  <c r="F41" i="64"/>
  <c r="E41" i="64"/>
  <c r="D38" i="64"/>
  <c r="G66" i="64"/>
  <c r="G38" i="64" s="1"/>
  <c r="G129" i="64"/>
  <c r="H129" i="64" s="1"/>
  <c r="I129" i="64" s="1"/>
  <c r="J129" i="64" s="1"/>
  <c r="K129" i="64" s="1"/>
  <c r="L129" i="64" s="1"/>
  <c r="M129" i="64" s="1"/>
  <c r="N129" i="64" s="1"/>
  <c r="O129" i="64" s="1"/>
  <c r="P129" i="64" s="1"/>
  <c r="Q129" i="64" s="1"/>
  <c r="R129" i="64" s="1"/>
  <c r="F73" i="64"/>
  <c r="F45" i="64" s="1"/>
  <c r="D67" i="64"/>
  <c r="D39" i="64" s="1"/>
  <c r="G69" i="64"/>
  <c r="D77" i="64"/>
  <c r="D49" i="64" s="1"/>
  <c r="E77" i="64"/>
  <c r="E49" i="64" s="1"/>
  <c r="F77" i="64"/>
  <c r="F49" i="64" s="1"/>
  <c r="G83" i="64"/>
  <c r="G55" i="64" s="1"/>
  <c r="D74" i="64"/>
  <c r="D46" i="64" s="1"/>
  <c r="E74" i="64"/>
  <c r="E46" i="64" s="1"/>
  <c r="F74" i="64"/>
  <c r="F46" i="64" s="1"/>
  <c r="G137" i="64"/>
  <c r="H137" i="64" s="1"/>
  <c r="I137" i="64" s="1"/>
  <c r="J137" i="64" s="1"/>
  <c r="K137" i="64" s="1"/>
  <c r="L137" i="64" s="1"/>
  <c r="M137" i="64" s="1"/>
  <c r="N137" i="64" s="1"/>
  <c r="O137" i="64" s="1"/>
  <c r="P137" i="64" s="1"/>
  <c r="Q137" i="64" s="1"/>
  <c r="R137" i="64" s="1"/>
  <c r="E67" i="64" l="1"/>
  <c r="E39" i="64" s="1"/>
  <c r="G80" i="64"/>
  <c r="G52" i="64" s="1"/>
  <c r="G41" i="64"/>
  <c r="E73" i="64"/>
  <c r="E45" i="64" s="1"/>
  <c r="D73" i="64"/>
  <c r="D45" i="64" s="1"/>
  <c r="E65" i="64"/>
  <c r="E37" i="64" s="1"/>
  <c r="F65" i="64"/>
  <c r="F37" i="64" s="1"/>
  <c r="D65" i="64"/>
  <c r="D37" i="64" s="1"/>
  <c r="D76" i="64"/>
  <c r="D48" i="64" s="1"/>
  <c r="G132" i="64"/>
  <c r="H132" i="64" s="1"/>
  <c r="I132" i="64" s="1"/>
  <c r="J132" i="64" s="1"/>
  <c r="K132" i="64" s="1"/>
  <c r="L132" i="64" s="1"/>
  <c r="M132" i="64" s="1"/>
  <c r="N132" i="64" s="1"/>
  <c r="O132" i="64" s="1"/>
  <c r="P132" i="64" s="1"/>
  <c r="Q132" i="64" s="1"/>
  <c r="R132" i="64" s="1"/>
  <c r="E63" i="64"/>
  <c r="E35" i="64" s="1"/>
  <c r="F63" i="64"/>
  <c r="F35" i="64" s="1"/>
  <c r="D63" i="64"/>
  <c r="D35" i="64" s="1"/>
  <c r="D79" i="64"/>
  <c r="D51" i="64" s="1"/>
  <c r="E79" i="64"/>
  <c r="E51" i="64" s="1"/>
  <c r="F79" i="64"/>
  <c r="F51" i="64" s="1"/>
  <c r="G74" i="64"/>
  <c r="G46" i="64" s="1"/>
  <c r="G77" i="64"/>
  <c r="G49" i="64" s="1"/>
  <c r="G134" i="64"/>
  <c r="H134" i="64" s="1"/>
  <c r="I134" i="64" s="1"/>
  <c r="J134" i="64" s="1"/>
  <c r="K134" i="64" s="1"/>
  <c r="L134" i="64" s="1"/>
  <c r="M134" i="64" s="1"/>
  <c r="N134" i="64" s="1"/>
  <c r="O134" i="64" s="1"/>
  <c r="P134" i="64" s="1"/>
  <c r="Q134" i="64" s="1"/>
  <c r="R134" i="64" s="1"/>
  <c r="G121" i="64"/>
  <c r="H121" i="64" s="1"/>
  <c r="I121" i="64" s="1"/>
  <c r="J121" i="64" s="1"/>
  <c r="K121" i="64" s="1"/>
  <c r="L121" i="64" s="1"/>
  <c r="M121" i="64" s="1"/>
  <c r="N121" i="64" s="1"/>
  <c r="O121" i="64" s="1"/>
  <c r="P121" i="64" s="1"/>
  <c r="Q121" i="64" s="1"/>
  <c r="R121" i="64" s="1"/>
  <c r="G131" i="64"/>
  <c r="H131" i="64" s="1"/>
  <c r="I131" i="64" s="1"/>
  <c r="J131" i="64" s="1"/>
  <c r="K131" i="64" s="1"/>
  <c r="L131" i="64" s="1"/>
  <c r="M131" i="64" s="1"/>
  <c r="N131" i="64" s="1"/>
  <c r="O131" i="64" s="1"/>
  <c r="P131" i="64" s="1"/>
  <c r="Q131" i="64" s="1"/>
  <c r="R131" i="64" s="1"/>
  <c r="G139" i="64"/>
  <c r="H139" i="64" s="1"/>
  <c r="I139" i="64" s="1"/>
  <c r="J139" i="64" s="1"/>
  <c r="K139" i="64" s="1"/>
  <c r="L139" i="64" s="1"/>
  <c r="M139" i="64" s="1"/>
  <c r="N139" i="64" s="1"/>
  <c r="O139" i="64" s="1"/>
  <c r="P139" i="64" s="1"/>
  <c r="Q139" i="64" s="1"/>
  <c r="R139" i="64" s="1"/>
  <c r="G122" i="64"/>
  <c r="H122" i="64" s="1"/>
  <c r="I122" i="64" s="1"/>
  <c r="J122" i="64" s="1"/>
  <c r="K122" i="64" s="1"/>
  <c r="L122" i="64" s="1"/>
  <c r="M122" i="64" s="1"/>
  <c r="N122" i="64" s="1"/>
  <c r="O122" i="64" s="1"/>
  <c r="P122" i="64" s="1"/>
  <c r="Q122" i="64" s="1"/>
  <c r="R122" i="64" s="1"/>
  <c r="G128" i="64"/>
  <c r="H128" i="64" s="1"/>
  <c r="I128" i="64" s="1"/>
  <c r="J128" i="64" s="1"/>
  <c r="K128" i="64" s="1"/>
  <c r="L128" i="64" s="1"/>
  <c r="M128" i="64" s="1"/>
  <c r="N128" i="64" s="1"/>
  <c r="O128" i="64" s="1"/>
  <c r="P128" i="64" s="1"/>
  <c r="Q128" i="64" s="1"/>
  <c r="R128" i="64" s="1"/>
  <c r="H81" i="64"/>
  <c r="H53" i="64" s="1"/>
  <c r="G67" i="64" l="1"/>
  <c r="G39" i="64" s="1"/>
  <c r="F76" i="64"/>
  <c r="F48" i="64" s="1"/>
  <c r="E76" i="64"/>
  <c r="E48" i="64" s="1"/>
  <c r="G73" i="64"/>
  <c r="G45" i="64" s="1"/>
  <c r="G65" i="64"/>
  <c r="G37" i="64" s="1"/>
  <c r="G79" i="64"/>
  <c r="G51" i="64" s="1"/>
  <c r="G63" i="64"/>
  <c r="G35" i="64" s="1"/>
  <c r="D78" i="64"/>
  <c r="D50" i="64" s="1"/>
  <c r="E78" i="64"/>
  <c r="E50" i="64" s="1"/>
  <c r="F78" i="64"/>
  <c r="F50" i="64" s="1"/>
  <c r="G117" i="64"/>
  <c r="H117" i="64" s="1"/>
  <c r="I117" i="64" s="1"/>
  <c r="J117" i="64" s="1"/>
  <c r="K117" i="64" s="1"/>
  <c r="L117" i="64" s="1"/>
  <c r="M117" i="64" s="1"/>
  <c r="N117" i="64" s="1"/>
  <c r="O117" i="64" s="1"/>
  <c r="P117" i="64" s="1"/>
  <c r="Q117" i="64" s="1"/>
  <c r="R117" i="64" s="1"/>
  <c r="G124" i="64"/>
  <c r="H124" i="64" s="1"/>
  <c r="I124" i="64" s="1"/>
  <c r="J124" i="64" s="1"/>
  <c r="K124" i="64" s="1"/>
  <c r="L124" i="64" s="1"/>
  <c r="M124" i="64" s="1"/>
  <c r="N124" i="64" s="1"/>
  <c r="O124" i="64" s="1"/>
  <c r="P124" i="64" s="1"/>
  <c r="Q124" i="64" s="1"/>
  <c r="R124" i="64" s="1"/>
  <c r="H83" i="64"/>
  <c r="H55" i="64" s="1"/>
  <c r="H75" i="64"/>
  <c r="H47" i="64" s="1"/>
  <c r="I81" i="64"/>
  <c r="I53" i="64" s="1"/>
  <c r="H66" i="64"/>
  <c r="H38" i="64" s="1"/>
  <c r="H72" i="64"/>
  <c r="H44" i="64" s="1"/>
  <c r="G141" i="64"/>
  <c r="H141" i="64" s="1"/>
  <c r="I141" i="64" s="1"/>
  <c r="J141" i="64" s="1"/>
  <c r="K141" i="64" s="1"/>
  <c r="L141" i="64" s="1"/>
  <c r="M141" i="64" s="1"/>
  <c r="N141" i="64" s="1"/>
  <c r="O141" i="64" s="1"/>
  <c r="P141" i="64" s="1"/>
  <c r="Q141" i="64" s="1"/>
  <c r="R141" i="64" s="1"/>
  <c r="G130" i="64"/>
  <c r="H130" i="64" s="1"/>
  <c r="I130" i="64" s="1"/>
  <c r="J130" i="64" s="1"/>
  <c r="K130" i="64" s="1"/>
  <c r="L130" i="64" s="1"/>
  <c r="M130" i="64" s="1"/>
  <c r="N130" i="64" s="1"/>
  <c r="O130" i="64" s="1"/>
  <c r="P130" i="64" s="1"/>
  <c r="Q130" i="64" s="1"/>
  <c r="R130" i="64" s="1"/>
  <c r="G135" i="64"/>
  <c r="H135" i="64" s="1"/>
  <c r="I135" i="64" s="1"/>
  <c r="J135" i="64" s="1"/>
  <c r="K135" i="64" s="1"/>
  <c r="L135" i="64" s="1"/>
  <c r="M135" i="64" s="1"/>
  <c r="N135" i="64" s="1"/>
  <c r="O135" i="64" s="1"/>
  <c r="P135" i="64" s="1"/>
  <c r="Q135" i="64" s="1"/>
  <c r="R135" i="64" s="1"/>
  <c r="G119" i="64"/>
  <c r="H119" i="64" s="1"/>
  <c r="I119" i="64" s="1"/>
  <c r="J119" i="64" s="1"/>
  <c r="K119" i="64" s="1"/>
  <c r="L119" i="64" s="1"/>
  <c r="M119" i="64" s="1"/>
  <c r="N119" i="64" s="1"/>
  <c r="O119" i="64" s="1"/>
  <c r="P119" i="64" s="1"/>
  <c r="Q119" i="64" s="1"/>
  <c r="R119" i="64" s="1"/>
  <c r="G133" i="64"/>
  <c r="H133" i="64" s="1"/>
  <c r="I133" i="64" s="1"/>
  <c r="J133" i="64" s="1"/>
  <c r="K133" i="64" s="1"/>
  <c r="L133" i="64" s="1"/>
  <c r="M133" i="64" s="1"/>
  <c r="N133" i="64" s="1"/>
  <c r="O133" i="64" s="1"/>
  <c r="P133" i="64" s="1"/>
  <c r="Q133" i="64" s="1"/>
  <c r="R133" i="64" s="1"/>
  <c r="G126" i="64"/>
  <c r="H126" i="64" s="1"/>
  <c r="I126" i="64" s="1"/>
  <c r="J126" i="64" s="1"/>
  <c r="K126" i="64" s="1"/>
  <c r="L126" i="64" s="1"/>
  <c r="M126" i="64" s="1"/>
  <c r="N126" i="64" s="1"/>
  <c r="O126" i="64" s="1"/>
  <c r="P126" i="64" s="1"/>
  <c r="Q126" i="64" s="1"/>
  <c r="R126" i="64" s="1"/>
  <c r="G138" i="64" l="1"/>
  <c r="H138" i="64" s="1"/>
  <c r="I138" i="64" s="1"/>
  <c r="J138" i="64" s="1"/>
  <c r="K138" i="64" s="1"/>
  <c r="L138" i="64" s="1"/>
  <c r="M138" i="64" s="1"/>
  <c r="N138" i="64" s="1"/>
  <c r="O138" i="64" s="1"/>
  <c r="P138" i="64" s="1"/>
  <c r="Q138" i="64" s="1"/>
  <c r="R138" i="64" s="1"/>
  <c r="D85" i="64"/>
  <c r="E85" i="64"/>
  <c r="F85" i="64"/>
  <c r="D82" i="64"/>
  <c r="D54" i="64" s="1"/>
  <c r="E82" i="64"/>
  <c r="E54" i="64" s="1"/>
  <c r="F82" i="64"/>
  <c r="F54" i="64" s="1"/>
  <c r="G76" i="64"/>
  <c r="G48" i="64" s="1"/>
  <c r="D68" i="64"/>
  <c r="D40" i="64" s="1"/>
  <c r="E68" i="64"/>
  <c r="E40" i="64" s="1"/>
  <c r="F68" i="64"/>
  <c r="F40" i="64" s="1"/>
  <c r="H65" i="64"/>
  <c r="H37" i="64" s="1"/>
  <c r="H73" i="64"/>
  <c r="H45" i="64" s="1"/>
  <c r="E71" i="64"/>
  <c r="E43" i="64" s="1"/>
  <c r="E61" i="64"/>
  <c r="E33" i="64" s="1"/>
  <c r="F61" i="64"/>
  <c r="F33" i="64" s="1"/>
  <c r="D61" i="64"/>
  <c r="G78" i="64"/>
  <c r="G50" i="64" s="1"/>
  <c r="G125" i="64"/>
  <c r="H125" i="64" s="1"/>
  <c r="I125" i="64" s="1"/>
  <c r="J125" i="64" s="1"/>
  <c r="K125" i="64" s="1"/>
  <c r="L125" i="64" s="1"/>
  <c r="M125" i="64" s="1"/>
  <c r="N125" i="64" s="1"/>
  <c r="O125" i="64" s="1"/>
  <c r="P125" i="64" s="1"/>
  <c r="Q125" i="64" s="1"/>
  <c r="R125" i="64" s="1"/>
  <c r="H79" i="64"/>
  <c r="H51" i="64" s="1"/>
  <c r="I72" i="64"/>
  <c r="I44" i="64" s="1"/>
  <c r="I66" i="64"/>
  <c r="I38" i="64" s="1"/>
  <c r="I75" i="64"/>
  <c r="I47" i="64" s="1"/>
  <c r="G127" i="64"/>
  <c r="H127" i="64" s="1"/>
  <c r="I127" i="64" s="1"/>
  <c r="J127" i="64" s="1"/>
  <c r="K127" i="64" s="1"/>
  <c r="L127" i="64" s="1"/>
  <c r="M127" i="64" s="1"/>
  <c r="N127" i="64" s="1"/>
  <c r="O127" i="64" s="1"/>
  <c r="P127" i="64" s="1"/>
  <c r="Q127" i="64" s="1"/>
  <c r="R127" i="64" s="1"/>
  <c r="G120" i="64"/>
  <c r="H120" i="64" s="1"/>
  <c r="I120" i="64" s="1"/>
  <c r="J120" i="64" s="1"/>
  <c r="K120" i="64" s="1"/>
  <c r="L120" i="64" s="1"/>
  <c r="M120" i="64" s="1"/>
  <c r="N120" i="64" s="1"/>
  <c r="O120" i="64" s="1"/>
  <c r="P120" i="64" s="1"/>
  <c r="Q120" i="64" s="1"/>
  <c r="R120" i="64" s="1"/>
  <c r="J81" i="64"/>
  <c r="J53" i="64" s="1"/>
  <c r="I83" i="64"/>
  <c r="I55" i="64" s="1"/>
  <c r="H63" i="64"/>
  <c r="H35" i="64" s="1"/>
  <c r="H70" i="64"/>
  <c r="H42" i="64" s="1"/>
  <c r="G118" i="64"/>
  <c r="H118" i="64" s="1"/>
  <c r="I118" i="64" s="1"/>
  <c r="J118" i="64" s="1"/>
  <c r="K118" i="64" s="1"/>
  <c r="L118" i="64" s="1"/>
  <c r="M118" i="64" s="1"/>
  <c r="N118" i="64" s="1"/>
  <c r="O118" i="64" s="1"/>
  <c r="P118" i="64" s="1"/>
  <c r="Q118" i="64" s="1"/>
  <c r="R118" i="64" s="1"/>
  <c r="H77" i="64"/>
  <c r="H49" i="64" s="1"/>
  <c r="G136" i="64"/>
  <c r="H136" i="64" s="1"/>
  <c r="I136" i="64" s="1"/>
  <c r="J136" i="64" s="1"/>
  <c r="K136" i="64" s="1"/>
  <c r="L136" i="64" s="1"/>
  <c r="M136" i="64" s="1"/>
  <c r="N136" i="64" s="1"/>
  <c r="O136" i="64" s="1"/>
  <c r="P136" i="64" s="1"/>
  <c r="Q136" i="64" s="1"/>
  <c r="R136" i="64" s="1"/>
  <c r="H74" i="64"/>
  <c r="H46" i="64" s="1"/>
  <c r="G123" i="64"/>
  <c r="H123" i="64" s="1"/>
  <c r="I123" i="64" s="1"/>
  <c r="J123" i="64" s="1"/>
  <c r="K123" i="64" s="1"/>
  <c r="L123" i="64" s="1"/>
  <c r="M123" i="64" s="1"/>
  <c r="N123" i="64" s="1"/>
  <c r="O123" i="64" s="1"/>
  <c r="P123" i="64" s="1"/>
  <c r="Q123" i="64" s="1"/>
  <c r="R123" i="64" s="1"/>
  <c r="D33" i="64" l="1"/>
  <c r="F57" i="64"/>
  <c r="E57" i="64"/>
  <c r="D57" i="64"/>
  <c r="G85" i="64"/>
  <c r="G82" i="64"/>
  <c r="D71" i="64"/>
  <c r="D43" i="64" s="1"/>
  <c r="H76" i="64"/>
  <c r="H48" i="64" s="1"/>
  <c r="F71" i="64"/>
  <c r="F43" i="64" s="1"/>
  <c r="G68" i="64"/>
  <c r="I65" i="64"/>
  <c r="I37" i="64" s="1"/>
  <c r="I73" i="64"/>
  <c r="I45" i="64" s="1"/>
  <c r="G61" i="64"/>
  <c r="G33" i="64" s="1"/>
  <c r="H78" i="64"/>
  <c r="H50" i="64" s="1"/>
  <c r="J72" i="64"/>
  <c r="J44" i="64" s="1"/>
  <c r="H64" i="64"/>
  <c r="H36" i="64" s="1"/>
  <c r="H67" i="64"/>
  <c r="H39" i="64" s="1"/>
  <c r="H80" i="64"/>
  <c r="H52" i="64" s="1"/>
  <c r="I63" i="64"/>
  <c r="I35" i="64" s="1"/>
  <c r="I79" i="64"/>
  <c r="I51" i="64" s="1"/>
  <c r="H62" i="64"/>
  <c r="H34" i="64" s="1"/>
  <c r="J75" i="64"/>
  <c r="J47" i="64" s="1"/>
  <c r="I74" i="64"/>
  <c r="I46" i="64" s="1"/>
  <c r="J83" i="64"/>
  <c r="J55" i="64" s="1"/>
  <c r="J66" i="64"/>
  <c r="J38" i="64" s="1"/>
  <c r="I77" i="64"/>
  <c r="I49" i="64" s="1"/>
  <c r="I70" i="64"/>
  <c r="I42" i="64" s="1"/>
  <c r="K81" i="64"/>
  <c r="K53" i="64" s="1"/>
  <c r="H69" i="64"/>
  <c r="H41" i="64" s="1"/>
  <c r="G140" i="64" l="1"/>
  <c r="H140" i="64" s="1"/>
  <c r="I140" i="64" s="1"/>
  <c r="J140" i="64" s="1"/>
  <c r="K140" i="64" s="1"/>
  <c r="L140" i="64" s="1"/>
  <c r="M140" i="64" s="1"/>
  <c r="N140" i="64" s="1"/>
  <c r="O140" i="64" s="1"/>
  <c r="P140" i="64" s="1"/>
  <c r="Q140" i="64" s="1"/>
  <c r="R140" i="64" s="1"/>
  <c r="G54" i="64"/>
  <c r="H82" i="64"/>
  <c r="H85" i="64"/>
  <c r="G57" i="64"/>
  <c r="G71" i="64"/>
  <c r="G43" i="64" s="1"/>
  <c r="I76" i="64"/>
  <c r="I48" i="64" s="1"/>
  <c r="J65" i="64"/>
  <c r="J37" i="64" s="1"/>
  <c r="G40" i="64"/>
  <c r="H68" i="64"/>
  <c r="J73" i="64"/>
  <c r="J45" i="64" s="1"/>
  <c r="H61" i="64"/>
  <c r="H33" i="64" s="1"/>
  <c r="I78" i="64"/>
  <c r="I50" i="64" s="1"/>
  <c r="J79" i="64"/>
  <c r="J51" i="64" s="1"/>
  <c r="I69" i="64"/>
  <c r="I41" i="64" s="1"/>
  <c r="J70" i="64"/>
  <c r="J42" i="64" s="1"/>
  <c r="K75" i="64"/>
  <c r="K47" i="64" s="1"/>
  <c r="I64" i="64"/>
  <c r="I36" i="64" s="1"/>
  <c r="K83" i="64"/>
  <c r="K55" i="64" s="1"/>
  <c r="J63" i="64"/>
  <c r="J35" i="64" s="1"/>
  <c r="J77" i="64"/>
  <c r="J49" i="64" s="1"/>
  <c r="L81" i="64"/>
  <c r="L53" i="64" s="1"/>
  <c r="I62" i="64"/>
  <c r="I34" i="64" s="1"/>
  <c r="I80" i="64"/>
  <c r="I52" i="64" s="1"/>
  <c r="K66" i="64"/>
  <c r="K38" i="64" s="1"/>
  <c r="J74" i="64"/>
  <c r="J46" i="64" s="1"/>
  <c r="I67" i="64"/>
  <c r="I39" i="64" s="1"/>
  <c r="K72" i="64"/>
  <c r="K44" i="64" s="1"/>
  <c r="H71" i="64" l="1"/>
  <c r="H43" i="64" s="1"/>
  <c r="D84" i="64"/>
  <c r="D56" i="64" s="1"/>
  <c r="E84" i="64"/>
  <c r="E56" i="64" s="1"/>
  <c r="F84" i="64"/>
  <c r="F56" i="64" s="1"/>
  <c r="H57" i="64"/>
  <c r="I85" i="64"/>
  <c r="H54" i="64"/>
  <c r="I82" i="64"/>
  <c r="J76" i="64"/>
  <c r="J48" i="64" s="1"/>
  <c r="K65" i="64"/>
  <c r="K37" i="64" s="1"/>
  <c r="H40" i="64"/>
  <c r="I68" i="64"/>
  <c r="K73" i="64"/>
  <c r="K45" i="64" s="1"/>
  <c r="I61" i="64"/>
  <c r="I33" i="64" s="1"/>
  <c r="J78" i="64"/>
  <c r="J50" i="64" s="1"/>
  <c r="K74" i="64"/>
  <c r="K46" i="64" s="1"/>
  <c r="J80" i="64"/>
  <c r="J52" i="64" s="1"/>
  <c r="K77" i="64"/>
  <c r="K49" i="64" s="1"/>
  <c r="K79" i="64"/>
  <c r="K51" i="64" s="1"/>
  <c r="L66" i="64"/>
  <c r="L38" i="64" s="1"/>
  <c r="L83" i="64"/>
  <c r="L55" i="64" s="1"/>
  <c r="J62" i="64"/>
  <c r="J34" i="64" s="1"/>
  <c r="M81" i="64"/>
  <c r="M53" i="64" s="1"/>
  <c r="K70" i="64"/>
  <c r="K42" i="64" s="1"/>
  <c r="J64" i="64"/>
  <c r="J36" i="64" s="1"/>
  <c r="L72" i="64"/>
  <c r="L44" i="64" s="1"/>
  <c r="L75" i="64"/>
  <c r="L47" i="64" s="1"/>
  <c r="J69" i="64"/>
  <c r="J41" i="64" s="1"/>
  <c r="J67" i="64"/>
  <c r="J39" i="64" s="1"/>
  <c r="K63" i="64"/>
  <c r="K35" i="64" s="1"/>
  <c r="I71" i="64" l="1"/>
  <c r="I43" i="64" s="1"/>
  <c r="G84" i="64"/>
  <c r="G56" i="64" s="1"/>
  <c r="I54" i="64"/>
  <c r="J82" i="64"/>
  <c r="I57" i="64"/>
  <c r="J85" i="64"/>
  <c r="K76" i="64"/>
  <c r="K48" i="64" s="1"/>
  <c r="L65" i="64"/>
  <c r="L37" i="64" s="1"/>
  <c r="I40" i="64"/>
  <c r="J68" i="64"/>
  <c r="L73" i="64"/>
  <c r="L45" i="64" s="1"/>
  <c r="K78" i="64"/>
  <c r="K50" i="64" s="1"/>
  <c r="J61" i="64"/>
  <c r="J33" i="64" s="1"/>
  <c r="K67" i="64"/>
  <c r="K39" i="64" s="1"/>
  <c r="L79" i="64"/>
  <c r="L51" i="64" s="1"/>
  <c r="M83" i="64"/>
  <c r="M55" i="64" s="1"/>
  <c r="M72" i="64"/>
  <c r="M44" i="64" s="1"/>
  <c r="L77" i="64"/>
  <c r="L49" i="64" s="1"/>
  <c r="L74" i="64"/>
  <c r="L46" i="64" s="1"/>
  <c r="L70" i="64"/>
  <c r="L42" i="64" s="1"/>
  <c r="K64" i="64"/>
  <c r="K36" i="64" s="1"/>
  <c r="N81" i="64"/>
  <c r="N53" i="64" s="1"/>
  <c r="M66" i="64"/>
  <c r="M38" i="64" s="1"/>
  <c r="K69" i="64"/>
  <c r="K41" i="64" s="1"/>
  <c r="K80" i="64"/>
  <c r="K52" i="64" s="1"/>
  <c r="L63" i="64"/>
  <c r="L35" i="64" s="1"/>
  <c r="M75" i="64"/>
  <c r="M47" i="64" s="1"/>
  <c r="K62" i="64"/>
  <c r="K34" i="64" s="1"/>
  <c r="J71" i="64" l="1"/>
  <c r="J43" i="64" s="1"/>
  <c r="H84" i="64"/>
  <c r="I84" i="64" s="1"/>
  <c r="L76" i="64"/>
  <c r="L48" i="64" s="1"/>
  <c r="J57" i="64"/>
  <c r="K85" i="64"/>
  <c r="J54" i="64"/>
  <c r="K82" i="64"/>
  <c r="M65" i="64"/>
  <c r="M37" i="64" s="1"/>
  <c r="J40" i="64"/>
  <c r="K68" i="64"/>
  <c r="M73" i="64"/>
  <c r="M45" i="64" s="1"/>
  <c r="K61" i="64"/>
  <c r="K33" i="64" s="1"/>
  <c r="L78" i="64"/>
  <c r="L50" i="64" s="1"/>
  <c r="L80" i="64"/>
  <c r="L52" i="64" s="1"/>
  <c r="O81" i="64"/>
  <c r="O53" i="64" s="1"/>
  <c r="M74" i="64"/>
  <c r="M46" i="64" s="1"/>
  <c r="N83" i="64"/>
  <c r="N55" i="64" s="1"/>
  <c r="L67" i="64"/>
  <c r="L39" i="64" s="1"/>
  <c r="L64" i="64"/>
  <c r="L36" i="64" s="1"/>
  <c r="M77" i="64"/>
  <c r="M49" i="64" s="1"/>
  <c r="N72" i="64"/>
  <c r="N44" i="64" s="1"/>
  <c r="N75" i="64"/>
  <c r="N47" i="64" s="1"/>
  <c r="L69" i="64"/>
  <c r="L41" i="64" s="1"/>
  <c r="M70" i="64"/>
  <c r="M42" i="64" s="1"/>
  <c r="M79" i="64"/>
  <c r="M51" i="64" s="1"/>
  <c r="M63" i="64"/>
  <c r="M35" i="64" s="1"/>
  <c r="N66" i="64"/>
  <c r="N38" i="64" s="1"/>
  <c r="L62" i="64"/>
  <c r="L34" i="64" s="1"/>
  <c r="K71" i="64" l="1"/>
  <c r="K43" i="64" s="1"/>
  <c r="H56" i="64"/>
  <c r="M76" i="64"/>
  <c r="M48" i="64" s="1"/>
  <c r="I56" i="64"/>
  <c r="J84" i="64"/>
  <c r="K57" i="64"/>
  <c r="L85" i="64"/>
  <c r="K54" i="64"/>
  <c r="L82" i="64"/>
  <c r="N65" i="64"/>
  <c r="N37" i="64" s="1"/>
  <c r="L71" i="64"/>
  <c r="L43" i="64" s="1"/>
  <c r="K40" i="64"/>
  <c r="L68" i="64"/>
  <c r="N73" i="64"/>
  <c r="N45" i="64" s="1"/>
  <c r="M78" i="64"/>
  <c r="M50" i="64" s="1"/>
  <c r="L61" i="64"/>
  <c r="L33" i="64" s="1"/>
  <c r="M69" i="64"/>
  <c r="M41" i="64" s="1"/>
  <c r="M64" i="64"/>
  <c r="M36" i="64" s="1"/>
  <c r="O83" i="64"/>
  <c r="O55" i="64" s="1"/>
  <c r="M62" i="64"/>
  <c r="M34" i="64" s="1"/>
  <c r="N74" i="64"/>
  <c r="N46" i="64" s="1"/>
  <c r="N63" i="64"/>
  <c r="N35" i="64" s="1"/>
  <c r="O75" i="64"/>
  <c r="O47" i="64" s="1"/>
  <c r="N77" i="64"/>
  <c r="N49" i="64" s="1"/>
  <c r="O66" i="64"/>
  <c r="O38" i="64" s="1"/>
  <c r="P81" i="64"/>
  <c r="P53" i="64" s="1"/>
  <c r="N79" i="64"/>
  <c r="N51" i="64" s="1"/>
  <c r="M67" i="64"/>
  <c r="M39" i="64" s="1"/>
  <c r="M80" i="64"/>
  <c r="M52" i="64" s="1"/>
  <c r="N70" i="64"/>
  <c r="N42" i="64" s="1"/>
  <c r="O72" i="64"/>
  <c r="O44" i="64" s="1"/>
  <c r="N76" i="64" l="1"/>
  <c r="O65" i="64"/>
  <c r="O37" i="64" s="1"/>
  <c r="J56" i="64"/>
  <c r="K84" i="64"/>
  <c r="L54" i="64"/>
  <c r="M82" i="64"/>
  <c r="L57" i="64"/>
  <c r="M85" i="64"/>
  <c r="M71" i="64"/>
  <c r="M43" i="64" s="1"/>
  <c r="L40" i="64"/>
  <c r="M68" i="64"/>
  <c r="O73" i="64"/>
  <c r="O45" i="64" s="1"/>
  <c r="M61" i="64"/>
  <c r="M33" i="64" s="1"/>
  <c r="N78" i="64"/>
  <c r="N50" i="64" s="1"/>
  <c r="Q81" i="64"/>
  <c r="Q53" i="64" s="1"/>
  <c r="P75" i="64"/>
  <c r="P47" i="64" s="1"/>
  <c r="P83" i="64"/>
  <c r="P55" i="64" s="1"/>
  <c r="N80" i="64"/>
  <c r="N52" i="64" s="1"/>
  <c r="O63" i="64"/>
  <c r="O35" i="64" s="1"/>
  <c r="N64" i="64"/>
  <c r="N36" i="64" s="1"/>
  <c r="P72" i="64"/>
  <c r="P44" i="64" s="1"/>
  <c r="O79" i="64"/>
  <c r="O51" i="64" s="1"/>
  <c r="O70" i="64"/>
  <c r="O42" i="64" s="1"/>
  <c r="P66" i="64"/>
  <c r="P38" i="64" s="1"/>
  <c r="N67" i="64"/>
  <c r="N39" i="64" s="1"/>
  <c r="O74" i="64"/>
  <c r="O46" i="64" s="1"/>
  <c r="N69" i="64"/>
  <c r="N41" i="64" s="1"/>
  <c r="O77" i="64"/>
  <c r="O49" i="64" s="1"/>
  <c r="N62" i="64"/>
  <c r="N34" i="64" s="1"/>
  <c r="P65" i="64" l="1"/>
  <c r="P37" i="64" s="1"/>
  <c r="N48" i="64"/>
  <c r="O76" i="64"/>
  <c r="K56" i="64"/>
  <c r="L84" i="64"/>
  <c r="N71" i="64"/>
  <c r="N43" i="64" s="1"/>
  <c r="M57" i="64"/>
  <c r="N85" i="64"/>
  <c r="M54" i="64"/>
  <c r="N82" i="64"/>
  <c r="M40" i="64"/>
  <c r="N68" i="64"/>
  <c r="P73" i="64"/>
  <c r="P45" i="64" s="1"/>
  <c r="O78" i="64"/>
  <c r="O50" i="64" s="1"/>
  <c r="N61" i="64"/>
  <c r="N33" i="64" s="1"/>
  <c r="O67" i="64"/>
  <c r="O39" i="64" s="1"/>
  <c r="Q66" i="64"/>
  <c r="Q38" i="64" s="1"/>
  <c r="Q72" i="64"/>
  <c r="Q44" i="64" s="1"/>
  <c r="Q75" i="64"/>
  <c r="Q47" i="64" s="1"/>
  <c r="O62" i="64"/>
  <c r="O34" i="64" s="1"/>
  <c r="P70" i="64"/>
  <c r="P42" i="64" s="1"/>
  <c r="O64" i="64"/>
  <c r="O36" i="64" s="1"/>
  <c r="O69" i="64"/>
  <c r="O41" i="64" s="1"/>
  <c r="P77" i="64"/>
  <c r="P49" i="64" s="1"/>
  <c r="P79" i="64"/>
  <c r="P51" i="64" s="1"/>
  <c r="O80" i="64"/>
  <c r="O52" i="64" s="1"/>
  <c r="R81" i="64"/>
  <c r="R53" i="64" s="1"/>
  <c r="P74" i="64"/>
  <c r="P46" i="64" s="1"/>
  <c r="P63" i="64"/>
  <c r="P35" i="64" s="1"/>
  <c r="Q83" i="64"/>
  <c r="Q55" i="64" s="1"/>
  <c r="Q65" i="64" l="1"/>
  <c r="Q37" i="64" s="1"/>
  <c r="O71" i="64"/>
  <c r="O43" i="64" s="1"/>
  <c r="O48" i="64"/>
  <c r="P76" i="64"/>
  <c r="L56" i="64"/>
  <c r="M84" i="64"/>
  <c r="N54" i="64"/>
  <c r="O82" i="64"/>
  <c r="N57" i="64"/>
  <c r="O85" i="64"/>
  <c r="N40" i="64"/>
  <c r="O68" i="64"/>
  <c r="Q73" i="64"/>
  <c r="Q45" i="64" s="1"/>
  <c r="P78" i="64"/>
  <c r="P50" i="64" s="1"/>
  <c r="O61" i="64"/>
  <c r="O33" i="64" s="1"/>
  <c r="S53" i="64"/>
  <c r="U81" i="64"/>
  <c r="Q79" i="64"/>
  <c r="Q51" i="64" s="1"/>
  <c r="R72" i="64"/>
  <c r="R44" i="64" s="1"/>
  <c r="Q63" i="64"/>
  <c r="Q35" i="64" s="1"/>
  <c r="Q74" i="64"/>
  <c r="Q46" i="64" s="1"/>
  <c r="Q77" i="64"/>
  <c r="Q49" i="64" s="1"/>
  <c r="P64" i="64"/>
  <c r="P36" i="64" s="1"/>
  <c r="P62" i="64"/>
  <c r="P34" i="64" s="1"/>
  <c r="R66" i="64"/>
  <c r="R38" i="64" s="1"/>
  <c r="R75" i="64"/>
  <c r="R47" i="64" s="1"/>
  <c r="R65" i="64"/>
  <c r="R37" i="64" s="1"/>
  <c r="P67" i="64"/>
  <c r="P39" i="64" s="1"/>
  <c r="R83" i="64"/>
  <c r="R55" i="64" s="1"/>
  <c r="P80" i="64"/>
  <c r="P52" i="64" s="1"/>
  <c r="Q70" i="64"/>
  <c r="Q42" i="64" s="1"/>
  <c r="P69" i="64"/>
  <c r="P41" i="64" s="1"/>
  <c r="P71" i="64" l="1"/>
  <c r="P43" i="64" s="1"/>
  <c r="P48" i="64"/>
  <c r="Q76" i="64"/>
  <c r="M56" i="64"/>
  <c r="N84" i="64"/>
  <c r="O54" i="64"/>
  <c r="P82" i="64"/>
  <c r="O57" i="64"/>
  <c r="P85" i="64"/>
  <c r="O40" i="64"/>
  <c r="P68" i="64"/>
  <c r="R73" i="64"/>
  <c r="R45" i="64" s="1"/>
  <c r="Q78" i="64"/>
  <c r="Q50" i="64" s="1"/>
  <c r="P61" i="64"/>
  <c r="P33" i="64" s="1"/>
  <c r="U66" i="64"/>
  <c r="S44" i="64"/>
  <c r="U72" i="64"/>
  <c r="S37" i="64"/>
  <c r="U65" i="64"/>
  <c r="S47" i="64"/>
  <c r="U75" i="64"/>
  <c r="S55" i="64"/>
  <c r="U83" i="64"/>
  <c r="S38" i="64"/>
  <c r="R63" i="64"/>
  <c r="R35" i="64" s="1"/>
  <c r="Q62" i="64"/>
  <c r="Q34" i="64" s="1"/>
  <c r="R74" i="64"/>
  <c r="R46" i="64" s="1"/>
  <c r="Q64" i="64"/>
  <c r="Q36" i="64" s="1"/>
  <c r="Q80" i="64"/>
  <c r="Q52" i="64" s="1"/>
  <c r="R79" i="64"/>
  <c r="R51" i="64" s="1"/>
  <c r="R77" i="64"/>
  <c r="R49" i="64" s="1"/>
  <c r="Q69" i="64"/>
  <c r="Q41" i="64" s="1"/>
  <c r="R70" i="64"/>
  <c r="R42" i="64" s="1"/>
  <c r="Q67" i="64"/>
  <c r="Q39" i="64" s="1"/>
  <c r="Q71" i="64"/>
  <c r="Q43" i="64" s="1"/>
  <c r="Q48" i="64" l="1"/>
  <c r="R76" i="64"/>
  <c r="N56" i="64"/>
  <c r="O84" i="64"/>
  <c r="P57" i="64"/>
  <c r="Q85" i="64"/>
  <c r="P54" i="64"/>
  <c r="Q82" i="64"/>
  <c r="P40" i="64"/>
  <c r="Q68" i="64"/>
  <c r="U73" i="64"/>
  <c r="S45" i="64"/>
  <c r="Q61" i="64"/>
  <c r="Q33" i="64" s="1"/>
  <c r="R78" i="64"/>
  <c r="R50" i="64" s="1"/>
  <c r="S51" i="64"/>
  <c r="U79" i="64"/>
  <c r="S35" i="64"/>
  <c r="U63" i="64"/>
  <c r="S46" i="64"/>
  <c r="U74" i="64"/>
  <c r="S42" i="64"/>
  <c r="U70" i="64"/>
  <c r="U77" i="64"/>
  <c r="R62" i="64"/>
  <c r="R34" i="64" s="1"/>
  <c r="S49" i="64"/>
  <c r="R64" i="64"/>
  <c r="R36" i="64" s="1"/>
  <c r="R71" i="64"/>
  <c r="R43" i="64" s="1"/>
  <c r="R67" i="64"/>
  <c r="R39" i="64" s="1"/>
  <c r="R69" i="64"/>
  <c r="R41" i="64" s="1"/>
  <c r="R80" i="64"/>
  <c r="R52" i="64" s="1"/>
  <c r="R48" i="64" l="1"/>
  <c r="S48" i="64" s="1"/>
  <c r="U76" i="64"/>
  <c r="O56" i="64"/>
  <c r="P84" i="64"/>
  <c r="Q57" i="64"/>
  <c r="R85" i="64"/>
  <c r="Q54" i="64"/>
  <c r="R82" i="64"/>
  <c r="Q40" i="64"/>
  <c r="R68" i="64"/>
  <c r="R61" i="64"/>
  <c r="S50" i="64"/>
  <c r="U78" i="64"/>
  <c r="S43" i="64"/>
  <c r="U71" i="64"/>
  <c r="S52" i="64"/>
  <c r="U80" i="64"/>
  <c r="S34" i="64"/>
  <c r="U62" i="64"/>
  <c r="S41" i="64"/>
  <c r="U69" i="64"/>
  <c r="S39" i="64"/>
  <c r="U67" i="64"/>
  <c r="S36" i="64"/>
  <c r="U64" i="64"/>
  <c r="R33" i="64" l="1"/>
  <c r="U61" i="64"/>
  <c r="P56" i="64"/>
  <c r="Q84" i="64"/>
  <c r="R54" i="64"/>
  <c r="S54" i="64" s="1"/>
  <c r="U82" i="64"/>
  <c r="R57" i="64"/>
  <c r="S57" i="64" s="1"/>
  <c r="U85" i="64"/>
  <c r="R40" i="64"/>
  <c r="S40" i="64" s="1"/>
  <c r="U68" i="64"/>
  <c r="S33" i="64"/>
  <c r="Q56" i="64" l="1"/>
  <c r="R84" i="64"/>
  <c r="R56" i="64" s="1"/>
  <c r="S56" i="64" l="1"/>
  <c r="U84" i="64"/>
  <c r="S10" i="39" l="1"/>
  <c r="U10" i="39" s="1"/>
</calcChain>
</file>

<file path=xl/sharedStrings.xml><?xml version="1.0" encoding="utf-8"?>
<sst xmlns="http://schemas.openxmlformats.org/spreadsheetml/2006/main" count="1334" uniqueCount="79">
  <si>
    <t>DTX(ตัว)</t>
  </si>
  <si>
    <t>M1P(ตัว)</t>
  </si>
  <si>
    <t>M3P(ตัว)</t>
  </si>
  <si>
    <t>BESS(mwh)</t>
  </si>
  <si>
    <t>DTX(B)</t>
  </si>
  <si>
    <t>M1P(B)</t>
  </si>
  <si>
    <t>M3P(B)</t>
  </si>
  <si>
    <t>BESS(B)</t>
  </si>
  <si>
    <t>PLAT(B)</t>
  </si>
  <si>
    <t>IMPLEMENT(B)</t>
  </si>
  <si>
    <t>OPERATION(B)</t>
  </si>
  <si>
    <t>COMMU(B)</t>
  </si>
  <si>
    <t>ระยอง</t>
  </si>
  <si>
    <t>ชลบุรี</t>
  </si>
  <si>
    <t>กระบี่</t>
  </si>
  <si>
    <t>สระแก้ว</t>
  </si>
  <si>
    <t>พระนครศรีอยุธยา</t>
  </si>
  <si>
    <t>ฉะเชิงเทรา</t>
  </si>
  <si>
    <t>สมุทรสาคร</t>
  </si>
  <si>
    <t>ปทุมธานี</t>
  </si>
  <si>
    <t>บุรีรัมย์</t>
  </si>
  <si>
    <t>ปราจีนบุรี</t>
  </si>
  <si>
    <t>เพชรบุรี</t>
  </si>
  <si>
    <t>เชียงใหม่</t>
  </si>
  <si>
    <t>สระบุรี</t>
  </si>
  <si>
    <t>พิษณุโลก</t>
  </si>
  <si>
    <t>ราชบุรี</t>
  </si>
  <si>
    <t>ขอนแก่น</t>
  </si>
  <si>
    <t>นครปฐม</t>
  </si>
  <si>
    <t>สงขลา</t>
  </si>
  <si>
    <t>สุราษฎร์ธานี</t>
  </si>
  <si>
    <t>นครสวรรค์</t>
  </si>
  <si>
    <t>นครราชสีมา</t>
  </si>
  <si>
    <t>FIRR</t>
  </si>
  <si>
    <t>COST(B)</t>
  </si>
  <si>
    <t>F-Return(B)</t>
  </si>
  <si>
    <t>จังหวัด</t>
    <phoneticPr fontId="5"/>
  </si>
  <si>
    <t>ลพบุรี</t>
  </si>
  <si>
    <t>ภูเก็ต</t>
  </si>
  <si>
    <t>ระนอง</t>
  </si>
  <si>
    <t>สมุทรสงคราม</t>
  </si>
  <si>
    <t>Revenue: Solar</t>
  </si>
  <si>
    <t>Revenue: EV</t>
  </si>
  <si>
    <t>IRR</t>
  </si>
  <si>
    <t>MA</t>
  </si>
  <si>
    <t>Sim card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</si>
  <si>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</si>
  <si>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</si>
  <si>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</si>
  <si>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</si>
  <si>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</si>
  <si>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</si>
  <si>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</si>
  <si>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</si>
  <si>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</si>
  <si>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</si>
  <si>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</si>
  <si>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</si>
  <si>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</si>
  <si>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</si>
  <si>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</si>
  <si>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Solar MWH</t>
  </si>
  <si>
    <t>EV MWH</t>
  </si>
  <si>
    <t>Baseline</t>
  </si>
  <si>
    <t>Baseine</t>
  </si>
  <si>
    <t>Adjusted</t>
  </si>
  <si>
    <t>Revenue sum (with factor)</t>
  </si>
  <si>
    <t>Capacity Carry over</t>
  </si>
  <si>
    <t>Platform Rental</t>
  </si>
  <si>
    <t>Revenue sum</t>
  </si>
  <si>
    <t>Historical price</t>
  </si>
  <si>
    <t>Average Growth rate</t>
  </si>
  <si>
    <t>Used growth rate</t>
  </si>
  <si>
    <t>Electricity unit price</t>
  </si>
  <si>
    <t>Historical</t>
  </si>
  <si>
    <t>Adjust</t>
  </si>
  <si>
    <t>Adjust?</t>
  </si>
  <si>
    <t>last ghw</t>
  </si>
  <si>
    <t>cur 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</si>
</sst>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87" formatCode="_(* #,##0_);_(* \(#,##0\);_(* &quot;-&quot;??_);_(@_)"/>
    <numFmt numFmtId="188" formatCode="0.000%"/>
    <numFmt numFmtId="189" formatCode="_-* #,##0.00_-;\-* #,##0.00_-;_-* &quot;-&quot;??_-;_-@_-"/>
    <numFmt numFmtId="190" formatCode="0.0%"/>
    <numFmt numFmtId="191" formatCode="0.00%;[Red]\-0.00%"/>
  </numFmts>
  <fonts count="13" x14ac:knownFonts="1"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rgb="FF7030A0"/>
      <name val="Tahoma"/>
      <family val="2"/>
      <scheme val="minor"/>
    </font>
    <font>
      <sz val="6"/>
      <name val="Tahoma"/>
      <family val="3"/>
      <charset val="128"/>
      <scheme val="minor"/>
    </font>
    <font>
      <sz val="11"/>
      <color theme="1"/>
      <name val="Tahoma"/>
      <family val="2"/>
    </font>
    <font>
      <sz val="11"/>
      <color theme="1"/>
      <name val="Tahoma"/>
      <family val="2"/>
      <charset val="222"/>
    </font>
    <font>
      <sz val="11"/>
      <name val="Tahoma"/>
      <family val="2"/>
      <scheme val="minor"/>
    </font>
    <font>
      <sz val="8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</font>
    <font>
      <sz val="11"/>
      <color theme="7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0" fillId="0" borderId="0"/>
  </cellStyleXfs>
  <cellXfs count="34">
    <xf numFmtId="0" fontId="0" fillId="0" borderId="0" xfId="0"/>
    <xf numFmtId="187" fontId="0" fillId="0" borderId="0" xfId="1" applyNumberFormat="1" applyFont="1"/>
    <xf numFmtId="187" fontId="0" fillId="0" borderId="0" xfId="0" applyNumberFormat="1"/>
    <xf numFmtId="187" fontId="4" fillId="0" borderId="0" xfId="0" applyNumberFormat="1" applyFont="1"/>
    <xf numFmtId="188" fontId="0" fillId="0" borderId="0" xfId="2" applyNumberFormat="1" applyFont="1"/>
    <xf numFmtId="188" fontId="3" fillId="0" borderId="0" xfId="2" applyNumberFormat="1" applyFont="1"/>
    <xf numFmtId="0" fontId="0" fillId="0" borderId="1" xfId="0" applyBorder="1" applyAlignment="1">
      <alignment horizontal="center"/>
    </xf>
    <xf numFmtId="0" fontId="6" fillId="0" borderId="1" xfId="0" applyFont="1" applyBorder="1"/>
    <xf numFmtId="187" fontId="0" fillId="0" borderId="1" xfId="1" applyNumberFormat="1" applyFont="1" applyBorder="1"/>
    <xf numFmtId="187" fontId="8" fillId="0" borderId="1" xfId="1" applyNumberFormat="1" applyFont="1" applyBorder="1"/>
    <xf numFmtId="10" fontId="0" fillId="0" borderId="1" xfId="2" applyNumberFormat="1" applyFont="1" applyBorder="1"/>
    <xf numFmtId="0" fontId="0" fillId="2" borderId="1" xfId="0" applyFill="1" applyBorder="1"/>
    <xf numFmtId="0" fontId="7" fillId="2" borderId="1" xfId="0" applyFont="1" applyFill="1" applyBorder="1"/>
    <xf numFmtId="0" fontId="0" fillId="2" borderId="1" xfId="0" applyFill="1" applyBorder="1" applyAlignment="1">
      <alignment horizontal="center"/>
    </xf>
    <xf numFmtId="43" fontId="0" fillId="0" borderId="0" xfId="1" applyFont="1"/>
    <xf numFmtId="9" fontId="0" fillId="3" borderId="0" xfId="0" applyNumberFormat="1" applyFill="1"/>
    <xf numFmtId="43" fontId="0" fillId="0" borderId="0" xfId="0" applyNumberFormat="1"/>
    <xf numFmtId="0" fontId="0" fillId="0" borderId="0" xfId="0" applyAlignment="1">
      <alignment horizontal="right"/>
    </xf>
    <xf numFmtId="190" fontId="0" fillId="0" borderId="0" xfId="2" applyNumberFormat="1" applyFont="1"/>
    <xf numFmtId="187" fontId="0" fillId="0" borderId="1" xfId="0" applyNumberFormat="1" applyBorder="1"/>
    <xf numFmtId="187" fontId="0" fillId="0" borderId="1" xfId="1" applyNumberFormat="1" applyFont="1" applyFill="1" applyBorder="1"/>
    <xf numFmtId="187" fontId="8" fillId="0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center"/>
    </xf>
    <xf numFmtId="191" fontId="0" fillId="0" borderId="1" xfId="0" applyNumberFormat="1" applyBorder="1"/>
    <xf numFmtId="9" fontId="0" fillId="0" borderId="0" xfId="0" applyNumberFormat="1"/>
    <xf numFmtId="187" fontId="0" fillId="0" borderId="2" xfId="1" applyNumberFormat="1" applyFont="1" applyFill="1" applyBorder="1"/>
    <xf numFmtId="0" fontId="11" fillId="0" borderId="1" xfId="0" applyFont="1" applyBorder="1"/>
    <xf numFmtId="187" fontId="12" fillId="0" borderId="1" xfId="1" applyNumberFormat="1" applyFont="1" applyFill="1" applyBorder="1"/>
    <xf numFmtId="9" fontId="0" fillId="0" borderId="1" xfId="2" applyFont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187" fontId="0" fillId="0" borderId="0" xfId="1" applyNumberFormat="1" applyFont="1" applyFill="1" applyBorder="1"/>
    <xf numFmtId="10" fontId="0" fillId="0" borderId="0" xfId="2" applyNumberFormat="1" applyFont="1"/>
    <xf numFmtId="10" fontId="0" fillId="0" borderId="0" xfId="0" applyNumberFormat="1"/>
  </cellXfs>
  <cellStyles count="7">
    <cellStyle name="Comma" xfId="1" builtinId="3"/>
    <cellStyle name="Comma 2" xfId="3" xr:uid="{D63288B3-1AF9-4F1D-A0CD-616599541574}"/>
    <cellStyle name="Comma 3" xfId="5" xr:uid="{86E8FC3D-AAD5-0740-AAF1-2D9A9DDB37A2}"/>
    <cellStyle name="Normal" xfId="0" builtinId="0"/>
    <cellStyle name="Normal 2" xfId="4" xr:uid="{CE6B6705-A944-7A44-B0F4-51CB2E15C3F5}"/>
    <cellStyle name="Normal 2 2" xfId="6" xr:uid="{878AFE0C-697E-4286-8337-94A6F0D2D419}"/>
    <cellStyle name="Percent" xfId="2" builtinId="5"/>
  </cellStyles>
  <dxfs count="11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83E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AA4E-6DB9-459E-A3C6-9BF0D8D52EFD}">
  <sheetPr codeName="Sheet2"/>
  <dimension ref="B2:R40"/>
  <sheetViews>
    <sheetView workbookViewId="0"/>
  </sheetViews>
  <sheetFormatPr defaultColWidth="8.875" defaultRowHeight="14.25" x14ac:dyDescent="0.2"/>
  <cols>
    <col min="1" max="1" width="2.875" customWidth="1"/>
    <col min="2" max="2" width="4.125" customWidth="1"/>
    <col min="3" max="3" width="33.125" customWidth="1"/>
    <col min="4" max="4" width="10.625" customWidth="1"/>
    <col min="5" max="5" width="11" customWidth="1"/>
    <col min="6" max="6" width="11.625" customWidth="1"/>
    <col min="7" max="7" width="11.375" customWidth="1"/>
    <col min="8" max="8" width="15" bestFit="1" customWidth="1"/>
    <col min="9" max="9" width="15.875" customWidth="1"/>
    <col min="10" max="10" width="14.5" customWidth="1"/>
    <col min="11" max="11" width="15.375" customWidth="1"/>
    <col min="12" max="12" width="15" customWidth="1"/>
    <col min="13" max="13" width="16.625" customWidth="1"/>
    <col min="14" max="14" width="16.875" customWidth="1"/>
    <col min="15" max="15" width="15.125" customWidth="1"/>
    <col min="16" max="16" width="18.125" customWidth="1"/>
    <col min="17" max="17" width="19.125" bestFit="1" customWidth="1"/>
    <col min="18" max="18" width="9.375" customWidth="1"/>
  </cols>
  <sheetData>
    <row r="2" spans="2:18" x14ac:dyDescent="0.2">
      <c r="B2" s="11"/>
      <c r="C2" s="12" t="s">
        <v>36</v>
      </c>
      <c r="D2" s="13" t="s">
        <v>0</v>
      </c>
      <c r="E2" s="13" t="s">
        <v>1</v>
      </c>
      <c r="F2" s="13" t="s">
        <v>2</v>
      </c>
      <c r="G2" s="13" t="s">
        <v>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 t="s">
        <v>11</v>
      </c>
      <c r="P2" s="13" t="s">
        <v>34</v>
      </c>
      <c r="Q2" s="13" t="s">
        <v>35</v>
      </c>
      <c r="R2" s="13" t="s">
        <v>33</v>
      </c>
    </row>
    <row r="3" spans="2:18" x14ac:dyDescent="0.2">
      <c r="B3" s="6">
        <v>1</v>
      </c>
      <c r="C3" s="7" t="s">
        <v>12</v>
      </c>
      <c r="D3" s="8">
        <v>19168</v>
      </c>
      <c r="E3" s="8">
        <v>420079</v>
      </c>
      <c r="F3" s="8">
        <v>23423</v>
      </c>
      <c r="G3" s="8">
        <v>77.918040000000005</v>
      </c>
      <c r="H3" s="8">
        <v>295187200</v>
      </c>
      <c r="I3" s="8">
        <v>1533288000</v>
      </c>
      <c r="J3" s="8">
        <v>105403500</v>
      </c>
      <c r="K3" s="8">
        <v>1574442400</v>
      </c>
      <c r="L3" s="8">
        <v>925340000</v>
      </c>
      <c r="M3" s="8">
        <v>694006300</v>
      </c>
      <c r="N3" s="8">
        <v>5385998000</v>
      </c>
      <c r="O3" s="9">
        <v>1069527000</v>
      </c>
      <c r="P3" s="8">
        <v>11583192000</v>
      </c>
      <c r="Q3" s="8">
        <v>57539530000</v>
      </c>
      <c r="R3" s="10">
        <v>0.34603289277756599</v>
      </c>
    </row>
    <row r="4" spans="2:18" x14ac:dyDescent="0.2">
      <c r="B4" s="6">
        <v>2</v>
      </c>
      <c r="C4" s="7" t="s">
        <v>13</v>
      </c>
      <c r="D4" s="8">
        <v>38850</v>
      </c>
      <c r="E4" s="8">
        <v>720763</v>
      </c>
      <c r="F4" s="8">
        <v>61226</v>
      </c>
      <c r="G4" s="8">
        <v>136.36948000000001</v>
      </c>
      <c r="H4" s="8">
        <v>598289900</v>
      </c>
      <c r="I4" s="8">
        <v>2630790700</v>
      </c>
      <c r="J4" s="8">
        <v>275517200</v>
      </c>
      <c r="K4" s="8">
        <v>2755531800</v>
      </c>
      <c r="L4" s="8">
        <v>1641677800</v>
      </c>
      <c r="M4" s="8">
        <v>1231258000</v>
      </c>
      <c r="N4" s="8">
        <v>9594236000</v>
      </c>
      <c r="O4" s="9">
        <v>1951289300</v>
      </c>
      <c r="P4" s="8">
        <v>20678590000</v>
      </c>
      <c r="Q4" s="8">
        <v>111878360000</v>
      </c>
      <c r="R4" s="10">
        <v>0.36908996946393702</v>
      </c>
    </row>
    <row r="5" spans="2:18" x14ac:dyDescent="0.2">
      <c r="B5" s="6">
        <v>3</v>
      </c>
      <c r="C5" s="7" t="s">
        <v>14</v>
      </c>
      <c r="D5" s="8">
        <v>7529</v>
      </c>
      <c r="E5" s="8">
        <v>149546</v>
      </c>
      <c r="F5" s="8">
        <v>6058</v>
      </c>
      <c r="G5" s="8">
        <v>10.207865999999999</v>
      </c>
      <c r="H5" s="8">
        <v>115946550</v>
      </c>
      <c r="I5" s="8">
        <v>545842940</v>
      </c>
      <c r="J5" s="8">
        <v>27261000</v>
      </c>
      <c r="K5" s="8">
        <v>206264080</v>
      </c>
      <c r="L5" s="8">
        <v>326266050</v>
      </c>
      <c r="M5" s="8">
        <v>244699420</v>
      </c>
      <c r="N5" s="8">
        <v>1709150600</v>
      </c>
      <c r="O5" s="9">
        <v>385665440</v>
      </c>
      <c r="P5" s="8">
        <v>3561096200</v>
      </c>
      <c r="Q5" s="8">
        <v>12051382000</v>
      </c>
      <c r="R5" s="10">
        <v>0.26030043486599003</v>
      </c>
    </row>
    <row r="6" spans="2:18" x14ac:dyDescent="0.2">
      <c r="B6" s="6">
        <v>4</v>
      </c>
      <c r="C6" s="7" t="s">
        <v>15</v>
      </c>
      <c r="D6" s="8">
        <v>6615</v>
      </c>
      <c r="E6" s="8">
        <v>182235</v>
      </c>
      <c r="F6" s="8">
        <v>4951</v>
      </c>
      <c r="G6" s="8">
        <v>9.9002829999999999</v>
      </c>
      <c r="H6" s="8">
        <v>101870980</v>
      </c>
      <c r="I6" s="8">
        <v>665157570</v>
      </c>
      <c r="J6" s="8">
        <v>22279500</v>
      </c>
      <c r="K6" s="8">
        <v>200049060</v>
      </c>
      <c r="L6" s="8">
        <v>387602100</v>
      </c>
      <c r="M6" s="8">
        <v>290701570</v>
      </c>
      <c r="N6" s="8">
        <v>1995428400</v>
      </c>
      <c r="O6" s="9">
        <v>432291900</v>
      </c>
      <c r="P6" s="8">
        <v>4095381000</v>
      </c>
      <c r="Q6" s="8">
        <v>10239693000</v>
      </c>
      <c r="R6" s="10">
        <v>0.19261335236498001</v>
      </c>
    </row>
    <row r="7" spans="2:18" x14ac:dyDescent="0.2">
      <c r="B7" s="6">
        <v>5</v>
      </c>
      <c r="C7" s="7" t="s">
        <v>16</v>
      </c>
      <c r="D7" s="8">
        <v>15526</v>
      </c>
      <c r="E7" s="8">
        <v>270220</v>
      </c>
      <c r="F7" s="8">
        <v>14520</v>
      </c>
      <c r="G7" s="8">
        <v>45.529797000000002</v>
      </c>
      <c r="H7" s="8">
        <v>239100450</v>
      </c>
      <c r="I7" s="8">
        <v>986302600</v>
      </c>
      <c r="J7" s="8">
        <v>65340000</v>
      </c>
      <c r="K7" s="8">
        <v>919992400</v>
      </c>
      <c r="L7" s="8">
        <v>600532500</v>
      </c>
      <c r="M7" s="8">
        <v>450398800</v>
      </c>
      <c r="N7" s="8">
        <v>3446794000</v>
      </c>
      <c r="O7" s="9">
        <v>728392450</v>
      </c>
      <c r="P7" s="8">
        <v>7436853000</v>
      </c>
      <c r="Q7" s="8">
        <v>55159378000</v>
      </c>
      <c r="R7" s="10">
        <v>0.46185735708032599</v>
      </c>
    </row>
    <row r="8" spans="2:18" x14ac:dyDescent="0.2">
      <c r="B8" s="6">
        <v>6</v>
      </c>
      <c r="C8" s="7" t="s">
        <v>17</v>
      </c>
      <c r="D8" s="8">
        <v>14818</v>
      </c>
      <c r="E8" s="8">
        <v>262416</v>
      </c>
      <c r="F8" s="8">
        <v>16345</v>
      </c>
      <c r="G8" s="8">
        <v>66.198710000000005</v>
      </c>
      <c r="H8" s="8">
        <v>228197340</v>
      </c>
      <c r="I8" s="8">
        <v>957818900</v>
      </c>
      <c r="J8" s="8">
        <v>73552510</v>
      </c>
      <c r="K8" s="8">
        <v>1337637400</v>
      </c>
      <c r="L8" s="8">
        <v>587157900</v>
      </c>
      <c r="M8" s="8">
        <v>440368480</v>
      </c>
      <c r="N8" s="8">
        <v>3608495400</v>
      </c>
      <c r="O8" s="9">
        <v>708146560</v>
      </c>
      <c r="P8" s="8">
        <v>7941374500</v>
      </c>
      <c r="Q8" s="8">
        <v>38017438000</v>
      </c>
      <c r="R8" s="10">
        <v>0.33179809819664002</v>
      </c>
    </row>
    <row r="9" spans="2:18" x14ac:dyDescent="0.2">
      <c r="B9" s="6">
        <v>7</v>
      </c>
      <c r="C9" s="7" t="s">
        <v>18</v>
      </c>
      <c r="D9" s="8">
        <v>16193</v>
      </c>
      <c r="E9" s="8">
        <v>225700</v>
      </c>
      <c r="F9" s="8">
        <v>23676</v>
      </c>
      <c r="G9" s="8">
        <v>94.359260000000006</v>
      </c>
      <c r="H9" s="8">
        <v>249372210</v>
      </c>
      <c r="I9" s="8">
        <v>823804200</v>
      </c>
      <c r="J9" s="8">
        <v>106541980</v>
      </c>
      <c r="K9" s="8">
        <v>1906660400</v>
      </c>
      <c r="L9" s="8">
        <v>531138180</v>
      </c>
      <c r="M9" s="8">
        <v>398354020</v>
      </c>
      <c r="N9" s="8">
        <v>3664612000</v>
      </c>
      <c r="O9" s="9">
        <v>671564300</v>
      </c>
      <c r="P9" s="8">
        <v>8352047600</v>
      </c>
      <c r="Q9" s="8">
        <v>38111207000</v>
      </c>
      <c r="R9" s="10">
        <v>0.31231590918188601</v>
      </c>
    </row>
    <row r="10" spans="2:18" x14ac:dyDescent="0.2">
      <c r="B10" s="6">
        <v>8</v>
      </c>
      <c r="C10" s="7" t="s">
        <v>19</v>
      </c>
      <c r="D10" s="8">
        <v>26565</v>
      </c>
      <c r="E10" s="8">
        <v>530373</v>
      </c>
      <c r="F10" s="8">
        <v>30633</v>
      </c>
      <c r="G10" s="8">
        <v>88.981269999999995</v>
      </c>
      <c r="H10" s="8">
        <v>409101060</v>
      </c>
      <c r="I10" s="8">
        <v>1935862900</v>
      </c>
      <c r="J10" s="8">
        <v>137848600</v>
      </c>
      <c r="K10" s="8">
        <v>1797990700</v>
      </c>
      <c r="L10" s="8">
        <v>1175141900</v>
      </c>
      <c r="M10" s="8">
        <v>881355500</v>
      </c>
      <c r="N10" s="8">
        <v>6739734000</v>
      </c>
      <c r="O10" s="9">
        <v>1382945800</v>
      </c>
      <c r="P10" s="8">
        <v>14459981000</v>
      </c>
      <c r="Q10" s="8">
        <v>39917765000</v>
      </c>
      <c r="R10" s="10">
        <v>0.20793522356651301</v>
      </c>
    </row>
    <row r="11" spans="2:18" x14ac:dyDescent="0.2">
      <c r="B11" s="6">
        <v>9</v>
      </c>
      <c r="C11" s="7" t="s">
        <v>20</v>
      </c>
      <c r="D11" s="8">
        <v>9014</v>
      </c>
      <c r="E11" s="8">
        <v>324963</v>
      </c>
      <c r="F11" s="8">
        <v>7929</v>
      </c>
      <c r="G11" s="8">
        <v>16.107225</v>
      </c>
      <c r="H11" s="8">
        <v>138815630</v>
      </c>
      <c r="I11" s="8">
        <v>1186114800</v>
      </c>
      <c r="J11" s="8">
        <v>35680500</v>
      </c>
      <c r="K11" s="8">
        <v>325468770</v>
      </c>
      <c r="L11" s="8">
        <v>683812000</v>
      </c>
      <c r="M11" s="8">
        <v>512859000</v>
      </c>
      <c r="N11" s="8">
        <v>3497371600</v>
      </c>
      <c r="O11" s="9">
        <v>733148400</v>
      </c>
      <c r="P11" s="8">
        <v>7113271300</v>
      </c>
      <c r="Q11" s="8">
        <v>21712114000</v>
      </c>
      <c r="R11" s="10">
        <v>0.23800133853202299</v>
      </c>
    </row>
    <row r="12" spans="2:18" x14ac:dyDescent="0.2">
      <c r="B12" s="6">
        <v>10</v>
      </c>
      <c r="C12" s="7" t="s">
        <v>21</v>
      </c>
      <c r="D12" s="8">
        <v>9835</v>
      </c>
      <c r="E12" s="8">
        <v>202264</v>
      </c>
      <c r="F12" s="8">
        <v>7051</v>
      </c>
      <c r="G12" s="8">
        <v>22.110164999999999</v>
      </c>
      <c r="H12" s="8">
        <v>151459060</v>
      </c>
      <c r="I12" s="8">
        <v>738263360</v>
      </c>
      <c r="J12" s="8">
        <v>31729500</v>
      </c>
      <c r="K12" s="8">
        <v>446766900</v>
      </c>
      <c r="L12" s="8">
        <v>438299900</v>
      </c>
      <c r="M12" s="8">
        <v>328724830</v>
      </c>
      <c r="N12" s="8">
        <v>2383445500</v>
      </c>
      <c r="O12" s="9">
        <v>514992450</v>
      </c>
      <c r="P12" s="8">
        <v>5033682000</v>
      </c>
      <c r="Q12" s="8">
        <v>27522308000</v>
      </c>
      <c r="R12" s="10">
        <v>0.37882275334499099</v>
      </c>
    </row>
    <row r="13" spans="2:18" x14ac:dyDescent="0.2">
      <c r="B13" s="6">
        <v>11</v>
      </c>
      <c r="C13" s="7" t="s">
        <v>22</v>
      </c>
      <c r="D13" s="8">
        <v>7566</v>
      </c>
      <c r="E13" s="8">
        <v>174240</v>
      </c>
      <c r="F13" s="8">
        <v>9387</v>
      </c>
      <c r="G13" s="8">
        <v>15.871794</v>
      </c>
      <c r="H13" s="8">
        <v>116516440</v>
      </c>
      <c r="I13" s="8">
        <v>635975700</v>
      </c>
      <c r="J13" s="8">
        <v>42241500</v>
      </c>
      <c r="K13" s="8">
        <v>320711680</v>
      </c>
      <c r="L13" s="8">
        <v>382385820</v>
      </c>
      <c r="M13" s="8">
        <v>286789470</v>
      </c>
      <c r="N13" s="8">
        <v>2047817000</v>
      </c>
      <c r="O13" s="9">
        <v>438027200</v>
      </c>
      <c r="P13" s="8">
        <v>4270464800</v>
      </c>
      <c r="Q13" s="8">
        <v>12849013000</v>
      </c>
      <c r="R13" s="10">
        <v>0.23153950280683699</v>
      </c>
    </row>
    <row r="14" spans="2:18" x14ac:dyDescent="0.2">
      <c r="B14" s="6">
        <v>12</v>
      </c>
      <c r="C14" s="7" t="s">
        <v>23</v>
      </c>
      <c r="D14" s="8">
        <v>22419</v>
      </c>
      <c r="E14" s="8">
        <v>640698</v>
      </c>
      <c r="F14" s="8">
        <v>47695</v>
      </c>
      <c r="G14" s="8">
        <v>43.913739999999997</v>
      </c>
      <c r="H14" s="8">
        <v>345252700</v>
      </c>
      <c r="I14" s="8">
        <v>2338549000</v>
      </c>
      <c r="J14" s="8">
        <v>214627470</v>
      </c>
      <c r="K14" s="8">
        <v>887337540</v>
      </c>
      <c r="L14" s="8">
        <v>1421624000</v>
      </c>
      <c r="M14" s="8">
        <v>1066217860</v>
      </c>
      <c r="N14" s="8">
        <v>7467312600</v>
      </c>
      <c r="O14" s="9">
        <v>1565061500</v>
      </c>
      <c r="P14" s="8">
        <v>15305982000</v>
      </c>
      <c r="Q14" s="8">
        <v>40093684000</v>
      </c>
      <c r="R14" s="10">
        <v>0.20234145382628899</v>
      </c>
    </row>
    <row r="15" spans="2:18" x14ac:dyDescent="0.2">
      <c r="B15" s="6">
        <v>13</v>
      </c>
      <c r="C15" s="7" t="s">
        <v>24</v>
      </c>
      <c r="D15" s="8">
        <v>12125</v>
      </c>
      <c r="E15" s="8">
        <v>264699</v>
      </c>
      <c r="F15" s="8">
        <v>10141</v>
      </c>
      <c r="G15" s="8">
        <v>33.473669999999998</v>
      </c>
      <c r="H15" s="8">
        <v>186725020</v>
      </c>
      <c r="I15" s="8">
        <v>966151500</v>
      </c>
      <c r="J15" s="8">
        <v>45634500</v>
      </c>
      <c r="K15" s="8">
        <v>676381630</v>
      </c>
      <c r="L15" s="8">
        <v>573929860</v>
      </c>
      <c r="M15" s="8">
        <v>430447420</v>
      </c>
      <c r="N15" s="8">
        <v>3170200300</v>
      </c>
      <c r="O15" s="9">
        <v>665987600</v>
      </c>
      <c r="P15" s="8">
        <v>6715458000</v>
      </c>
      <c r="Q15" s="8">
        <v>14804901000</v>
      </c>
      <c r="R15" s="10">
        <v>0.161823377104168</v>
      </c>
    </row>
    <row r="16" spans="2:18" x14ac:dyDescent="0.2">
      <c r="B16" s="6">
        <v>14</v>
      </c>
      <c r="C16" s="7" t="s">
        <v>25</v>
      </c>
      <c r="D16" s="8">
        <v>10420</v>
      </c>
      <c r="E16" s="8">
        <v>280691</v>
      </c>
      <c r="F16" s="8">
        <v>11295</v>
      </c>
      <c r="G16" s="8">
        <v>19.31832</v>
      </c>
      <c r="H16" s="8">
        <v>160467980</v>
      </c>
      <c r="I16" s="8">
        <v>1024521860</v>
      </c>
      <c r="J16" s="8">
        <v>50827500</v>
      </c>
      <c r="K16" s="8">
        <v>390353470</v>
      </c>
      <c r="L16" s="8">
        <v>604812200</v>
      </c>
      <c r="M16" s="8">
        <v>453608930</v>
      </c>
      <c r="N16" s="8">
        <v>3164260900</v>
      </c>
      <c r="O16" s="9">
        <v>675634100</v>
      </c>
      <c r="P16" s="8">
        <v>6524487000</v>
      </c>
      <c r="Q16" s="8">
        <v>16047048000</v>
      </c>
      <c r="R16" s="10">
        <v>0.18819236561032901</v>
      </c>
    </row>
    <row r="17" spans="2:18" x14ac:dyDescent="0.2">
      <c r="B17" s="6">
        <v>15</v>
      </c>
      <c r="C17" s="7" t="s">
        <v>26</v>
      </c>
      <c r="D17" s="8">
        <v>14094</v>
      </c>
      <c r="E17" s="8">
        <v>332245</v>
      </c>
      <c r="F17" s="8">
        <v>17467</v>
      </c>
      <c r="G17" s="8">
        <v>39.43806</v>
      </c>
      <c r="H17" s="8">
        <v>217047680</v>
      </c>
      <c r="I17" s="8">
        <v>1212694800</v>
      </c>
      <c r="J17" s="8">
        <v>78601570</v>
      </c>
      <c r="K17" s="8">
        <v>796901300</v>
      </c>
      <c r="L17" s="8">
        <v>727611840</v>
      </c>
      <c r="M17" s="8">
        <v>545708700</v>
      </c>
      <c r="N17" s="8">
        <v>3994707700</v>
      </c>
      <c r="O17" s="9">
        <v>830127100</v>
      </c>
      <c r="P17" s="8">
        <v>8403400700</v>
      </c>
      <c r="Q17" s="8">
        <v>35993158000</v>
      </c>
      <c r="R17" s="10">
        <v>0.31368246946656297</v>
      </c>
    </row>
    <row r="18" spans="2:18" x14ac:dyDescent="0.2">
      <c r="B18" s="6">
        <v>16</v>
      </c>
      <c r="C18" s="7" t="s">
        <v>27</v>
      </c>
      <c r="D18" s="8">
        <v>17143</v>
      </c>
      <c r="E18" s="8">
        <v>615360</v>
      </c>
      <c r="F18" s="8">
        <v>15448</v>
      </c>
      <c r="G18" s="8">
        <v>33.126038000000001</v>
      </c>
      <c r="H18" s="8">
        <v>264002050</v>
      </c>
      <c r="I18" s="8">
        <v>2246063900</v>
      </c>
      <c r="J18" s="8">
        <v>69515990</v>
      </c>
      <c r="K18" s="8">
        <v>669357250</v>
      </c>
      <c r="L18" s="8">
        <v>1295901800</v>
      </c>
      <c r="M18" s="8">
        <v>971926460</v>
      </c>
      <c r="N18" s="8">
        <v>6657174500</v>
      </c>
      <c r="O18" s="9">
        <v>1390066700</v>
      </c>
      <c r="P18" s="8">
        <v>13564009000</v>
      </c>
      <c r="Q18" s="8">
        <v>32821043000</v>
      </c>
      <c r="R18" s="10">
        <v>0.185604749860976</v>
      </c>
    </row>
    <row r="19" spans="2:18" x14ac:dyDescent="0.2">
      <c r="B19" s="6">
        <v>17</v>
      </c>
      <c r="C19" s="7" t="s">
        <v>28</v>
      </c>
      <c r="D19" s="8">
        <v>15411</v>
      </c>
      <c r="E19" s="8">
        <v>306410</v>
      </c>
      <c r="F19" s="8">
        <v>24679</v>
      </c>
      <c r="G19" s="8">
        <v>59.635581999999999</v>
      </c>
      <c r="H19" s="8">
        <v>237329380</v>
      </c>
      <c r="I19" s="8">
        <v>1118396300</v>
      </c>
      <c r="J19" s="8">
        <v>111055550</v>
      </c>
      <c r="K19" s="8">
        <v>1205019100</v>
      </c>
      <c r="L19" s="8">
        <v>692999400</v>
      </c>
      <c r="M19" s="8">
        <v>519750270</v>
      </c>
      <c r="N19" s="8">
        <v>4067176700</v>
      </c>
      <c r="O19" s="9">
        <v>812715900</v>
      </c>
      <c r="P19" s="8">
        <v>8764443000</v>
      </c>
      <c r="Q19" s="8">
        <v>38329990000</v>
      </c>
      <c r="R19" s="10">
        <v>0.31331820727270598</v>
      </c>
    </row>
    <row r="20" spans="2:18" x14ac:dyDescent="0.2">
      <c r="B20" s="6">
        <v>18</v>
      </c>
      <c r="C20" s="7" t="s">
        <v>29</v>
      </c>
      <c r="D20" s="8">
        <v>16912</v>
      </c>
      <c r="E20" s="8">
        <v>549684</v>
      </c>
      <c r="F20" s="8">
        <v>21102</v>
      </c>
      <c r="G20" s="8">
        <v>43.924007000000003</v>
      </c>
      <c r="H20" s="8">
        <v>260444540</v>
      </c>
      <c r="I20" s="8">
        <v>2006347000</v>
      </c>
      <c r="J20" s="8">
        <v>94958930</v>
      </c>
      <c r="K20" s="8">
        <v>887545000</v>
      </c>
      <c r="L20" s="8">
        <v>1175396200</v>
      </c>
      <c r="M20" s="8">
        <v>881547600</v>
      </c>
      <c r="N20" s="8">
        <v>6208293400</v>
      </c>
      <c r="O20" s="9">
        <v>1275952400</v>
      </c>
      <c r="P20" s="8">
        <v>12790485000</v>
      </c>
      <c r="Q20" s="8">
        <v>26172117000</v>
      </c>
      <c r="R20" s="10">
        <v>0.14843329464112001</v>
      </c>
    </row>
    <row r="21" spans="2:18" x14ac:dyDescent="0.2">
      <c r="B21" s="6">
        <v>19</v>
      </c>
      <c r="C21" s="7" t="s">
        <v>30</v>
      </c>
      <c r="D21" s="8">
        <v>20021</v>
      </c>
      <c r="E21" s="8">
        <v>447657</v>
      </c>
      <c r="F21" s="8">
        <v>15065</v>
      </c>
      <c r="G21" s="8">
        <v>35.606597999999998</v>
      </c>
      <c r="H21" s="8">
        <v>308323300</v>
      </c>
      <c r="I21" s="8">
        <v>1633946500</v>
      </c>
      <c r="J21" s="8">
        <v>67792500</v>
      </c>
      <c r="K21" s="8">
        <v>719480770</v>
      </c>
      <c r="L21" s="8">
        <v>965486200</v>
      </c>
      <c r="M21" s="8">
        <v>724114370</v>
      </c>
      <c r="N21" s="8">
        <v>5103737000</v>
      </c>
      <c r="O21" s="9">
        <v>1116169600</v>
      </c>
      <c r="P21" s="8">
        <v>10639050000</v>
      </c>
      <c r="Q21" s="8">
        <v>22537685000</v>
      </c>
      <c r="R21" s="10">
        <v>0.15554946644544501</v>
      </c>
    </row>
    <row r="22" spans="2:18" x14ac:dyDescent="0.2">
      <c r="B22" s="6">
        <v>20</v>
      </c>
      <c r="C22" s="7" t="s">
        <v>31</v>
      </c>
      <c r="D22" s="8">
        <v>12482</v>
      </c>
      <c r="E22" s="8">
        <v>334896</v>
      </c>
      <c r="F22" s="8">
        <v>8827</v>
      </c>
      <c r="G22" s="8">
        <v>21.331133000000001</v>
      </c>
      <c r="H22" s="8">
        <v>192222880</v>
      </c>
      <c r="I22" s="8">
        <v>1222370200</v>
      </c>
      <c r="J22" s="8">
        <v>39721500</v>
      </c>
      <c r="K22" s="8">
        <v>431025000</v>
      </c>
      <c r="L22" s="8">
        <v>712410050</v>
      </c>
      <c r="M22" s="8">
        <v>534307680</v>
      </c>
      <c r="N22" s="8">
        <v>3701552400</v>
      </c>
      <c r="O22" s="9">
        <v>798146560</v>
      </c>
      <c r="P22" s="8">
        <v>7631756300</v>
      </c>
      <c r="Q22" s="8">
        <v>17312956000</v>
      </c>
      <c r="R22" s="10">
        <v>0.170941503310161</v>
      </c>
    </row>
    <row r="23" spans="2:18" x14ac:dyDescent="0.2">
      <c r="B23" s="6">
        <v>21</v>
      </c>
      <c r="C23" s="7" t="s">
        <v>32</v>
      </c>
      <c r="D23" s="8">
        <v>27867</v>
      </c>
      <c r="E23" s="8">
        <v>866978</v>
      </c>
      <c r="F23" s="8">
        <v>27672</v>
      </c>
      <c r="G23" s="8">
        <v>60.927802999999997</v>
      </c>
      <c r="H23" s="8">
        <v>429151870</v>
      </c>
      <c r="I23" s="8">
        <v>3164465400</v>
      </c>
      <c r="J23" s="8">
        <v>124523896</v>
      </c>
      <c r="K23" s="8">
        <v>1231130900</v>
      </c>
      <c r="L23" s="8">
        <v>1845035600</v>
      </c>
      <c r="M23" s="8">
        <v>1383775400</v>
      </c>
      <c r="N23" s="8">
        <v>9648753000</v>
      </c>
      <c r="O23" s="9">
        <v>2017534000</v>
      </c>
      <c r="P23" s="8">
        <v>19844370000</v>
      </c>
      <c r="Q23" s="8">
        <v>35583447000</v>
      </c>
      <c r="R23" s="10">
        <v>0.121334166888608</v>
      </c>
    </row>
    <row r="24" spans="2:18" x14ac:dyDescent="0.2">
      <c r="B24" s="6">
        <v>22</v>
      </c>
      <c r="C24" s="7" t="s">
        <v>37</v>
      </c>
      <c r="D24" s="8">
        <v>6638</v>
      </c>
      <c r="E24" s="8">
        <v>174218</v>
      </c>
      <c r="F24" s="8">
        <v>5461</v>
      </c>
      <c r="G24" s="8">
        <v>13.74559</v>
      </c>
      <c r="H24" s="8">
        <v>102225176</v>
      </c>
      <c r="I24" s="8">
        <v>635895500</v>
      </c>
      <c r="J24" s="8">
        <v>24574500</v>
      </c>
      <c r="K24" s="8">
        <v>277748700</v>
      </c>
      <c r="L24" s="8">
        <v>372634000</v>
      </c>
      <c r="M24" s="8">
        <v>279475420</v>
      </c>
      <c r="N24" s="8">
        <v>1966380800</v>
      </c>
      <c r="O24" s="9">
        <v>418692160</v>
      </c>
      <c r="P24" s="8">
        <v>4077626400</v>
      </c>
      <c r="Q24" s="8">
        <v>13234470000</v>
      </c>
      <c r="R24" s="10">
        <v>0.24968619788267499</v>
      </c>
    </row>
    <row r="25" spans="2:18" x14ac:dyDescent="0.2">
      <c r="B25" s="6">
        <v>23</v>
      </c>
      <c r="C25" s="7" t="s">
        <v>38</v>
      </c>
      <c r="D25" s="8">
        <v>9523</v>
      </c>
      <c r="E25" s="8">
        <v>181446</v>
      </c>
      <c r="F25" s="8">
        <v>22096</v>
      </c>
      <c r="G25" s="8">
        <v>30.718271000000001</v>
      </c>
      <c r="H25" s="8">
        <v>146654240</v>
      </c>
      <c r="I25" s="8">
        <v>662277600</v>
      </c>
      <c r="J25" s="8">
        <v>99431950</v>
      </c>
      <c r="K25" s="8">
        <v>620705340</v>
      </c>
      <c r="L25" s="8">
        <v>426130000</v>
      </c>
      <c r="M25" s="8">
        <v>319597300</v>
      </c>
      <c r="N25" s="8">
        <v>2453373700</v>
      </c>
      <c r="O25" s="9">
        <v>500261380</v>
      </c>
      <c r="P25" s="8">
        <v>5228431400</v>
      </c>
      <c r="Q25" s="8">
        <v>21813277000</v>
      </c>
      <c r="R25" s="10">
        <v>0.30414964301877001</v>
      </c>
    </row>
    <row r="26" spans="2:18" x14ac:dyDescent="0.2">
      <c r="B26" s="6">
        <v>24</v>
      </c>
      <c r="C26" s="7" t="s">
        <v>39</v>
      </c>
      <c r="D26" s="8">
        <v>2374</v>
      </c>
      <c r="E26" s="8">
        <v>57596</v>
      </c>
      <c r="F26" s="8">
        <v>2325</v>
      </c>
      <c r="G26" s="8">
        <v>4.6103610000000002</v>
      </c>
      <c r="H26" s="8">
        <v>36559612</v>
      </c>
      <c r="I26" s="8">
        <v>210225440</v>
      </c>
      <c r="J26" s="8">
        <v>10462500</v>
      </c>
      <c r="K26" s="8">
        <v>93158750</v>
      </c>
      <c r="L26" s="8">
        <v>124589980</v>
      </c>
      <c r="M26" s="8">
        <v>93442500</v>
      </c>
      <c r="N26" s="8">
        <v>659184640</v>
      </c>
      <c r="O26" s="9">
        <v>141706380</v>
      </c>
      <c r="P26" s="8">
        <v>1369329800</v>
      </c>
      <c r="Q26" s="8">
        <v>4422204000</v>
      </c>
      <c r="R26" s="10">
        <v>0.248494866164469</v>
      </c>
    </row>
    <row r="27" spans="2:18" x14ac:dyDescent="0.2">
      <c r="B27" s="6">
        <v>25</v>
      </c>
      <c r="C27" s="7" t="s">
        <v>40</v>
      </c>
      <c r="D27" s="8">
        <v>1279</v>
      </c>
      <c r="E27" s="8">
        <v>29666</v>
      </c>
      <c r="F27" s="8">
        <v>1883</v>
      </c>
      <c r="G27" s="8">
        <v>4.0652150000000002</v>
      </c>
      <c r="H27" s="8">
        <v>19696600</v>
      </c>
      <c r="I27" s="8">
        <v>108280900</v>
      </c>
      <c r="J27" s="8">
        <v>8473500</v>
      </c>
      <c r="K27" s="8">
        <v>82143320</v>
      </c>
      <c r="L27" s="8">
        <v>65655996</v>
      </c>
      <c r="M27" s="8">
        <v>49242000</v>
      </c>
      <c r="N27" s="8">
        <v>366687330</v>
      </c>
      <c r="O27" s="9">
        <v>74986570</v>
      </c>
      <c r="P27" s="8">
        <v>775166140</v>
      </c>
      <c r="Q27" s="8">
        <v>2167804200</v>
      </c>
      <c r="R27" s="10">
        <v>0.21246256812286399</v>
      </c>
    </row>
    <row r="28" spans="2:18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8" x14ac:dyDescent="0.2">
      <c r="D29" s="2">
        <f t="shared" ref="D29:Q29" si="0">SUM(D3:D27)</f>
        <v>360387</v>
      </c>
      <c r="E29" s="2">
        <f t="shared" si="0"/>
        <v>8545043</v>
      </c>
      <c r="F29" s="2">
        <f t="shared" si="0"/>
        <v>436355</v>
      </c>
      <c r="G29" s="2">
        <f t="shared" si="0"/>
        <v>1027.3882779999999</v>
      </c>
      <c r="H29" s="2">
        <f t="shared" si="0"/>
        <v>5549959848</v>
      </c>
      <c r="I29" s="2">
        <f t="shared" si="0"/>
        <v>31189407570</v>
      </c>
      <c r="J29" s="2">
        <f t="shared" si="0"/>
        <v>1963597646</v>
      </c>
      <c r="K29" s="2">
        <f t="shared" si="0"/>
        <v>20759803660</v>
      </c>
      <c r="L29" s="2">
        <f t="shared" si="0"/>
        <v>18683571276</v>
      </c>
      <c r="M29" s="2">
        <f t="shared" si="0"/>
        <v>14012677300</v>
      </c>
      <c r="N29" s="2">
        <f t="shared" si="0"/>
        <v>102701877470</v>
      </c>
      <c r="O29" s="2">
        <f t="shared" si="0"/>
        <v>21299032750</v>
      </c>
      <c r="P29" s="3">
        <f t="shared" si="0"/>
        <v>216159928140</v>
      </c>
      <c r="Q29" s="3">
        <f t="shared" si="0"/>
        <v>746331972200</v>
      </c>
    </row>
    <row r="30" spans="2:18" x14ac:dyDescent="0.2">
      <c r="H30" s="4">
        <f>H29/$P$29</f>
        <v>2.5675248394815643E-2</v>
      </c>
      <c r="I30" s="5">
        <f t="shared" ref="I30:P30" si="1">I29/$P$29</f>
        <v>0.14428857299489664</v>
      </c>
      <c r="J30" s="4">
        <f t="shared" si="1"/>
        <v>9.0840039728743785E-3</v>
      </c>
      <c r="K30" s="5">
        <f t="shared" si="1"/>
        <v>9.6039094010775788E-2</v>
      </c>
      <c r="L30" s="4">
        <f t="shared" si="1"/>
        <v>8.6434018722930175E-2</v>
      </c>
      <c r="M30" s="4">
        <f t="shared" si="1"/>
        <v>6.4825508689679193E-2</v>
      </c>
      <c r="N30" s="5">
        <f t="shared" si="1"/>
        <v>0.47511987237284431</v>
      </c>
      <c r="O30" s="5">
        <f t="shared" si="1"/>
        <v>9.8533677972937175E-2</v>
      </c>
      <c r="P30" s="4">
        <f t="shared" si="1"/>
        <v>1</v>
      </c>
    </row>
    <row r="32" spans="2:18" x14ac:dyDescent="0.2">
      <c r="H32">
        <f>H25/D25</f>
        <v>15400.004200357031</v>
      </c>
      <c r="I32">
        <f>I23/E23</f>
        <v>3649.9950402432355</v>
      </c>
      <c r="J32">
        <f>J23/F23</f>
        <v>4499.9962416883491</v>
      </c>
    </row>
    <row r="37" spans="8:13" x14ac:dyDescent="0.2">
      <c r="H37">
        <f>H3/D3</f>
        <v>15400</v>
      </c>
      <c r="I37">
        <f>I3/E3</f>
        <v>3649.9991668233833</v>
      </c>
      <c r="J37">
        <f>J3/F3</f>
        <v>4500</v>
      </c>
      <c r="K37" s="16">
        <f>K3/78</f>
        <v>20185158.974358976</v>
      </c>
      <c r="L37" s="2">
        <f>L3/2000</f>
        <v>462670</v>
      </c>
      <c r="M37" s="2">
        <f>L37*15000</f>
        <v>6940050000</v>
      </c>
    </row>
    <row r="38" spans="8:13" x14ac:dyDescent="0.2">
      <c r="K38" s="16">
        <f>K4/G4</f>
        <v>20206367.289807074</v>
      </c>
    </row>
    <row r="39" spans="8:13" x14ac:dyDescent="0.2">
      <c r="K39" s="16">
        <f t="shared" ref="K39:K40" si="2">K5/G5</f>
        <v>20206385.938059926</v>
      </c>
    </row>
    <row r="40" spans="8:13" x14ac:dyDescent="0.2">
      <c r="K40" s="16">
        <f t="shared" si="2"/>
        <v>20206398.140335988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1184-640D-E945-8053-87CF0A2380F9}">
  <sheetPr codeName="Sheet5"/>
  <dimension ref="B2:U259"/>
  <sheetViews>
    <sheetView topLeftCell="A200" zoomScale="110" zoomScaleNormal="110" workbookViewId="0">
      <selection activeCell="D208" sqref="D208"/>
    </sheetView>
  </sheetViews>
  <sheetFormatPr defaultColWidth="8.875" defaultRowHeight="14.25" x14ac:dyDescent="0.2"/>
  <cols>
    <col min="1" max="1" width="3.25" customWidth="1"/>
    <col min="2" max="2" width="4.125" customWidth="1"/>
    <col min="3" max="3" width="24.125" customWidth="1"/>
    <col min="4" max="18" width="14.875" customWidth="1"/>
    <col min="19" max="19" width="15.625" bestFit="1" customWidth="1"/>
    <col min="20" max="20" width="16" customWidth="1"/>
    <col min="21" max="21" width="15.125" bestFit="1" customWidth="1"/>
  </cols>
  <sheetData>
    <row r="2" spans="2:21" x14ac:dyDescent="0.2"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 s="1"/>
      <c r="N2" s="1"/>
      <c r="O2" s="1"/>
      <c r="P2" s="1"/>
      <c r="Q2" s="1"/>
      <c r="R2" s="1"/>
    </row>
    <row r="3" spans="2:21" x14ac:dyDescent="0.2">
      <c r="C3" s="17" t="s">
        <v>70</v>
      </c>
      <c r="D3">
        <v>3.43</v>
      </c>
      <c r="E3">
        <v>3.42</v>
      </c>
      <c r="F3">
        <v>3.6</v>
      </c>
      <c r="G3">
        <v>3.6</v>
      </c>
      <c r="H3">
        <v>3.64</v>
      </c>
      <c r="I3">
        <v>3.63</v>
      </c>
      <c r="J3">
        <v>3.6</v>
      </c>
      <c r="K3">
        <v>4.72</v>
      </c>
      <c r="L3">
        <v>4.72</v>
      </c>
      <c r="M3" s="1"/>
      <c r="N3" s="1"/>
      <c r="O3" s="1"/>
      <c r="P3" s="1"/>
      <c r="Q3" s="1"/>
      <c r="R3" s="1"/>
    </row>
    <row r="4" spans="2:21" x14ac:dyDescent="0.2">
      <c r="C4" t="s">
        <v>71</v>
      </c>
      <c r="D4" s="18">
        <f>(L3/D3)^(1/8)-1</f>
        <v>4.0713012620307243E-2</v>
      </c>
    </row>
    <row r="5" spans="2:21" x14ac:dyDescent="0.2">
      <c r="C5" t="s">
        <v>72</v>
      </c>
      <c r="D5" s="25" t="e">
        <f>#REF!</f>
        <v>#REF!</v>
      </c>
    </row>
    <row r="6" spans="2:21" x14ac:dyDescent="0.2">
      <c r="C6" t="s">
        <v>73</v>
      </c>
      <c r="D6" s="25"/>
      <c r="G6" s="1">
        <v>2500</v>
      </c>
      <c r="H6" s="1" t="e">
        <f>G6*(1+$D$5)</f>
        <v>#REF!</v>
      </c>
      <c r="I6" s="1" t="e">
        <f t="shared" ref="I6:R6" si="0">H6*(1+$D$5)</f>
        <v>#REF!</v>
      </c>
      <c r="J6" s="1" t="e">
        <f t="shared" si="0"/>
        <v>#REF!</v>
      </c>
      <c r="K6" s="1" t="e">
        <f t="shared" si="0"/>
        <v>#REF!</v>
      </c>
      <c r="L6" s="1" t="e">
        <f t="shared" si="0"/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</row>
    <row r="8" spans="2:21" x14ac:dyDescent="0.2">
      <c r="C8" t="s">
        <v>66</v>
      </c>
    </row>
    <row r="9" spans="2:21" x14ac:dyDescent="0.2">
      <c r="B9" s="11"/>
      <c r="C9" s="12" t="s">
        <v>36</v>
      </c>
      <c r="D9" s="13" t="s">
        <v>46</v>
      </c>
      <c r="E9" s="13" t="s">
        <v>47</v>
      </c>
      <c r="F9" s="13" t="s">
        <v>48</v>
      </c>
      <c r="G9" s="13" t="s">
        <v>49</v>
      </c>
      <c r="H9" s="13" t="s">
        <v>50</v>
      </c>
      <c r="I9" s="13" t="s">
        <v>51</v>
      </c>
      <c r="J9" s="13" t="s">
        <v>52</v>
      </c>
      <c r="K9" s="13" t="s">
        <v>53</v>
      </c>
      <c r="L9" s="13" t="s">
        <v>54</v>
      </c>
      <c r="M9" s="13" t="s">
        <v>55</v>
      </c>
      <c r="N9" s="13" t="s">
        <v>56</v>
      </c>
      <c r="O9" s="13" t="s">
        <v>57</v>
      </c>
      <c r="P9" s="13" t="s">
        <v>58</v>
      </c>
      <c r="Q9" s="13" t="s">
        <v>59</v>
      </c>
      <c r="R9" s="13" t="s">
        <v>60</v>
      </c>
    </row>
    <row r="10" spans="2:21" x14ac:dyDescent="0.2">
      <c r="B10" s="6">
        <v>1</v>
      </c>
      <c r="C10" s="7" t="s">
        <v>12</v>
      </c>
      <c r="D10" s="8">
        <v>0</v>
      </c>
      <c r="E10" s="8">
        <f t="shared" ref="E10:F10" si="1">E38+E66</f>
        <v>0</v>
      </c>
      <c r="F10" s="8">
        <f t="shared" si="1"/>
        <v>0</v>
      </c>
      <c r="G10" s="8" t="e">
        <f>G38*#REF!+Revenue!G66*#REF!</f>
        <v>#REF!</v>
      </c>
      <c r="H10" s="8" t="e">
        <f>H38*#REF!+Revenue!H66*#REF!</f>
        <v>#REF!</v>
      </c>
      <c r="I10" s="8" t="e">
        <f>I38*#REF!+Revenue!I66*#REF!</f>
        <v>#REF!</v>
      </c>
      <c r="J10" s="8" t="e">
        <f>J38*#REF!+Revenue!J66*#REF!</f>
        <v>#REF!</v>
      </c>
      <c r="K10" s="8" t="e">
        <f>K38*#REF!+Revenue!K66*#REF!</f>
        <v>#REF!</v>
      </c>
      <c r="L10" s="8" t="e">
        <f>L38*#REF!+Revenue!L66*#REF!</f>
        <v>#REF!</v>
      </c>
      <c r="M10" s="8" t="e">
        <f>M38*#REF!+Revenue!M66*#REF!</f>
        <v>#REF!</v>
      </c>
      <c r="N10" s="8" t="e">
        <f>N38*#REF!+Revenue!N66*#REF!</f>
        <v>#REF!</v>
      </c>
      <c r="O10" s="8" t="e">
        <f>O38*#REF!+Revenue!O66*#REF!</f>
        <v>#REF!</v>
      </c>
      <c r="P10" s="8" t="e">
        <f>P38*#REF!+Revenue!P66*#REF!</f>
        <v>#REF!</v>
      </c>
      <c r="Q10" s="8" t="e">
        <f>Q38*#REF!+Revenue!Q66*#REF!</f>
        <v>#REF!</v>
      </c>
      <c r="R10" s="8" t="e">
        <f>R38*#REF!+Revenue!R66*#REF!</f>
        <v>#REF!</v>
      </c>
      <c r="S10" s="2" t="e">
        <f>SUM(D10:R10)</f>
        <v>#REF!</v>
      </c>
      <c r="T10" s="2" t="e">
        <f>#REF!</f>
        <v>#REF!</v>
      </c>
      <c r="U10" s="2" t="e">
        <f>S10-T10</f>
        <v>#REF!</v>
      </c>
    </row>
    <row r="11" spans="2:21" x14ac:dyDescent="0.2">
      <c r="B11" s="6">
        <v>2</v>
      </c>
      <c r="C11" s="7" t="s">
        <v>13</v>
      </c>
      <c r="D11" s="8">
        <v>0</v>
      </c>
      <c r="E11" s="8">
        <f t="shared" ref="E11:F11" si="2">E39+E67</f>
        <v>0</v>
      </c>
      <c r="F11" s="8">
        <f t="shared" si="2"/>
        <v>0</v>
      </c>
      <c r="G11" s="8" t="e">
        <f>G39*#REF!+Revenue!G67*#REF!</f>
        <v>#REF!</v>
      </c>
      <c r="H11" s="8" t="e">
        <f>H39*#REF!+Revenue!H67*#REF!</f>
        <v>#REF!</v>
      </c>
      <c r="I11" s="8" t="e">
        <f>I39*#REF!+Revenue!I67*#REF!</f>
        <v>#REF!</v>
      </c>
      <c r="J11" s="8" t="e">
        <f>J39*#REF!+Revenue!J67*#REF!</f>
        <v>#REF!</v>
      </c>
      <c r="K11" s="8" t="e">
        <f>K39*#REF!+Revenue!K67*#REF!</f>
        <v>#REF!</v>
      </c>
      <c r="L11" s="8" t="e">
        <f>L39*#REF!+Revenue!L67*#REF!</f>
        <v>#REF!</v>
      </c>
      <c r="M11" s="8" t="e">
        <f>M39*#REF!+Revenue!M67*#REF!</f>
        <v>#REF!</v>
      </c>
      <c r="N11" s="8" t="e">
        <f>N39*#REF!+Revenue!N67*#REF!</f>
        <v>#REF!</v>
      </c>
      <c r="O11" s="8" t="e">
        <f>O39*#REF!+Revenue!O67*#REF!</f>
        <v>#REF!</v>
      </c>
      <c r="P11" s="8" t="e">
        <f>P39*#REF!+Revenue!P67*#REF!</f>
        <v>#REF!</v>
      </c>
      <c r="Q11" s="8" t="e">
        <f>Q39*#REF!+Revenue!Q67*#REF!</f>
        <v>#REF!</v>
      </c>
      <c r="R11" s="8" t="e">
        <f>R39*#REF!+Revenue!R67*#REF!</f>
        <v>#REF!</v>
      </c>
      <c r="S11" s="2" t="e">
        <f t="shared" ref="S11:S34" si="3">SUM(D11:R11)</f>
        <v>#REF!</v>
      </c>
      <c r="T11" s="2" t="e">
        <f>#REF!</f>
        <v>#REF!</v>
      </c>
      <c r="U11" s="2" t="e">
        <f t="shared" ref="U11:U34" si="4">S11-T11</f>
        <v>#REF!</v>
      </c>
    </row>
    <row r="12" spans="2:21" x14ac:dyDescent="0.2">
      <c r="B12" s="6">
        <v>3</v>
      </c>
      <c r="C12" s="7" t="s">
        <v>14</v>
      </c>
      <c r="D12" s="8">
        <v>0</v>
      </c>
      <c r="E12" s="8">
        <f t="shared" ref="E12:F12" si="5">E40+E68</f>
        <v>0</v>
      </c>
      <c r="F12" s="8">
        <f t="shared" si="5"/>
        <v>0</v>
      </c>
      <c r="G12" s="8" t="e">
        <f>G40*#REF!+Revenue!G68*#REF!</f>
        <v>#REF!</v>
      </c>
      <c r="H12" s="8" t="e">
        <f>H40*#REF!+Revenue!H68*#REF!</f>
        <v>#REF!</v>
      </c>
      <c r="I12" s="8" t="e">
        <f>I40*#REF!+Revenue!I68*#REF!</f>
        <v>#REF!</v>
      </c>
      <c r="J12" s="8" t="e">
        <f>J40*#REF!+Revenue!J68*#REF!</f>
        <v>#REF!</v>
      </c>
      <c r="K12" s="8" t="e">
        <f>K40*#REF!+Revenue!K68*#REF!</f>
        <v>#REF!</v>
      </c>
      <c r="L12" s="8" t="e">
        <f>L40*#REF!+Revenue!L68*#REF!</f>
        <v>#REF!</v>
      </c>
      <c r="M12" s="8" t="e">
        <f>M40*#REF!+Revenue!M68*#REF!</f>
        <v>#REF!</v>
      </c>
      <c r="N12" s="8" t="e">
        <f>N40*#REF!+Revenue!N68*#REF!</f>
        <v>#REF!</v>
      </c>
      <c r="O12" s="8" t="e">
        <f>O40*#REF!+Revenue!O68*#REF!</f>
        <v>#REF!</v>
      </c>
      <c r="P12" s="8" t="e">
        <f>P40*#REF!+Revenue!P68*#REF!</f>
        <v>#REF!</v>
      </c>
      <c r="Q12" s="8" t="e">
        <f>Q40*#REF!+Revenue!Q68*#REF!</f>
        <v>#REF!</v>
      </c>
      <c r="R12" s="8" t="e">
        <f>R40*#REF!+Revenue!R68*#REF!</f>
        <v>#REF!</v>
      </c>
      <c r="S12" s="2" t="e">
        <f t="shared" si="3"/>
        <v>#REF!</v>
      </c>
      <c r="T12" s="2" t="e">
        <f>#REF!</f>
        <v>#REF!</v>
      </c>
      <c r="U12" s="2" t="e">
        <f t="shared" si="4"/>
        <v>#REF!</v>
      </c>
    </row>
    <row r="13" spans="2:21" x14ac:dyDescent="0.2">
      <c r="B13" s="6">
        <v>4</v>
      </c>
      <c r="C13" s="7" t="s">
        <v>15</v>
      </c>
      <c r="D13" s="8">
        <v>0</v>
      </c>
      <c r="E13" s="8">
        <f t="shared" ref="E13:F13" si="6">E41+E69</f>
        <v>0</v>
      </c>
      <c r="F13" s="8">
        <f t="shared" si="6"/>
        <v>0</v>
      </c>
      <c r="G13" s="8" t="e">
        <f>G41*#REF!+Revenue!G69*#REF!</f>
        <v>#REF!</v>
      </c>
      <c r="H13" s="8" t="e">
        <f>H41*#REF!+Revenue!H69*#REF!</f>
        <v>#REF!</v>
      </c>
      <c r="I13" s="8" t="e">
        <f>I41*#REF!+Revenue!I69*#REF!</f>
        <v>#REF!</v>
      </c>
      <c r="J13" s="8" t="e">
        <f>J41*#REF!+Revenue!J69*#REF!</f>
        <v>#REF!</v>
      </c>
      <c r="K13" s="8" t="e">
        <f>K41*#REF!+Revenue!K69*#REF!</f>
        <v>#REF!</v>
      </c>
      <c r="L13" s="8" t="e">
        <f>L41*#REF!+Revenue!L69*#REF!</f>
        <v>#REF!</v>
      </c>
      <c r="M13" s="8" t="e">
        <f>M41*#REF!+Revenue!M69*#REF!</f>
        <v>#REF!</v>
      </c>
      <c r="N13" s="8" t="e">
        <f>N41*#REF!+Revenue!N69*#REF!</f>
        <v>#REF!</v>
      </c>
      <c r="O13" s="8" t="e">
        <f>O41*#REF!+Revenue!O69*#REF!</f>
        <v>#REF!</v>
      </c>
      <c r="P13" s="8" t="e">
        <f>P41*#REF!+Revenue!P69*#REF!</f>
        <v>#REF!</v>
      </c>
      <c r="Q13" s="8" t="e">
        <f>Q41*#REF!+Revenue!Q69*#REF!</f>
        <v>#REF!</v>
      </c>
      <c r="R13" s="8" t="e">
        <f>R41*#REF!+Revenue!R69*#REF!</f>
        <v>#REF!</v>
      </c>
      <c r="S13" s="2" t="e">
        <f t="shared" si="3"/>
        <v>#REF!</v>
      </c>
      <c r="T13" s="2" t="e">
        <f>#REF!</f>
        <v>#REF!</v>
      </c>
      <c r="U13" s="2" t="e">
        <f t="shared" si="4"/>
        <v>#REF!</v>
      </c>
    </row>
    <row r="14" spans="2:21" x14ac:dyDescent="0.2">
      <c r="B14" s="6">
        <v>5</v>
      </c>
      <c r="C14" s="7" t="s">
        <v>16</v>
      </c>
      <c r="D14" s="8">
        <v>0</v>
      </c>
      <c r="E14" s="8">
        <f t="shared" ref="E14:F14" si="7">E42+E70</f>
        <v>0</v>
      </c>
      <c r="F14" s="8">
        <f t="shared" si="7"/>
        <v>0</v>
      </c>
      <c r="G14" s="8" t="e">
        <f>G42*#REF!+Revenue!G70*#REF!</f>
        <v>#REF!</v>
      </c>
      <c r="H14" s="8" t="e">
        <f>H42*#REF!+Revenue!H70*#REF!</f>
        <v>#REF!</v>
      </c>
      <c r="I14" s="8" t="e">
        <f>I42*#REF!+Revenue!I70*#REF!</f>
        <v>#REF!</v>
      </c>
      <c r="J14" s="8" t="e">
        <f>J42*#REF!+Revenue!J70*#REF!</f>
        <v>#REF!</v>
      </c>
      <c r="K14" s="8" t="e">
        <f>K42*#REF!+Revenue!K70*#REF!</f>
        <v>#REF!</v>
      </c>
      <c r="L14" s="8" t="e">
        <f>L42*#REF!+Revenue!L70*#REF!</f>
        <v>#REF!</v>
      </c>
      <c r="M14" s="8" t="e">
        <f>M42*#REF!+Revenue!M70*#REF!</f>
        <v>#REF!</v>
      </c>
      <c r="N14" s="8" t="e">
        <f>N42*#REF!+Revenue!N70*#REF!</f>
        <v>#REF!</v>
      </c>
      <c r="O14" s="8" t="e">
        <f>O42*#REF!+Revenue!O70*#REF!</f>
        <v>#REF!</v>
      </c>
      <c r="P14" s="8" t="e">
        <f>P42*#REF!+Revenue!P70*#REF!</f>
        <v>#REF!</v>
      </c>
      <c r="Q14" s="8" t="e">
        <f>Q42*#REF!+Revenue!Q70*#REF!</f>
        <v>#REF!</v>
      </c>
      <c r="R14" s="8" t="e">
        <f>R42*#REF!+Revenue!R70*#REF!</f>
        <v>#REF!</v>
      </c>
      <c r="S14" s="2" t="e">
        <f t="shared" si="3"/>
        <v>#REF!</v>
      </c>
      <c r="T14" s="2" t="e">
        <f>#REF!</f>
        <v>#REF!</v>
      </c>
      <c r="U14" s="2" t="e">
        <f t="shared" si="4"/>
        <v>#REF!</v>
      </c>
    </row>
    <row r="15" spans="2:21" x14ac:dyDescent="0.2">
      <c r="B15" s="6">
        <v>6</v>
      </c>
      <c r="C15" s="7" t="s">
        <v>17</v>
      </c>
      <c r="D15" s="8">
        <v>0</v>
      </c>
      <c r="E15" s="8">
        <f t="shared" ref="E15:F15" si="8">E43+E71</f>
        <v>0</v>
      </c>
      <c r="F15" s="8">
        <f t="shared" si="8"/>
        <v>0</v>
      </c>
      <c r="G15" s="8" t="e">
        <f>G43*#REF!+Revenue!G71*#REF!</f>
        <v>#REF!</v>
      </c>
      <c r="H15" s="8" t="e">
        <f>H43*#REF!+Revenue!H71*#REF!</f>
        <v>#REF!</v>
      </c>
      <c r="I15" s="8" t="e">
        <f>I43*#REF!+Revenue!I71*#REF!</f>
        <v>#REF!</v>
      </c>
      <c r="J15" s="8" t="e">
        <f>J43*#REF!+Revenue!J71*#REF!</f>
        <v>#REF!</v>
      </c>
      <c r="K15" s="8" t="e">
        <f>K43*#REF!+Revenue!K71*#REF!</f>
        <v>#REF!</v>
      </c>
      <c r="L15" s="8" t="e">
        <f>L43*#REF!+Revenue!L71*#REF!</f>
        <v>#REF!</v>
      </c>
      <c r="M15" s="8" t="e">
        <f>M43*#REF!+Revenue!M71*#REF!</f>
        <v>#REF!</v>
      </c>
      <c r="N15" s="8" t="e">
        <f>N43*#REF!+Revenue!N71*#REF!</f>
        <v>#REF!</v>
      </c>
      <c r="O15" s="8" t="e">
        <f>O43*#REF!+Revenue!O71*#REF!</f>
        <v>#REF!</v>
      </c>
      <c r="P15" s="8" t="e">
        <f>P43*#REF!+Revenue!P71*#REF!</f>
        <v>#REF!</v>
      </c>
      <c r="Q15" s="8" t="e">
        <f>Q43*#REF!+Revenue!Q71*#REF!</f>
        <v>#REF!</v>
      </c>
      <c r="R15" s="8" t="e">
        <f>R43*#REF!+Revenue!R71*#REF!</f>
        <v>#REF!</v>
      </c>
      <c r="S15" s="2" t="e">
        <f t="shared" si="3"/>
        <v>#REF!</v>
      </c>
      <c r="T15" s="2" t="e">
        <f>#REF!</f>
        <v>#REF!</v>
      </c>
      <c r="U15" s="2" t="e">
        <f t="shared" si="4"/>
        <v>#REF!</v>
      </c>
    </row>
    <row r="16" spans="2:21" x14ac:dyDescent="0.2">
      <c r="B16" s="6">
        <v>7</v>
      </c>
      <c r="C16" s="7" t="s">
        <v>18</v>
      </c>
      <c r="D16" s="8">
        <v>0</v>
      </c>
      <c r="E16" s="8">
        <f t="shared" ref="E16:F16" si="9">E44+E72</f>
        <v>0</v>
      </c>
      <c r="F16" s="8">
        <f t="shared" si="9"/>
        <v>0</v>
      </c>
      <c r="G16" s="8" t="e">
        <f>G44*#REF!+Revenue!G72*#REF!</f>
        <v>#REF!</v>
      </c>
      <c r="H16" s="8" t="e">
        <f>H44*#REF!+Revenue!H72*#REF!</f>
        <v>#REF!</v>
      </c>
      <c r="I16" s="8" t="e">
        <f>I44*#REF!+Revenue!I72*#REF!</f>
        <v>#REF!</v>
      </c>
      <c r="J16" s="8" t="e">
        <f>J44*#REF!+Revenue!J72*#REF!</f>
        <v>#REF!</v>
      </c>
      <c r="K16" s="8" t="e">
        <f>K44*#REF!+Revenue!K72*#REF!</f>
        <v>#REF!</v>
      </c>
      <c r="L16" s="8" t="e">
        <f>L44*#REF!+Revenue!L72*#REF!</f>
        <v>#REF!</v>
      </c>
      <c r="M16" s="8" t="e">
        <f>M44*#REF!+Revenue!M72*#REF!</f>
        <v>#REF!</v>
      </c>
      <c r="N16" s="8" t="e">
        <f>N44*#REF!+Revenue!N72*#REF!</f>
        <v>#REF!</v>
      </c>
      <c r="O16" s="8" t="e">
        <f>O44*#REF!+Revenue!O72*#REF!</f>
        <v>#REF!</v>
      </c>
      <c r="P16" s="8" t="e">
        <f>P44*#REF!+Revenue!P72*#REF!</f>
        <v>#REF!</v>
      </c>
      <c r="Q16" s="8" t="e">
        <f>Q44*#REF!+Revenue!Q72*#REF!</f>
        <v>#REF!</v>
      </c>
      <c r="R16" s="8" t="e">
        <f>R44*#REF!+Revenue!R72*#REF!</f>
        <v>#REF!</v>
      </c>
      <c r="S16" s="2" t="e">
        <f t="shared" si="3"/>
        <v>#REF!</v>
      </c>
      <c r="T16" s="2" t="e">
        <f>#REF!</f>
        <v>#REF!</v>
      </c>
      <c r="U16" s="2" t="e">
        <f t="shared" si="4"/>
        <v>#REF!</v>
      </c>
    </row>
    <row r="17" spans="2:21" x14ac:dyDescent="0.2">
      <c r="B17" s="6">
        <v>8</v>
      </c>
      <c r="C17" s="7" t="s">
        <v>19</v>
      </c>
      <c r="D17" s="8">
        <v>0</v>
      </c>
      <c r="E17" s="8">
        <f t="shared" ref="E17:F17" si="10">E45+E73</f>
        <v>0</v>
      </c>
      <c r="F17" s="8">
        <f t="shared" si="10"/>
        <v>0</v>
      </c>
      <c r="G17" s="8" t="e">
        <f>G45*#REF!+Revenue!G73*#REF!</f>
        <v>#REF!</v>
      </c>
      <c r="H17" s="8" t="e">
        <f>H45*#REF!+Revenue!H73*#REF!</f>
        <v>#REF!</v>
      </c>
      <c r="I17" s="8" t="e">
        <f>I45*#REF!+Revenue!I73*#REF!</f>
        <v>#REF!</v>
      </c>
      <c r="J17" s="8" t="e">
        <f>J45*#REF!+Revenue!J73*#REF!</f>
        <v>#REF!</v>
      </c>
      <c r="K17" s="8" t="e">
        <f>K45*#REF!+Revenue!K73*#REF!</f>
        <v>#REF!</v>
      </c>
      <c r="L17" s="8" t="e">
        <f>L45*#REF!+Revenue!L73*#REF!</f>
        <v>#REF!</v>
      </c>
      <c r="M17" s="8" t="e">
        <f>M45*#REF!+Revenue!M73*#REF!</f>
        <v>#REF!</v>
      </c>
      <c r="N17" s="8" t="e">
        <f>N45*#REF!+Revenue!N73*#REF!</f>
        <v>#REF!</v>
      </c>
      <c r="O17" s="8" t="e">
        <f>O45*#REF!+Revenue!O73*#REF!</f>
        <v>#REF!</v>
      </c>
      <c r="P17" s="8" t="e">
        <f>P45*#REF!+Revenue!P73*#REF!</f>
        <v>#REF!</v>
      </c>
      <c r="Q17" s="8" t="e">
        <f>Q45*#REF!+Revenue!Q73*#REF!</f>
        <v>#REF!</v>
      </c>
      <c r="R17" s="8" t="e">
        <f>R45*#REF!+Revenue!R73*#REF!</f>
        <v>#REF!</v>
      </c>
      <c r="S17" s="2" t="e">
        <f t="shared" si="3"/>
        <v>#REF!</v>
      </c>
      <c r="T17" s="2" t="e">
        <f>#REF!</f>
        <v>#REF!</v>
      </c>
      <c r="U17" s="2" t="e">
        <f t="shared" si="4"/>
        <v>#REF!</v>
      </c>
    </row>
    <row r="18" spans="2:21" x14ac:dyDescent="0.2">
      <c r="B18" s="6">
        <v>9</v>
      </c>
      <c r="C18" s="7" t="s">
        <v>20</v>
      </c>
      <c r="D18" s="8">
        <v>0</v>
      </c>
      <c r="E18" s="8">
        <f t="shared" ref="E18:F18" si="11">E46+E74</f>
        <v>0</v>
      </c>
      <c r="F18" s="8">
        <f t="shared" si="11"/>
        <v>0</v>
      </c>
      <c r="G18" s="8" t="e">
        <f>G46*#REF!+Revenue!G74*#REF!</f>
        <v>#REF!</v>
      </c>
      <c r="H18" s="8" t="e">
        <f>H46*#REF!+Revenue!H74*#REF!</f>
        <v>#REF!</v>
      </c>
      <c r="I18" s="8" t="e">
        <f>I46*#REF!+Revenue!I74*#REF!</f>
        <v>#REF!</v>
      </c>
      <c r="J18" s="8" t="e">
        <f>J46*#REF!+Revenue!J74*#REF!</f>
        <v>#REF!</v>
      </c>
      <c r="K18" s="8" t="e">
        <f>K46*#REF!+Revenue!K74*#REF!</f>
        <v>#REF!</v>
      </c>
      <c r="L18" s="8" t="e">
        <f>L46*#REF!+Revenue!L74*#REF!</f>
        <v>#REF!</v>
      </c>
      <c r="M18" s="8" t="e">
        <f>M46*#REF!+Revenue!M74*#REF!</f>
        <v>#REF!</v>
      </c>
      <c r="N18" s="8" t="e">
        <f>N46*#REF!+Revenue!N74*#REF!</f>
        <v>#REF!</v>
      </c>
      <c r="O18" s="8" t="e">
        <f>O46*#REF!+Revenue!O74*#REF!</f>
        <v>#REF!</v>
      </c>
      <c r="P18" s="8" t="e">
        <f>P46*#REF!+Revenue!P74*#REF!</f>
        <v>#REF!</v>
      </c>
      <c r="Q18" s="8" t="e">
        <f>Q46*#REF!+Revenue!Q74*#REF!</f>
        <v>#REF!</v>
      </c>
      <c r="R18" s="8" t="e">
        <f>R46*#REF!+Revenue!R74*#REF!</f>
        <v>#REF!</v>
      </c>
      <c r="S18" s="2" t="e">
        <f t="shared" si="3"/>
        <v>#REF!</v>
      </c>
      <c r="T18" s="2" t="e">
        <f>#REF!</f>
        <v>#REF!</v>
      </c>
      <c r="U18" s="2" t="e">
        <f t="shared" si="4"/>
        <v>#REF!</v>
      </c>
    </row>
    <row r="19" spans="2:21" x14ac:dyDescent="0.2">
      <c r="B19" s="6">
        <v>10</v>
      </c>
      <c r="C19" s="7" t="s">
        <v>21</v>
      </c>
      <c r="D19" s="8">
        <v>0</v>
      </c>
      <c r="E19" s="8">
        <f t="shared" ref="E19:F19" si="12">E47+E75</f>
        <v>0</v>
      </c>
      <c r="F19" s="8">
        <f t="shared" si="12"/>
        <v>0</v>
      </c>
      <c r="G19" s="8" t="e">
        <f>G47*#REF!+Revenue!G75*#REF!</f>
        <v>#REF!</v>
      </c>
      <c r="H19" s="8" t="e">
        <f>H47*#REF!+Revenue!H75*#REF!</f>
        <v>#REF!</v>
      </c>
      <c r="I19" s="8" t="e">
        <f>I47*#REF!+Revenue!I75*#REF!</f>
        <v>#REF!</v>
      </c>
      <c r="J19" s="8" t="e">
        <f>J47*#REF!+Revenue!J75*#REF!</f>
        <v>#REF!</v>
      </c>
      <c r="K19" s="8" t="e">
        <f>K47*#REF!+Revenue!K75*#REF!</f>
        <v>#REF!</v>
      </c>
      <c r="L19" s="8" t="e">
        <f>L47*#REF!+Revenue!L75*#REF!</f>
        <v>#REF!</v>
      </c>
      <c r="M19" s="8" t="e">
        <f>M47*#REF!+Revenue!M75*#REF!</f>
        <v>#REF!</v>
      </c>
      <c r="N19" s="8" t="e">
        <f>N47*#REF!+Revenue!N75*#REF!</f>
        <v>#REF!</v>
      </c>
      <c r="O19" s="8" t="e">
        <f>O47*#REF!+Revenue!O75*#REF!</f>
        <v>#REF!</v>
      </c>
      <c r="P19" s="8" t="e">
        <f>P47*#REF!+Revenue!P75*#REF!</f>
        <v>#REF!</v>
      </c>
      <c r="Q19" s="8" t="e">
        <f>Q47*#REF!+Revenue!Q75*#REF!</f>
        <v>#REF!</v>
      </c>
      <c r="R19" s="8" t="e">
        <f>R47*#REF!+Revenue!R75*#REF!</f>
        <v>#REF!</v>
      </c>
      <c r="S19" s="2" t="e">
        <f t="shared" si="3"/>
        <v>#REF!</v>
      </c>
      <c r="T19" s="2" t="e">
        <f>#REF!</f>
        <v>#REF!</v>
      </c>
      <c r="U19" s="2" t="e">
        <f t="shared" si="4"/>
        <v>#REF!</v>
      </c>
    </row>
    <row r="20" spans="2:21" x14ac:dyDescent="0.2">
      <c r="B20" s="6">
        <v>11</v>
      </c>
      <c r="C20" s="7" t="s">
        <v>22</v>
      </c>
      <c r="D20" s="8">
        <v>0</v>
      </c>
      <c r="E20" s="8">
        <f t="shared" ref="E20:F20" si="13">E48+E76</f>
        <v>0</v>
      </c>
      <c r="F20" s="8">
        <f t="shared" si="13"/>
        <v>0</v>
      </c>
      <c r="G20" s="8" t="e">
        <f>G48*#REF!+Revenue!G76*#REF!</f>
        <v>#REF!</v>
      </c>
      <c r="H20" s="8" t="e">
        <f>H48*#REF!+Revenue!H76*#REF!</f>
        <v>#REF!</v>
      </c>
      <c r="I20" s="8" t="e">
        <f>I48*#REF!+Revenue!I76*#REF!</f>
        <v>#REF!</v>
      </c>
      <c r="J20" s="8" t="e">
        <f>J48*#REF!+Revenue!J76*#REF!</f>
        <v>#REF!</v>
      </c>
      <c r="K20" s="8" t="e">
        <f>K48*#REF!+Revenue!K76*#REF!</f>
        <v>#REF!</v>
      </c>
      <c r="L20" s="8" t="e">
        <f>L48*#REF!+Revenue!L76*#REF!</f>
        <v>#REF!</v>
      </c>
      <c r="M20" s="8" t="e">
        <f>M48*#REF!+Revenue!M76*#REF!</f>
        <v>#REF!</v>
      </c>
      <c r="N20" s="8" t="e">
        <f>N48*#REF!+Revenue!N76*#REF!</f>
        <v>#REF!</v>
      </c>
      <c r="O20" s="8" t="e">
        <f>O48*#REF!+Revenue!O76*#REF!</f>
        <v>#REF!</v>
      </c>
      <c r="P20" s="8" t="e">
        <f>P48*#REF!+Revenue!P76*#REF!</f>
        <v>#REF!</v>
      </c>
      <c r="Q20" s="8" t="e">
        <f>Q48*#REF!+Revenue!Q76*#REF!</f>
        <v>#REF!</v>
      </c>
      <c r="R20" s="8" t="e">
        <f>R48*#REF!+Revenue!R76*#REF!</f>
        <v>#REF!</v>
      </c>
      <c r="S20" s="2" t="e">
        <f t="shared" si="3"/>
        <v>#REF!</v>
      </c>
      <c r="T20" s="2" t="e">
        <f>#REF!</f>
        <v>#REF!</v>
      </c>
      <c r="U20" s="2" t="e">
        <f t="shared" si="4"/>
        <v>#REF!</v>
      </c>
    </row>
    <row r="21" spans="2:21" x14ac:dyDescent="0.2">
      <c r="B21" s="6">
        <v>12</v>
      </c>
      <c r="C21" s="7" t="s">
        <v>23</v>
      </c>
      <c r="D21" s="8">
        <v>0</v>
      </c>
      <c r="E21" s="8">
        <f t="shared" ref="E21:F21" si="14">E49+E77</f>
        <v>0</v>
      </c>
      <c r="F21" s="8">
        <f t="shared" si="14"/>
        <v>0</v>
      </c>
      <c r="G21" s="8" t="e">
        <f>G49*#REF!+Revenue!G77*#REF!</f>
        <v>#REF!</v>
      </c>
      <c r="H21" s="8" t="e">
        <f>H49*#REF!+Revenue!H77*#REF!</f>
        <v>#REF!</v>
      </c>
      <c r="I21" s="8" t="e">
        <f>I49*#REF!+Revenue!I77*#REF!</f>
        <v>#REF!</v>
      </c>
      <c r="J21" s="8" t="e">
        <f>J49*#REF!+Revenue!J77*#REF!</f>
        <v>#REF!</v>
      </c>
      <c r="K21" s="8" t="e">
        <f>K49*#REF!+Revenue!K77*#REF!</f>
        <v>#REF!</v>
      </c>
      <c r="L21" s="8" t="e">
        <f>L49*#REF!+Revenue!L77*#REF!</f>
        <v>#REF!</v>
      </c>
      <c r="M21" s="8" t="e">
        <f>M49*#REF!+Revenue!M77*#REF!</f>
        <v>#REF!</v>
      </c>
      <c r="N21" s="8" t="e">
        <f>N49*#REF!+Revenue!N77*#REF!</f>
        <v>#REF!</v>
      </c>
      <c r="O21" s="8" t="e">
        <f>O49*#REF!+Revenue!O77*#REF!</f>
        <v>#REF!</v>
      </c>
      <c r="P21" s="8" t="e">
        <f>P49*#REF!+Revenue!P77*#REF!</f>
        <v>#REF!</v>
      </c>
      <c r="Q21" s="8" t="e">
        <f>Q49*#REF!+Revenue!Q77*#REF!</f>
        <v>#REF!</v>
      </c>
      <c r="R21" s="8" t="e">
        <f>R49*#REF!+Revenue!R77*#REF!</f>
        <v>#REF!</v>
      </c>
      <c r="S21" s="2" t="e">
        <f t="shared" si="3"/>
        <v>#REF!</v>
      </c>
      <c r="T21" s="2" t="e">
        <f>#REF!</f>
        <v>#REF!</v>
      </c>
      <c r="U21" s="2" t="e">
        <f t="shared" si="4"/>
        <v>#REF!</v>
      </c>
    </row>
    <row r="22" spans="2:21" x14ac:dyDescent="0.2">
      <c r="B22" s="6">
        <v>13</v>
      </c>
      <c r="C22" s="7" t="s">
        <v>24</v>
      </c>
      <c r="D22" s="8">
        <v>0</v>
      </c>
      <c r="E22" s="8">
        <f t="shared" ref="E22:F22" si="15">E50+E78</f>
        <v>0</v>
      </c>
      <c r="F22" s="8">
        <f t="shared" si="15"/>
        <v>0</v>
      </c>
      <c r="G22" s="8" t="e">
        <f>G50*#REF!+Revenue!G78*#REF!</f>
        <v>#REF!</v>
      </c>
      <c r="H22" s="8" t="e">
        <f>H50*#REF!+Revenue!H78*#REF!</f>
        <v>#REF!</v>
      </c>
      <c r="I22" s="8" t="e">
        <f>I50*#REF!+Revenue!I78*#REF!</f>
        <v>#REF!</v>
      </c>
      <c r="J22" s="8" t="e">
        <f>J50*#REF!+Revenue!J78*#REF!</f>
        <v>#REF!</v>
      </c>
      <c r="K22" s="8" t="e">
        <f>K50*#REF!+Revenue!K78*#REF!</f>
        <v>#REF!</v>
      </c>
      <c r="L22" s="8" t="e">
        <f>L50*#REF!+Revenue!L78*#REF!</f>
        <v>#REF!</v>
      </c>
      <c r="M22" s="8" t="e">
        <f>M50*#REF!+Revenue!M78*#REF!</f>
        <v>#REF!</v>
      </c>
      <c r="N22" s="8" t="e">
        <f>N50*#REF!+Revenue!N78*#REF!</f>
        <v>#REF!</v>
      </c>
      <c r="O22" s="8" t="e">
        <f>O50*#REF!+Revenue!O78*#REF!</f>
        <v>#REF!</v>
      </c>
      <c r="P22" s="8" t="e">
        <f>P50*#REF!+Revenue!P78*#REF!</f>
        <v>#REF!</v>
      </c>
      <c r="Q22" s="8" t="e">
        <f>Q50*#REF!+Revenue!Q78*#REF!</f>
        <v>#REF!</v>
      </c>
      <c r="R22" s="8" t="e">
        <f>R50*#REF!+Revenue!R78*#REF!</f>
        <v>#REF!</v>
      </c>
      <c r="S22" s="2" t="e">
        <f t="shared" si="3"/>
        <v>#REF!</v>
      </c>
      <c r="T22" s="2" t="e">
        <f>#REF!</f>
        <v>#REF!</v>
      </c>
      <c r="U22" s="2" t="e">
        <f t="shared" si="4"/>
        <v>#REF!</v>
      </c>
    </row>
    <row r="23" spans="2:21" x14ac:dyDescent="0.2">
      <c r="B23" s="6">
        <v>14</v>
      </c>
      <c r="C23" s="7" t="s">
        <v>25</v>
      </c>
      <c r="D23" s="8">
        <v>0</v>
      </c>
      <c r="E23" s="8">
        <f t="shared" ref="E23:F23" si="16">E51+E79</f>
        <v>0</v>
      </c>
      <c r="F23" s="8">
        <f t="shared" si="16"/>
        <v>0</v>
      </c>
      <c r="G23" s="8" t="e">
        <f>G51*#REF!+Revenue!G79*#REF!</f>
        <v>#REF!</v>
      </c>
      <c r="H23" s="8" t="e">
        <f>H51*#REF!+Revenue!H79*#REF!</f>
        <v>#REF!</v>
      </c>
      <c r="I23" s="8" t="e">
        <f>I51*#REF!+Revenue!I79*#REF!</f>
        <v>#REF!</v>
      </c>
      <c r="J23" s="8" t="e">
        <f>J51*#REF!+Revenue!J79*#REF!</f>
        <v>#REF!</v>
      </c>
      <c r="K23" s="8" t="e">
        <f>K51*#REF!+Revenue!K79*#REF!</f>
        <v>#REF!</v>
      </c>
      <c r="L23" s="8" t="e">
        <f>L51*#REF!+Revenue!L79*#REF!</f>
        <v>#REF!</v>
      </c>
      <c r="M23" s="8" t="e">
        <f>M51*#REF!+Revenue!M79*#REF!</f>
        <v>#REF!</v>
      </c>
      <c r="N23" s="8" t="e">
        <f>N51*#REF!+Revenue!N79*#REF!</f>
        <v>#REF!</v>
      </c>
      <c r="O23" s="8" t="e">
        <f>O51*#REF!+Revenue!O79*#REF!</f>
        <v>#REF!</v>
      </c>
      <c r="P23" s="8" t="e">
        <f>P51*#REF!+Revenue!P79*#REF!</f>
        <v>#REF!</v>
      </c>
      <c r="Q23" s="8" t="e">
        <f>Q51*#REF!+Revenue!Q79*#REF!</f>
        <v>#REF!</v>
      </c>
      <c r="R23" s="8" t="e">
        <f>R51*#REF!+Revenue!R79*#REF!</f>
        <v>#REF!</v>
      </c>
      <c r="S23" s="2" t="e">
        <f t="shared" si="3"/>
        <v>#REF!</v>
      </c>
      <c r="T23" s="2" t="e">
        <f>#REF!</f>
        <v>#REF!</v>
      </c>
      <c r="U23" s="2" t="e">
        <f t="shared" si="4"/>
        <v>#REF!</v>
      </c>
    </row>
    <row r="24" spans="2:21" x14ac:dyDescent="0.2">
      <c r="B24" s="6">
        <v>15</v>
      </c>
      <c r="C24" s="7" t="s">
        <v>26</v>
      </c>
      <c r="D24" s="8">
        <v>0</v>
      </c>
      <c r="E24" s="8">
        <f t="shared" ref="E24:F24" si="17">E52+E80</f>
        <v>0</v>
      </c>
      <c r="F24" s="8">
        <f t="shared" si="17"/>
        <v>0</v>
      </c>
      <c r="G24" s="8" t="e">
        <f>G52*#REF!+Revenue!G80*#REF!</f>
        <v>#REF!</v>
      </c>
      <c r="H24" s="8" t="e">
        <f>H52*#REF!+Revenue!H80*#REF!</f>
        <v>#REF!</v>
      </c>
      <c r="I24" s="8" t="e">
        <f>I52*#REF!+Revenue!I80*#REF!</f>
        <v>#REF!</v>
      </c>
      <c r="J24" s="8" t="e">
        <f>J52*#REF!+Revenue!J80*#REF!</f>
        <v>#REF!</v>
      </c>
      <c r="K24" s="8" t="e">
        <f>K52*#REF!+Revenue!K80*#REF!</f>
        <v>#REF!</v>
      </c>
      <c r="L24" s="8" t="e">
        <f>L52*#REF!+Revenue!L80*#REF!</f>
        <v>#REF!</v>
      </c>
      <c r="M24" s="8" t="e">
        <f>M52*#REF!+Revenue!M80*#REF!</f>
        <v>#REF!</v>
      </c>
      <c r="N24" s="8" t="e">
        <f>N52*#REF!+Revenue!N80*#REF!</f>
        <v>#REF!</v>
      </c>
      <c r="O24" s="8" t="e">
        <f>O52*#REF!+Revenue!O80*#REF!</f>
        <v>#REF!</v>
      </c>
      <c r="P24" s="8" t="e">
        <f>P52*#REF!+Revenue!P80*#REF!</f>
        <v>#REF!</v>
      </c>
      <c r="Q24" s="8" t="e">
        <f>Q52*#REF!+Revenue!Q80*#REF!</f>
        <v>#REF!</v>
      </c>
      <c r="R24" s="8" t="e">
        <f>R52*#REF!+Revenue!R80*#REF!</f>
        <v>#REF!</v>
      </c>
      <c r="S24" s="2" t="e">
        <f t="shared" si="3"/>
        <v>#REF!</v>
      </c>
      <c r="T24" s="2" t="e">
        <f>#REF!</f>
        <v>#REF!</v>
      </c>
      <c r="U24" s="2" t="e">
        <f t="shared" si="4"/>
        <v>#REF!</v>
      </c>
    </row>
    <row r="25" spans="2:21" x14ac:dyDescent="0.2">
      <c r="B25" s="6">
        <v>16</v>
      </c>
      <c r="C25" s="7" t="s">
        <v>27</v>
      </c>
      <c r="D25" s="8">
        <v>0</v>
      </c>
      <c r="E25" s="8">
        <f t="shared" ref="E25:F25" si="18">E53+E81</f>
        <v>0</v>
      </c>
      <c r="F25" s="8">
        <f t="shared" si="18"/>
        <v>0</v>
      </c>
      <c r="G25" s="8" t="e">
        <f>G53*#REF!+Revenue!G81*#REF!</f>
        <v>#REF!</v>
      </c>
      <c r="H25" s="8" t="e">
        <f>H53*#REF!+Revenue!H81*#REF!</f>
        <v>#REF!</v>
      </c>
      <c r="I25" s="8" t="e">
        <f>I53*#REF!+Revenue!I81*#REF!</f>
        <v>#REF!</v>
      </c>
      <c r="J25" s="8" t="e">
        <f>J53*#REF!+Revenue!J81*#REF!</f>
        <v>#REF!</v>
      </c>
      <c r="K25" s="8" t="e">
        <f>K53*#REF!+Revenue!K81*#REF!</f>
        <v>#REF!</v>
      </c>
      <c r="L25" s="8" t="e">
        <f>L53*#REF!+Revenue!L81*#REF!</f>
        <v>#REF!</v>
      </c>
      <c r="M25" s="8" t="e">
        <f>M53*#REF!+Revenue!M81*#REF!</f>
        <v>#REF!</v>
      </c>
      <c r="N25" s="8" t="e">
        <f>N53*#REF!+Revenue!N81*#REF!</f>
        <v>#REF!</v>
      </c>
      <c r="O25" s="8" t="e">
        <f>O53*#REF!+Revenue!O81*#REF!</f>
        <v>#REF!</v>
      </c>
      <c r="P25" s="8" t="e">
        <f>P53*#REF!+Revenue!P81*#REF!</f>
        <v>#REF!</v>
      </c>
      <c r="Q25" s="8" t="e">
        <f>Q53*#REF!+Revenue!Q81*#REF!</f>
        <v>#REF!</v>
      </c>
      <c r="R25" s="8" t="e">
        <f>R53*#REF!+Revenue!R81*#REF!</f>
        <v>#REF!</v>
      </c>
      <c r="S25" s="2" t="e">
        <f t="shared" si="3"/>
        <v>#REF!</v>
      </c>
      <c r="T25" s="2" t="e">
        <f>#REF!</f>
        <v>#REF!</v>
      </c>
      <c r="U25" s="2" t="e">
        <f t="shared" si="4"/>
        <v>#REF!</v>
      </c>
    </row>
    <row r="26" spans="2:21" x14ac:dyDescent="0.2">
      <c r="B26" s="6">
        <v>17</v>
      </c>
      <c r="C26" s="7" t="s">
        <v>28</v>
      </c>
      <c r="D26" s="8">
        <v>0</v>
      </c>
      <c r="E26" s="8">
        <f t="shared" ref="E26:F26" si="19">E54+E82</f>
        <v>0</v>
      </c>
      <c r="F26" s="8">
        <f t="shared" si="19"/>
        <v>0</v>
      </c>
      <c r="G26" s="8" t="e">
        <f>G54*#REF!+Revenue!G82*#REF!</f>
        <v>#REF!</v>
      </c>
      <c r="H26" s="8" t="e">
        <f>H54*#REF!+Revenue!H82*#REF!</f>
        <v>#REF!</v>
      </c>
      <c r="I26" s="8" t="e">
        <f>I54*#REF!+Revenue!I82*#REF!</f>
        <v>#REF!</v>
      </c>
      <c r="J26" s="8" t="e">
        <f>J54*#REF!+Revenue!J82*#REF!</f>
        <v>#REF!</v>
      </c>
      <c r="K26" s="8" t="e">
        <f>K54*#REF!+Revenue!K82*#REF!</f>
        <v>#REF!</v>
      </c>
      <c r="L26" s="8" t="e">
        <f>L54*#REF!+Revenue!L82*#REF!</f>
        <v>#REF!</v>
      </c>
      <c r="M26" s="8" t="e">
        <f>M54*#REF!+Revenue!M82*#REF!</f>
        <v>#REF!</v>
      </c>
      <c r="N26" s="8" t="e">
        <f>N54*#REF!+Revenue!N82*#REF!</f>
        <v>#REF!</v>
      </c>
      <c r="O26" s="8" t="e">
        <f>O54*#REF!+Revenue!O82*#REF!</f>
        <v>#REF!</v>
      </c>
      <c r="P26" s="8" t="e">
        <f>P54*#REF!+Revenue!P82*#REF!</f>
        <v>#REF!</v>
      </c>
      <c r="Q26" s="8" t="e">
        <f>Q54*#REF!+Revenue!Q82*#REF!</f>
        <v>#REF!</v>
      </c>
      <c r="R26" s="8" t="e">
        <f>R54*#REF!+Revenue!R82*#REF!</f>
        <v>#REF!</v>
      </c>
      <c r="S26" s="2" t="e">
        <f t="shared" si="3"/>
        <v>#REF!</v>
      </c>
      <c r="T26" s="2" t="e">
        <f>#REF!</f>
        <v>#REF!</v>
      </c>
      <c r="U26" s="2" t="e">
        <f t="shared" si="4"/>
        <v>#REF!</v>
      </c>
    </row>
    <row r="27" spans="2:21" x14ac:dyDescent="0.2">
      <c r="B27" s="6">
        <v>18</v>
      </c>
      <c r="C27" s="7" t="s">
        <v>29</v>
      </c>
      <c r="D27" s="8">
        <v>0</v>
      </c>
      <c r="E27" s="8">
        <f t="shared" ref="E27:F27" si="20">E55+E83</f>
        <v>0</v>
      </c>
      <c r="F27" s="8">
        <f t="shared" si="20"/>
        <v>0</v>
      </c>
      <c r="G27" s="8" t="e">
        <f>G55*#REF!+Revenue!G83*#REF!</f>
        <v>#REF!</v>
      </c>
      <c r="H27" s="8" t="e">
        <f>H55*#REF!+Revenue!H83*#REF!</f>
        <v>#REF!</v>
      </c>
      <c r="I27" s="8" t="e">
        <f>I55*#REF!+Revenue!I83*#REF!</f>
        <v>#REF!</v>
      </c>
      <c r="J27" s="8" t="e">
        <f>J55*#REF!+Revenue!J83*#REF!</f>
        <v>#REF!</v>
      </c>
      <c r="K27" s="8" t="e">
        <f>K55*#REF!+Revenue!K83*#REF!</f>
        <v>#REF!</v>
      </c>
      <c r="L27" s="8" t="e">
        <f>L55*#REF!+Revenue!L83*#REF!</f>
        <v>#REF!</v>
      </c>
      <c r="M27" s="8" t="e">
        <f>M55*#REF!+Revenue!M83*#REF!</f>
        <v>#REF!</v>
      </c>
      <c r="N27" s="8" t="e">
        <f>N55*#REF!+Revenue!N83*#REF!</f>
        <v>#REF!</v>
      </c>
      <c r="O27" s="8" t="e">
        <f>O55*#REF!+Revenue!O83*#REF!</f>
        <v>#REF!</v>
      </c>
      <c r="P27" s="8" t="e">
        <f>P55*#REF!+Revenue!P83*#REF!</f>
        <v>#REF!</v>
      </c>
      <c r="Q27" s="8" t="e">
        <f>Q55*#REF!+Revenue!Q83*#REF!</f>
        <v>#REF!</v>
      </c>
      <c r="R27" s="8" t="e">
        <f>R55*#REF!+Revenue!R83*#REF!</f>
        <v>#REF!</v>
      </c>
      <c r="S27" s="2" t="e">
        <f t="shared" si="3"/>
        <v>#REF!</v>
      </c>
      <c r="T27" s="2" t="e">
        <f>#REF!</f>
        <v>#REF!</v>
      </c>
      <c r="U27" s="2" t="e">
        <f t="shared" si="4"/>
        <v>#REF!</v>
      </c>
    </row>
    <row r="28" spans="2:21" x14ac:dyDescent="0.2">
      <c r="B28" s="6">
        <v>19</v>
      </c>
      <c r="C28" s="7" t="s">
        <v>30</v>
      </c>
      <c r="D28" s="8">
        <v>0</v>
      </c>
      <c r="E28" s="8">
        <f t="shared" ref="E28:F28" si="21">E56+E84</f>
        <v>0</v>
      </c>
      <c r="F28" s="8">
        <f t="shared" si="21"/>
        <v>0</v>
      </c>
      <c r="G28" s="8" t="e">
        <f>G56*#REF!+Revenue!G84*#REF!</f>
        <v>#REF!</v>
      </c>
      <c r="H28" s="8" t="e">
        <f>H56*#REF!+Revenue!H84*#REF!</f>
        <v>#REF!</v>
      </c>
      <c r="I28" s="8" t="e">
        <f>I56*#REF!+Revenue!I84*#REF!</f>
        <v>#REF!</v>
      </c>
      <c r="J28" s="8" t="e">
        <f>J56*#REF!+Revenue!J84*#REF!</f>
        <v>#REF!</v>
      </c>
      <c r="K28" s="8" t="e">
        <f>K56*#REF!+Revenue!K84*#REF!</f>
        <v>#REF!</v>
      </c>
      <c r="L28" s="8" t="e">
        <f>L56*#REF!+Revenue!L84*#REF!</f>
        <v>#REF!</v>
      </c>
      <c r="M28" s="8" t="e">
        <f>M56*#REF!+Revenue!M84*#REF!</f>
        <v>#REF!</v>
      </c>
      <c r="N28" s="8" t="e">
        <f>N56*#REF!+Revenue!N84*#REF!</f>
        <v>#REF!</v>
      </c>
      <c r="O28" s="8" t="e">
        <f>O56*#REF!+Revenue!O84*#REF!</f>
        <v>#REF!</v>
      </c>
      <c r="P28" s="8" t="e">
        <f>P56*#REF!+Revenue!P84*#REF!</f>
        <v>#REF!</v>
      </c>
      <c r="Q28" s="8" t="e">
        <f>Q56*#REF!+Revenue!Q84*#REF!</f>
        <v>#REF!</v>
      </c>
      <c r="R28" s="8" t="e">
        <f>R56*#REF!+Revenue!R84*#REF!</f>
        <v>#REF!</v>
      </c>
      <c r="S28" s="2" t="e">
        <f t="shared" si="3"/>
        <v>#REF!</v>
      </c>
      <c r="T28" s="2" t="e">
        <f>#REF!</f>
        <v>#REF!</v>
      </c>
      <c r="U28" s="2" t="e">
        <f t="shared" si="4"/>
        <v>#REF!</v>
      </c>
    </row>
    <row r="29" spans="2:21" x14ac:dyDescent="0.2">
      <c r="B29" s="6">
        <v>20</v>
      </c>
      <c r="C29" s="7" t="s">
        <v>31</v>
      </c>
      <c r="D29" s="8">
        <v>0</v>
      </c>
      <c r="E29" s="8">
        <f t="shared" ref="E29:F29" si="22">E57+E85</f>
        <v>0</v>
      </c>
      <c r="F29" s="8">
        <f t="shared" si="22"/>
        <v>0</v>
      </c>
      <c r="G29" s="8" t="e">
        <f>G57*#REF!+Revenue!G85*#REF!</f>
        <v>#REF!</v>
      </c>
      <c r="H29" s="8" t="e">
        <f>H57*#REF!+Revenue!H85*#REF!</f>
        <v>#REF!</v>
      </c>
      <c r="I29" s="8" t="e">
        <f>I57*#REF!+Revenue!I85*#REF!</f>
        <v>#REF!</v>
      </c>
      <c r="J29" s="8" t="e">
        <f>J57*#REF!+Revenue!J85*#REF!</f>
        <v>#REF!</v>
      </c>
      <c r="K29" s="8" t="e">
        <f>K57*#REF!+Revenue!K85*#REF!</f>
        <v>#REF!</v>
      </c>
      <c r="L29" s="8" t="e">
        <f>L57*#REF!+Revenue!L85*#REF!</f>
        <v>#REF!</v>
      </c>
      <c r="M29" s="8" t="e">
        <f>M57*#REF!+Revenue!M85*#REF!</f>
        <v>#REF!</v>
      </c>
      <c r="N29" s="8" t="e">
        <f>N57*#REF!+Revenue!N85*#REF!</f>
        <v>#REF!</v>
      </c>
      <c r="O29" s="8" t="e">
        <f>O57*#REF!+Revenue!O85*#REF!</f>
        <v>#REF!</v>
      </c>
      <c r="P29" s="8" t="e">
        <f>P57*#REF!+Revenue!P85*#REF!</f>
        <v>#REF!</v>
      </c>
      <c r="Q29" s="8" t="e">
        <f>Q57*#REF!+Revenue!Q85*#REF!</f>
        <v>#REF!</v>
      </c>
      <c r="R29" s="8" t="e">
        <f>R57*#REF!+Revenue!R85*#REF!</f>
        <v>#REF!</v>
      </c>
      <c r="S29" s="2" t="e">
        <f t="shared" si="3"/>
        <v>#REF!</v>
      </c>
      <c r="T29" s="2" t="e">
        <f>#REF!</f>
        <v>#REF!</v>
      </c>
      <c r="U29" s="2" t="e">
        <f t="shared" si="4"/>
        <v>#REF!</v>
      </c>
    </row>
    <row r="30" spans="2:21" x14ac:dyDescent="0.2">
      <c r="B30" s="6">
        <v>21</v>
      </c>
      <c r="C30" s="7" t="s">
        <v>32</v>
      </c>
      <c r="D30" s="8">
        <v>0</v>
      </c>
      <c r="E30" s="8">
        <f t="shared" ref="E30:F30" si="23">E58+E86</f>
        <v>0</v>
      </c>
      <c r="F30" s="8">
        <f t="shared" si="23"/>
        <v>0</v>
      </c>
      <c r="G30" s="8" t="e">
        <f>G58*#REF!+Revenue!G86*#REF!</f>
        <v>#REF!</v>
      </c>
      <c r="H30" s="8" t="e">
        <f>H58*#REF!+Revenue!H86*#REF!</f>
        <v>#REF!</v>
      </c>
      <c r="I30" s="8" t="e">
        <f>I58*#REF!+Revenue!I86*#REF!</f>
        <v>#REF!</v>
      </c>
      <c r="J30" s="8" t="e">
        <f>J58*#REF!+Revenue!J86*#REF!</f>
        <v>#REF!</v>
      </c>
      <c r="K30" s="8" t="e">
        <f>K58*#REF!+Revenue!K86*#REF!</f>
        <v>#REF!</v>
      </c>
      <c r="L30" s="8" t="e">
        <f>L58*#REF!+Revenue!L86*#REF!</f>
        <v>#REF!</v>
      </c>
      <c r="M30" s="8" t="e">
        <f>M58*#REF!+Revenue!M86*#REF!</f>
        <v>#REF!</v>
      </c>
      <c r="N30" s="8" t="e">
        <f>N58*#REF!+Revenue!N86*#REF!</f>
        <v>#REF!</v>
      </c>
      <c r="O30" s="8" t="e">
        <f>O58*#REF!+Revenue!O86*#REF!</f>
        <v>#REF!</v>
      </c>
      <c r="P30" s="8" t="e">
        <f>P58*#REF!+Revenue!P86*#REF!</f>
        <v>#REF!</v>
      </c>
      <c r="Q30" s="8" t="e">
        <f>Q58*#REF!+Revenue!Q86*#REF!</f>
        <v>#REF!</v>
      </c>
      <c r="R30" s="8" t="e">
        <f>R58*#REF!+Revenue!R86*#REF!</f>
        <v>#REF!</v>
      </c>
      <c r="S30" s="2" t="e">
        <f t="shared" si="3"/>
        <v>#REF!</v>
      </c>
      <c r="T30" s="2" t="e">
        <f>#REF!</f>
        <v>#REF!</v>
      </c>
      <c r="U30" s="2" t="e">
        <f t="shared" si="4"/>
        <v>#REF!</v>
      </c>
    </row>
    <row r="31" spans="2:21" x14ac:dyDescent="0.2">
      <c r="B31" s="6">
        <v>22</v>
      </c>
      <c r="C31" s="7" t="s">
        <v>37</v>
      </c>
      <c r="D31" s="8">
        <v>0</v>
      </c>
      <c r="E31" s="8">
        <f t="shared" ref="E31:F31" si="24">E59+E87</f>
        <v>0</v>
      </c>
      <c r="F31" s="8">
        <f t="shared" si="24"/>
        <v>0</v>
      </c>
      <c r="G31" s="8" t="e">
        <f>G59*#REF!+Revenue!G87*#REF!</f>
        <v>#REF!</v>
      </c>
      <c r="H31" s="8" t="e">
        <f>H59*#REF!+Revenue!H87*#REF!</f>
        <v>#REF!</v>
      </c>
      <c r="I31" s="8" t="e">
        <f>I59*#REF!+Revenue!I87*#REF!</f>
        <v>#REF!</v>
      </c>
      <c r="J31" s="8" t="e">
        <f>J59*#REF!+Revenue!J87*#REF!</f>
        <v>#REF!</v>
      </c>
      <c r="K31" s="8" t="e">
        <f>K59*#REF!+Revenue!K87*#REF!</f>
        <v>#REF!</v>
      </c>
      <c r="L31" s="8" t="e">
        <f>L59*#REF!+Revenue!L87*#REF!</f>
        <v>#REF!</v>
      </c>
      <c r="M31" s="8" t="e">
        <f>M59*#REF!+Revenue!M87*#REF!</f>
        <v>#REF!</v>
      </c>
      <c r="N31" s="8" t="e">
        <f>N59*#REF!+Revenue!N87*#REF!</f>
        <v>#REF!</v>
      </c>
      <c r="O31" s="8" t="e">
        <f>O59*#REF!+Revenue!O87*#REF!</f>
        <v>#REF!</v>
      </c>
      <c r="P31" s="8" t="e">
        <f>P59*#REF!+Revenue!P87*#REF!</f>
        <v>#REF!</v>
      </c>
      <c r="Q31" s="8" t="e">
        <f>Q59*#REF!+Revenue!Q87*#REF!</f>
        <v>#REF!</v>
      </c>
      <c r="R31" s="8" t="e">
        <f>R59*#REF!+Revenue!R87*#REF!</f>
        <v>#REF!</v>
      </c>
      <c r="S31" s="2" t="e">
        <f t="shared" si="3"/>
        <v>#REF!</v>
      </c>
      <c r="T31" s="2" t="e">
        <f>#REF!</f>
        <v>#REF!</v>
      </c>
      <c r="U31" s="2" t="e">
        <f t="shared" si="4"/>
        <v>#REF!</v>
      </c>
    </row>
    <row r="32" spans="2:21" x14ac:dyDescent="0.2">
      <c r="B32" s="6">
        <v>23</v>
      </c>
      <c r="C32" s="7" t="s">
        <v>38</v>
      </c>
      <c r="D32" s="8">
        <v>0</v>
      </c>
      <c r="E32" s="8">
        <f t="shared" ref="E32:F32" si="25">E60+E88</f>
        <v>0</v>
      </c>
      <c r="F32" s="8">
        <f t="shared" si="25"/>
        <v>0</v>
      </c>
      <c r="G32" s="8" t="e">
        <f>G60*#REF!+Revenue!G88*#REF!</f>
        <v>#REF!</v>
      </c>
      <c r="H32" s="8" t="e">
        <f>H60*#REF!+Revenue!H88*#REF!</f>
        <v>#REF!</v>
      </c>
      <c r="I32" s="8" t="e">
        <f>I60*#REF!+Revenue!I88*#REF!</f>
        <v>#REF!</v>
      </c>
      <c r="J32" s="8" t="e">
        <f>J60*#REF!+Revenue!J88*#REF!</f>
        <v>#REF!</v>
      </c>
      <c r="K32" s="8" t="e">
        <f>K60*#REF!+Revenue!K88*#REF!</f>
        <v>#REF!</v>
      </c>
      <c r="L32" s="8" t="e">
        <f>L60*#REF!+Revenue!L88*#REF!</f>
        <v>#REF!</v>
      </c>
      <c r="M32" s="8" t="e">
        <f>M60*#REF!+Revenue!M88*#REF!</f>
        <v>#REF!</v>
      </c>
      <c r="N32" s="8" t="e">
        <f>N60*#REF!+Revenue!N88*#REF!</f>
        <v>#REF!</v>
      </c>
      <c r="O32" s="8" t="e">
        <f>O60*#REF!+Revenue!O88*#REF!</f>
        <v>#REF!</v>
      </c>
      <c r="P32" s="8" t="e">
        <f>P60*#REF!+Revenue!P88*#REF!</f>
        <v>#REF!</v>
      </c>
      <c r="Q32" s="8" t="e">
        <f>Q60*#REF!+Revenue!Q88*#REF!</f>
        <v>#REF!</v>
      </c>
      <c r="R32" s="8" t="e">
        <f>R60*#REF!+Revenue!R88*#REF!</f>
        <v>#REF!</v>
      </c>
      <c r="S32" s="2" t="e">
        <f t="shared" si="3"/>
        <v>#REF!</v>
      </c>
      <c r="T32" s="2" t="e">
        <f>#REF!</f>
        <v>#REF!</v>
      </c>
      <c r="U32" s="2" t="e">
        <f t="shared" si="4"/>
        <v>#REF!</v>
      </c>
    </row>
    <row r="33" spans="2:21" x14ac:dyDescent="0.2">
      <c r="B33" s="6">
        <v>24</v>
      </c>
      <c r="C33" s="7" t="s">
        <v>39</v>
      </c>
      <c r="D33" s="8">
        <v>0</v>
      </c>
      <c r="E33" s="8">
        <f t="shared" ref="E33:F33" si="26">E61+E89</f>
        <v>0</v>
      </c>
      <c r="F33" s="8">
        <f t="shared" si="26"/>
        <v>0</v>
      </c>
      <c r="G33" s="8" t="e">
        <f>G61*#REF!+Revenue!G89*#REF!</f>
        <v>#REF!</v>
      </c>
      <c r="H33" s="8" t="e">
        <f>H61*#REF!+Revenue!H89*#REF!</f>
        <v>#REF!</v>
      </c>
      <c r="I33" s="8" t="e">
        <f>I61*#REF!+Revenue!I89*#REF!</f>
        <v>#REF!</v>
      </c>
      <c r="J33" s="8" t="e">
        <f>J61*#REF!+Revenue!J89*#REF!</f>
        <v>#REF!</v>
      </c>
      <c r="K33" s="8" t="e">
        <f>K61*#REF!+Revenue!K89*#REF!</f>
        <v>#REF!</v>
      </c>
      <c r="L33" s="8" t="e">
        <f>L61*#REF!+Revenue!L89*#REF!</f>
        <v>#REF!</v>
      </c>
      <c r="M33" s="8" t="e">
        <f>M61*#REF!+Revenue!M89*#REF!</f>
        <v>#REF!</v>
      </c>
      <c r="N33" s="8" t="e">
        <f>N61*#REF!+Revenue!N89*#REF!</f>
        <v>#REF!</v>
      </c>
      <c r="O33" s="8" t="e">
        <f>O61*#REF!+Revenue!O89*#REF!</f>
        <v>#REF!</v>
      </c>
      <c r="P33" s="8" t="e">
        <f>P61*#REF!+Revenue!P89*#REF!</f>
        <v>#REF!</v>
      </c>
      <c r="Q33" s="8" t="e">
        <f>Q61*#REF!+Revenue!Q89*#REF!</f>
        <v>#REF!</v>
      </c>
      <c r="R33" s="8" t="e">
        <f>R61*#REF!+Revenue!R89*#REF!</f>
        <v>#REF!</v>
      </c>
      <c r="S33" s="2" t="e">
        <f t="shared" si="3"/>
        <v>#REF!</v>
      </c>
      <c r="T33" s="2" t="e">
        <f>#REF!</f>
        <v>#REF!</v>
      </c>
      <c r="U33" s="2" t="e">
        <f t="shared" si="4"/>
        <v>#REF!</v>
      </c>
    </row>
    <row r="34" spans="2:21" x14ac:dyDescent="0.2">
      <c r="B34" s="6">
        <v>25</v>
      </c>
      <c r="C34" s="7" t="s">
        <v>40</v>
      </c>
      <c r="D34" s="8">
        <v>0</v>
      </c>
      <c r="E34" s="8">
        <f t="shared" ref="E34:F34" si="27">E62+E90</f>
        <v>0</v>
      </c>
      <c r="F34" s="8">
        <f t="shared" si="27"/>
        <v>0</v>
      </c>
      <c r="G34" s="8" t="e">
        <f>G62*#REF!+Revenue!G90*#REF!</f>
        <v>#REF!</v>
      </c>
      <c r="H34" s="8" t="e">
        <f>H62*#REF!+Revenue!H90*#REF!</f>
        <v>#REF!</v>
      </c>
      <c r="I34" s="8" t="e">
        <f>I62*#REF!+Revenue!I90*#REF!</f>
        <v>#REF!</v>
      </c>
      <c r="J34" s="8" t="e">
        <f>J62*#REF!+Revenue!J90*#REF!</f>
        <v>#REF!</v>
      </c>
      <c r="K34" s="8" t="e">
        <f>K62*#REF!+Revenue!K90*#REF!</f>
        <v>#REF!</v>
      </c>
      <c r="L34" s="8" t="e">
        <f>L62*#REF!+Revenue!L90*#REF!</f>
        <v>#REF!</v>
      </c>
      <c r="M34" s="8" t="e">
        <f>M62*#REF!+Revenue!M90*#REF!</f>
        <v>#REF!</v>
      </c>
      <c r="N34" s="8" t="e">
        <f>N62*#REF!+Revenue!N90*#REF!</f>
        <v>#REF!</v>
      </c>
      <c r="O34" s="8" t="e">
        <f>O62*#REF!+Revenue!O90*#REF!</f>
        <v>#REF!</v>
      </c>
      <c r="P34" s="8" t="e">
        <f>P62*#REF!+Revenue!P90*#REF!</f>
        <v>#REF!</v>
      </c>
      <c r="Q34" s="8" t="e">
        <f>Q62*#REF!+Revenue!Q90*#REF!</f>
        <v>#REF!</v>
      </c>
      <c r="R34" s="8" t="e">
        <f>R62*#REF!+Revenue!R90*#REF!</f>
        <v>#REF!</v>
      </c>
      <c r="S34" s="2" t="e">
        <f t="shared" si="3"/>
        <v>#REF!</v>
      </c>
      <c r="T34" s="2" t="e">
        <f>#REF!</f>
        <v>#REF!</v>
      </c>
      <c r="U34" s="2" t="e">
        <f t="shared" si="4"/>
        <v>#REF!</v>
      </c>
    </row>
    <row r="36" spans="2:21" x14ac:dyDescent="0.2">
      <c r="C36" s="22" t="s">
        <v>41</v>
      </c>
      <c r="D36" t="s">
        <v>65</v>
      </c>
    </row>
    <row r="37" spans="2:21" x14ac:dyDescent="0.2">
      <c r="B37" s="11"/>
      <c r="C37" s="12" t="s">
        <v>36</v>
      </c>
      <c r="D37" s="13" t="s">
        <v>46</v>
      </c>
      <c r="E37" s="13" t="s">
        <v>47</v>
      </c>
      <c r="F37" s="13" t="s">
        <v>48</v>
      </c>
      <c r="G37" s="13" t="s">
        <v>49</v>
      </c>
      <c r="H37" s="13" t="s">
        <v>50</v>
      </c>
      <c r="I37" s="13" t="s">
        <v>51</v>
      </c>
      <c r="J37" s="13" t="s">
        <v>52</v>
      </c>
      <c r="K37" s="13" t="s">
        <v>53</v>
      </c>
      <c r="L37" s="13" t="s">
        <v>54</v>
      </c>
      <c r="M37" s="13" t="s">
        <v>55</v>
      </c>
      <c r="N37" s="13" t="s">
        <v>56</v>
      </c>
      <c r="O37" s="13" t="s">
        <v>57</v>
      </c>
      <c r="P37" s="13" t="s">
        <v>58</v>
      </c>
      <c r="Q37" s="13" t="s">
        <v>59</v>
      </c>
      <c r="R37" s="13" t="s">
        <v>60</v>
      </c>
    </row>
    <row r="38" spans="2:21" x14ac:dyDescent="0.2">
      <c r="B38" s="6">
        <v>1</v>
      </c>
      <c r="C38" s="7" t="s">
        <v>12</v>
      </c>
      <c r="D38" s="20">
        <v>0</v>
      </c>
      <c r="E38" s="20">
        <v>0</v>
      </c>
      <c r="F38" s="20">
        <v>0</v>
      </c>
      <c r="G38" s="20">
        <v>110255100</v>
      </c>
      <c r="H38" s="20">
        <v>110573770</v>
      </c>
      <c r="I38" s="20">
        <v>110892440</v>
      </c>
      <c r="J38" s="20">
        <v>111211110</v>
      </c>
      <c r="K38" s="20">
        <v>111529760</v>
      </c>
      <c r="L38" s="20">
        <v>111848430</v>
      </c>
      <c r="M38" s="20">
        <v>112167080</v>
      </c>
      <c r="N38" s="20">
        <v>112485720</v>
      </c>
      <c r="O38" s="20">
        <v>112804380</v>
      </c>
      <c r="P38" s="20">
        <v>113123030</v>
      </c>
      <c r="Q38" s="20">
        <v>113441690</v>
      </c>
      <c r="R38" s="21">
        <v>113760344</v>
      </c>
    </row>
    <row r="39" spans="2:21" x14ac:dyDescent="0.2">
      <c r="B39" s="6">
        <v>2</v>
      </c>
      <c r="C39" s="7" t="s">
        <v>13</v>
      </c>
      <c r="D39" s="20">
        <v>0</v>
      </c>
      <c r="E39" s="20">
        <v>0</v>
      </c>
      <c r="F39" s="20">
        <v>0</v>
      </c>
      <c r="G39" s="20">
        <v>192964770</v>
      </c>
      <c r="H39" s="20">
        <v>193522430</v>
      </c>
      <c r="I39" s="20">
        <v>194080110</v>
      </c>
      <c r="J39" s="20">
        <v>194637760</v>
      </c>
      <c r="K39" s="20">
        <v>195195580</v>
      </c>
      <c r="L39" s="20">
        <v>195753200</v>
      </c>
      <c r="M39" s="20">
        <v>196310930</v>
      </c>
      <c r="N39" s="20">
        <v>196868660</v>
      </c>
      <c r="O39" s="20">
        <v>197426350</v>
      </c>
      <c r="P39" s="20">
        <v>197983970</v>
      </c>
      <c r="Q39" s="20">
        <v>198541840</v>
      </c>
      <c r="R39" s="21">
        <v>199099400</v>
      </c>
    </row>
    <row r="40" spans="2:21" x14ac:dyDescent="0.2">
      <c r="B40" s="6">
        <v>3</v>
      </c>
      <c r="C40" s="7" t="s">
        <v>14</v>
      </c>
      <c r="D40" s="20">
        <v>0</v>
      </c>
      <c r="E40" s="20">
        <v>0</v>
      </c>
      <c r="F40" s="20">
        <v>0</v>
      </c>
      <c r="G40" s="20">
        <v>14444272</v>
      </c>
      <c r="H40" s="20">
        <v>14486019</v>
      </c>
      <c r="I40" s="20">
        <v>14527765</v>
      </c>
      <c r="J40" s="20">
        <v>14569513</v>
      </c>
      <c r="K40" s="20">
        <v>14611261</v>
      </c>
      <c r="L40" s="20">
        <v>14653008</v>
      </c>
      <c r="M40" s="20">
        <v>14694754</v>
      </c>
      <c r="N40" s="20">
        <v>14736499</v>
      </c>
      <c r="O40" s="20">
        <v>14778247</v>
      </c>
      <c r="P40" s="20">
        <v>14819994</v>
      </c>
      <c r="Q40" s="20">
        <v>14861738</v>
      </c>
      <c r="R40" s="21">
        <v>14903483</v>
      </c>
    </row>
    <row r="41" spans="2:21" x14ac:dyDescent="0.2">
      <c r="B41" s="6">
        <v>4</v>
      </c>
      <c r="C41" s="7" t="s">
        <v>15</v>
      </c>
      <c r="D41" s="20">
        <v>0</v>
      </c>
      <c r="E41" s="20">
        <v>0</v>
      </c>
      <c r="F41" s="20">
        <v>0</v>
      </c>
      <c r="G41" s="20">
        <v>14009038</v>
      </c>
      <c r="H41" s="20">
        <v>14049531</v>
      </c>
      <c r="I41" s="20">
        <v>14090016</v>
      </c>
      <c r="J41" s="20">
        <v>14130506</v>
      </c>
      <c r="K41" s="20">
        <v>14170993</v>
      </c>
      <c r="L41" s="20">
        <v>14211486</v>
      </c>
      <c r="M41" s="20">
        <v>14251974</v>
      </c>
      <c r="N41" s="20">
        <v>14292461</v>
      </c>
      <c r="O41" s="20">
        <v>14332947</v>
      </c>
      <c r="P41" s="20">
        <v>14373438</v>
      </c>
      <c r="Q41" s="20">
        <v>14413926</v>
      </c>
      <c r="R41" s="21">
        <v>14454414</v>
      </c>
    </row>
    <row r="42" spans="2:21" x14ac:dyDescent="0.2">
      <c r="B42" s="6">
        <v>5</v>
      </c>
      <c r="C42" s="7" t="s">
        <v>16</v>
      </c>
      <c r="D42" s="20">
        <v>0</v>
      </c>
      <c r="E42" s="20">
        <v>0</v>
      </c>
      <c r="F42" s="20">
        <v>0</v>
      </c>
      <c r="G42" s="20">
        <v>64425264</v>
      </c>
      <c r="H42" s="20">
        <v>64611464</v>
      </c>
      <c r="I42" s="20">
        <v>64797696</v>
      </c>
      <c r="J42" s="20">
        <v>64983868</v>
      </c>
      <c r="K42" s="20">
        <v>65170080</v>
      </c>
      <c r="L42" s="20">
        <v>65356256</v>
      </c>
      <c r="M42" s="20">
        <v>65542490</v>
      </c>
      <c r="N42" s="20">
        <v>65728668</v>
      </c>
      <c r="O42" s="20">
        <v>65914868</v>
      </c>
      <c r="P42" s="20">
        <v>66101084</v>
      </c>
      <c r="Q42" s="20">
        <v>66287280</v>
      </c>
      <c r="R42" s="21">
        <v>66473480</v>
      </c>
    </row>
    <row r="43" spans="2:21" x14ac:dyDescent="0.2">
      <c r="B43" s="6">
        <v>6</v>
      </c>
      <c r="C43" s="7" t="s">
        <v>17</v>
      </c>
      <c r="D43" s="20">
        <v>0</v>
      </c>
      <c r="E43" s="20">
        <v>0</v>
      </c>
      <c r="F43" s="20">
        <v>0</v>
      </c>
      <c r="G43" s="20">
        <v>93672100</v>
      </c>
      <c r="H43" s="20">
        <v>93942860</v>
      </c>
      <c r="I43" s="20">
        <v>94213570</v>
      </c>
      <c r="J43" s="20">
        <v>94484330</v>
      </c>
      <c r="K43" s="20">
        <v>94755016</v>
      </c>
      <c r="L43" s="20">
        <v>95025784</v>
      </c>
      <c r="M43" s="20">
        <v>95296510</v>
      </c>
      <c r="N43" s="20">
        <v>95567240</v>
      </c>
      <c r="O43" s="20">
        <v>95837944</v>
      </c>
      <c r="P43" s="20">
        <v>96108680</v>
      </c>
      <c r="Q43" s="20">
        <v>96379430</v>
      </c>
      <c r="R43" s="21">
        <v>96650120</v>
      </c>
    </row>
    <row r="44" spans="2:21" x14ac:dyDescent="0.2">
      <c r="B44" s="6">
        <v>7</v>
      </c>
      <c r="C44" s="7" t="s">
        <v>18</v>
      </c>
      <c r="D44" s="20">
        <v>0</v>
      </c>
      <c r="E44" s="20">
        <v>0</v>
      </c>
      <c r="F44" s="20">
        <v>0</v>
      </c>
      <c r="G44" s="20">
        <v>133519704</v>
      </c>
      <c r="H44" s="20">
        <v>133905624</v>
      </c>
      <c r="I44" s="20">
        <v>134291500</v>
      </c>
      <c r="J44" s="20">
        <v>134677310</v>
      </c>
      <c r="K44" s="20">
        <v>135063340</v>
      </c>
      <c r="L44" s="20">
        <v>135449200</v>
      </c>
      <c r="M44" s="20">
        <v>135835140</v>
      </c>
      <c r="N44" s="20">
        <v>136220980</v>
      </c>
      <c r="O44" s="20">
        <v>136606830</v>
      </c>
      <c r="P44" s="20">
        <v>136992750</v>
      </c>
      <c r="Q44" s="20">
        <v>137378600</v>
      </c>
      <c r="R44" s="21">
        <v>137764500</v>
      </c>
    </row>
    <row r="45" spans="2:21" x14ac:dyDescent="0.2">
      <c r="B45" s="6">
        <v>8</v>
      </c>
      <c r="C45" s="7" t="s">
        <v>19</v>
      </c>
      <c r="D45" s="20">
        <v>0</v>
      </c>
      <c r="E45" s="20">
        <v>0</v>
      </c>
      <c r="F45" s="20">
        <v>0</v>
      </c>
      <c r="G45" s="20">
        <v>125909820</v>
      </c>
      <c r="H45" s="20">
        <v>126273680</v>
      </c>
      <c r="I45" s="20">
        <v>126637670</v>
      </c>
      <c r="J45" s="20">
        <v>127001480</v>
      </c>
      <c r="K45" s="20">
        <v>127365416</v>
      </c>
      <c r="L45" s="20">
        <v>127729330</v>
      </c>
      <c r="M45" s="20">
        <v>128093230</v>
      </c>
      <c r="N45" s="20">
        <v>128457096</v>
      </c>
      <c r="O45" s="20">
        <v>128821000</v>
      </c>
      <c r="P45" s="20">
        <v>129184936</v>
      </c>
      <c r="Q45" s="20">
        <v>129548810</v>
      </c>
      <c r="R45" s="21">
        <v>129912670</v>
      </c>
    </row>
    <row r="46" spans="2:21" x14ac:dyDescent="0.2">
      <c r="B46" s="6">
        <v>9</v>
      </c>
      <c r="C46" s="7" t="s">
        <v>20</v>
      </c>
      <c r="D46" s="20">
        <v>0</v>
      </c>
      <c r="E46" s="20">
        <v>0</v>
      </c>
      <c r="F46" s="20">
        <v>0</v>
      </c>
      <c r="G46" s="20">
        <v>22791952</v>
      </c>
      <c r="H46" s="20">
        <v>22857828</v>
      </c>
      <c r="I46" s="20">
        <v>22923696</v>
      </c>
      <c r="J46" s="20">
        <v>22989566</v>
      </c>
      <c r="K46" s="20">
        <v>23055444</v>
      </c>
      <c r="L46" s="20">
        <v>23121320</v>
      </c>
      <c r="M46" s="20">
        <v>23187192</v>
      </c>
      <c r="N46" s="20">
        <v>23253060</v>
      </c>
      <c r="O46" s="20">
        <v>23318934</v>
      </c>
      <c r="P46" s="20">
        <v>23384808</v>
      </c>
      <c r="Q46" s="20">
        <v>23450676</v>
      </c>
      <c r="R46" s="21">
        <v>23516550</v>
      </c>
    </row>
    <row r="47" spans="2:21" x14ac:dyDescent="0.2">
      <c r="B47" s="6">
        <v>10</v>
      </c>
      <c r="C47" s="7" t="s">
        <v>21</v>
      </c>
      <c r="D47" s="20">
        <v>0</v>
      </c>
      <c r="E47" s="20">
        <v>0</v>
      </c>
      <c r="F47" s="20">
        <v>0</v>
      </c>
      <c r="G47" s="20">
        <v>31286206</v>
      </c>
      <c r="H47" s="20">
        <v>31376628</v>
      </c>
      <c r="I47" s="20">
        <v>31467048</v>
      </c>
      <c r="J47" s="20">
        <v>31557464</v>
      </c>
      <c r="K47" s="20">
        <v>31647898</v>
      </c>
      <c r="L47" s="20">
        <v>31738322</v>
      </c>
      <c r="M47" s="20">
        <v>31828738</v>
      </c>
      <c r="N47" s="20">
        <v>31919168</v>
      </c>
      <c r="O47" s="20">
        <v>32009584</v>
      </c>
      <c r="P47" s="20">
        <v>32100010</v>
      </c>
      <c r="Q47" s="20">
        <v>32190426</v>
      </c>
      <c r="R47" s="21">
        <v>32280854</v>
      </c>
    </row>
    <row r="48" spans="2:21" x14ac:dyDescent="0.2">
      <c r="B48" s="6">
        <v>11</v>
      </c>
      <c r="C48" s="7" t="s">
        <v>22</v>
      </c>
      <c r="D48" s="20">
        <v>0</v>
      </c>
      <c r="E48" s="20">
        <v>0</v>
      </c>
      <c r="F48" s="20">
        <v>0</v>
      </c>
      <c r="G48" s="20">
        <v>22458810</v>
      </c>
      <c r="H48" s="20">
        <v>22523720</v>
      </c>
      <c r="I48" s="20">
        <v>22588630</v>
      </c>
      <c r="J48" s="20">
        <v>22653542</v>
      </c>
      <c r="K48" s="20">
        <v>22718450</v>
      </c>
      <c r="L48" s="20">
        <v>22783362</v>
      </c>
      <c r="M48" s="20">
        <v>22848270</v>
      </c>
      <c r="N48" s="20">
        <v>22913182</v>
      </c>
      <c r="O48" s="20">
        <v>22978088</v>
      </c>
      <c r="P48" s="20">
        <v>23042996</v>
      </c>
      <c r="Q48" s="20">
        <v>23107910</v>
      </c>
      <c r="R48" s="21">
        <v>23172822</v>
      </c>
    </row>
    <row r="49" spans="2:18" x14ac:dyDescent="0.2">
      <c r="B49" s="6">
        <v>12</v>
      </c>
      <c r="C49" s="7" t="s">
        <v>23</v>
      </c>
      <c r="D49" s="20">
        <v>0</v>
      </c>
      <c r="E49" s="20">
        <v>0</v>
      </c>
      <c r="F49" s="20">
        <v>0</v>
      </c>
      <c r="G49" s="20">
        <v>62138550</v>
      </c>
      <c r="H49" s="20">
        <v>62318132</v>
      </c>
      <c r="I49" s="20">
        <v>62497730</v>
      </c>
      <c r="J49" s="20">
        <v>62677310</v>
      </c>
      <c r="K49" s="20">
        <v>62856892</v>
      </c>
      <c r="L49" s="20">
        <v>63036492</v>
      </c>
      <c r="M49" s="20">
        <v>63216096</v>
      </c>
      <c r="N49" s="20">
        <v>63395664</v>
      </c>
      <c r="O49" s="20">
        <v>63575276</v>
      </c>
      <c r="P49" s="20">
        <v>63754856</v>
      </c>
      <c r="Q49" s="20">
        <v>63934456</v>
      </c>
      <c r="R49" s="21">
        <v>64114040</v>
      </c>
    </row>
    <row r="50" spans="2:18" x14ac:dyDescent="0.2">
      <c r="B50" s="6">
        <v>13</v>
      </c>
      <c r="C50" s="7" t="s">
        <v>24</v>
      </c>
      <c r="D50" s="20">
        <v>0</v>
      </c>
      <c r="E50" s="20">
        <v>0</v>
      </c>
      <c r="F50" s="20">
        <v>0</v>
      </c>
      <c r="G50" s="20">
        <v>47365692</v>
      </c>
      <c r="H50" s="20">
        <v>47502604</v>
      </c>
      <c r="I50" s="20">
        <v>47639484</v>
      </c>
      <c r="J50" s="20">
        <v>47776376</v>
      </c>
      <c r="K50" s="20">
        <v>47913280</v>
      </c>
      <c r="L50" s="20">
        <v>48050188</v>
      </c>
      <c r="M50" s="20">
        <v>48187092</v>
      </c>
      <c r="N50" s="20">
        <v>48323980</v>
      </c>
      <c r="O50" s="20">
        <v>48460860</v>
      </c>
      <c r="P50" s="20">
        <v>48597764</v>
      </c>
      <c r="Q50" s="20">
        <v>48734660</v>
      </c>
      <c r="R50" s="21">
        <v>48871548</v>
      </c>
    </row>
    <row r="51" spans="2:18" x14ac:dyDescent="0.2">
      <c r="B51" s="6">
        <v>14</v>
      </c>
      <c r="C51" s="7" t="s">
        <v>25</v>
      </c>
      <c r="D51" s="20">
        <v>0</v>
      </c>
      <c r="E51" s="20">
        <v>0</v>
      </c>
      <c r="F51" s="20">
        <v>0</v>
      </c>
      <c r="G51" s="20">
        <v>27335694</v>
      </c>
      <c r="H51" s="20">
        <v>27414700</v>
      </c>
      <c r="I51" s="20">
        <v>27493700</v>
      </c>
      <c r="J51" s="20">
        <v>27572706</v>
      </c>
      <c r="K51" s="20">
        <v>27651714</v>
      </c>
      <c r="L51" s="20">
        <v>27730714</v>
      </c>
      <c r="M51" s="20">
        <v>27809714</v>
      </c>
      <c r="N51" s="20">
        <v>27888730</v>
      </c>
      <c r="O51" s="20">
        <v>27967726</v>
      </c>
      <c r="P51" s="20">
        <v>28046738</v>
      </c>
      <c r="Q51" s="20">
        <v>28125736</v>
      </c>
      <c r="R51" s="21">
        <v>28204742</v>
      </c>
    </row>
    <row r="52" spans="2:18" x14ac:dyDescent="0.2">
      <c r="B52" s="6">
        <v>15</v>
      </c>
      <c r="C52" s="7" t="s">
        <v>26</v>
      </c>
      <c r="D52" s="20">
        <v>0</v>
      </c>
      <c r="E52" s="20">
        <v>0</v>
      </c>
      <c r="F52" s="20">
        <v>0</v>
      </c>
      <c r="G52" s="20">
        <v>55805430</v>
      </c>
      <c r="H52" s="20">
        <v>55966716</v>
      </c>
      <c r="I52" s="20">
        <v>56127990</v>
      </c>
      <c r="J52" s="20">
        <v>56289292</v>
      </c>
      <c r="K52" s="20">
        <v>56450572</v>
      </c>
      <c r="L52" s="20">
        <v>56611864</v>
      </c>
      <c r="M52" s="20">
        <v>56773148</v>
      </c>
      <c r="N52" s="20">
        <v>56934440</v>
      </c>
      <c r="O52" s="20">
        <v>57095720</v>
      </c>
      <c r="P52" s="20">
        <v>57257012</v>
      </c>
      <c r="Q52" s="20">
        <v>57418300</v>
      </c>
      <c r="R52" s="21">
        <v>57579600</v>
      </c>
    </row>
    <row r="53" spans="2:18" x14ac:dyDescent="0.2">
      <c r="B53" s="6">
        <v>16</v>
      </c>
      <c r="C53" s="7" t="s">
        <v>27</v>
      </c>
      <c r="D53" s="20">
        <v>0</v>
      </c>
      <c r="E53" s="20">
        <v>0</v>
      </c>
      <c r="F53" s="20">
        <v>0</v>
      </c>
      <c r="G53" s="20">
        <v>46873796</v>
      </c>
      <c r="H53" s="20">
        <v>47009296</v>
      </c>
      <c r="I53" s="20">
        <v>47144756</v>
      </c>
      <c r="J53" s="20">
        <v>47280236</v>
      </c>
      <c r="K53" s="20">
        <v>47415700</v>
      </c>
      <c r="L53" s="20">
        <v>47551176</v>
      </c>
      <c r="M53" s="20">
        <v>47686660</v>
      </c>
      <c r="N53" s="20">
        <v>47822130</v>
      </c>
      <c r="O53" s="20">
        <v>47957604</v>
      </c>
      <c r="P53" s="20">
        <v>48093064</v>
      </c>
      <c r="Q53" s="20">
        <v>48228536</v>
      </c>
      <c r="R53" s="21">
        <v>48364012</v>
      </c>
    </row>
    <row r="54" spans="2:18" x14ac:dyDescent="0.2">
      <c r="B54" s="6">
        <v>17</v>
      </c>
      <c r="C54" s="7" t="s">
        <v>28</v>
      </c>
      <c r="D54" s="20">
        <v>0</v>
      </c>
      <c r="E54" s="20">
        <v>0</v>
      </c>
      <c r="F54" s="20">
        <v>0</v>
      </c>
      <c r="G54" s="20">
        <v>84385160</v>
      </c>
      <c r="H54" s="20">
        <v>84629070</v>
      </c>
      <c r="I54" s="20">
        <v>84872936</v>
      </c>
      <c r="J54" s="20">
        <v>85116850</v>
      </c>
      <c r="K54" s="20">
        <v>85360710</v>
      </c>
      <c r="L54" s="20">
        <v>85604610</v>
      </c>
      <c r="M54" s="20">
        <v>85848500</v>
      </c>
      <c r="N54" s="20">
        <v>86092410</v>
      </c>
      <c r="O54" s="20">
        <v>86336264</v>
      </c>
      <c r="P54" s="20">
        <v>86580184</v>
      </c>
      <c r="Q54" s="20">
        <v>86824040</v>
      </c>
      <c r="R54" s="21">
        <v>87067950</v>
      </c>
    </row>
    <row r="55" spans="2:18" x14ac:dyDescent="0.2">
      <c r="B55" s="6">
        <v>18</v>
      </c>
      <c r="C55" s="7" t="s">
        <v>29</v>
      </c>
      <c r="D55" s="20">
        <v>0</v>
      </c>
      <c r="E55" s="20">
        <v>0</v>
      </c>
      <c r="F55" s="20">
        <v>0</v>
      </c>
      <c r="G55" s="20">
        <v>62153064</v>
      </c>
      <c r="H55" s="20">
        <v>62332696</v>
      </c>
      <c r="I55" s="20">
        <v>62512344</v>
      </c>
      <c r="J55" s="20">
        <v>62691950</v>
      </c>
      <c r="K55" s="20">
        <v>62871604</v>
      </c>
      <c r="L55" s="20">
        <v>63051230</v>
      </c>
      <c r="M55" s="20">
        <v>63230876</v>
      </c>
      <c r="N55" s="20">
        <v>63410492</v>
      </c>
      <c r="O55" s="20">
        <v>63590140</v>
      </c>
      <c r="P55" s="20">
        <v>63769784</v>
      </c>
      <c r="Q55" s="20">
        <v>63949400</v>
      </c>
      <c r="R55" s="21">
        <v>64129030</v>
      </c>
    </row>
    <row r="56" spans="2:18" x14ac:dyDescent="0.2">
      <c r="B56" s="6">
        <v>19</v>
      </c>
      <c r="C56" s="7" t="s">
        <v>30</v>
      </c>
      <c r="D56" s="20">
        <v>0</v>
      </c>
      <c r="E56" s="20">
        <v>0</v>
      </c>
      <c r="F56" s="20">
        <v>0</v>
      </c>
      <c r="G56" s="20">
        <v>50383836</v>
      </c>
      <c r="H56" s="20">
        <v>50529456</v>
      </c>
      <c r="I56" s="20">
        <v>50675070</v>
      </c>
      <c r="J56" s="20">
        <v>50820684</v>
      </c>
      <c r="K56" s="20">
        <v>50966308</v>
      </c>
      <c r="L56" s="20">
        <v>51111920</v>
      </c>
      <c r="M56" s="20">
        <v>51257544</v>
      </c>
      <c r="N56" s="20">
        <v>51403150</v>
      </c>
      <c r="O56" s="20">
        <v>51548764</v>
      </c>
      <c r="P56" s="20">
        <v>51694396</v>
      </c>
      <c r="Q56" s="20">
        <v>51840010</v>
      </c>
      <c r="R56" s="21">
        <v>51985628</v>
      </c>
    </row>
    <row r="57" spans="2:18" x14ac:dyDescent="0.2">
      <c r="B57" s="6">
        <v>20</v>
      </c>
      <c r="C57" s="7" t="s">
        <v>31</v>
      </c>
      <c r="D57" s="20">
        <v>0</v>
      </c>
      <c r="E57" s="20">
        <v>0</v>
      </c>
      <c r="F57" s="20">
        <v>0</v>
      </c>
      <c r="G57" s="20">
        <v>30183854</v>
      </c>
      <c r="H57" s="20">
        <v>30271088</v>
      </c>
      <c r="I57" s="20">
        <v>30358320</v>
      </c>
      <c r="J57" s="20">
        <v>30445558</v>
      </c>
      <c r="K57" s="20">
        <v>30532798</v>
      </c>
      <c r="L57" s="20">
        <v>30620030</v>
      </c>
      <c r="M57" s="20">
        <v>30707272</v>
      </c>
      <c r="N57" s="20">
        <v>30794504</v>
      </c>
      <c r="O57" s="20">
        <v>30881740</v>
      </c>
      <c r="P57" s="20">
        <v>30968976</v>
      </c>
      <c r="Q57" s="20">
        <v>31056218</v>
      </c>
      <c r="R57" s="21">
        <v>31143448</v>
      </c>
    </row>
    <row r="58" spans="2:18" x14ac:dyDescent="0.2">
      <c r="B58" s="6">
        <v>21</v>
      </c>
      <c r="C58" s="7" t="s">
        <v>32</v>
      </c>
      <c r="D58" s="20">
        <v>0</v>
      </c>
      <c r="E58" s="20">
        <v>0</v>
      </c>
      <c r="F58" s="20">
        <v>0</v>
      </c>
      <c r="G58" s="20">
        <v>86213660</v>
      </c>
      <c r="H58" s="20">
        <v>86462830</v>
      </c>
      <c r="I58" s="20">
        <v>86712020</v>
      </c>
      <c r="J58" s="20">
        <v>86961180</v>
      </c>
      <c r="K58" s="20">
        <v>87210376</v>
      </c>
      <c r="L58" s="20">
        <v>87459530</v>
      </c>
      <c r="M58" s="20">
        <v>87708744</v>
      </c>
      <c r="N58" s="20">
        <v>87957840</v>
      </c>
      <c r="O58" s="20">
        <v>88207064</v>
      </c>
      <c r="P58" s="20">
        <v>88456264</v>
      </c>
      <c r="Q58" s="20">
        <v>88705360</v>
      </c>
      <c r="R58" s="21">
        <v>88954570</v>
      </c>
    </row>
    <row r="59" spans="2:18" x14ac:dyDescent="0.2">
      <c r="B59" s="6">
        <v>22</v>
      </c>
      <c r="C59" s="7" t="s">
        <v>37</v>
      </c>
      <c r="D59" s="20">
        <v>0</v>
      </c>
      <c r="E59" s="20">
        <v>0</v>
      </c>
      <c r="F59" s="20">
        <v>0</v>
      </c>
      <c r="G59" s="20">
        <v>19450198</v>
      </c>
      <c r="H59" s="20">
        <v>19506420</v>
      </c>
      <c r="I59" s="20">
        <v>19562634</v>
      </c>
      <c r="J59" s="20">
        <v>19618844</v>
      </c>
      <c r="K59" s="20">
        <v>19675060</v>
      </c>
      <c r="L59" s="20">
        <v>19731278</v>
      </c>
      <c r="M59" s="20">
        <v>19787494</v>
      </c>
      <c r="N59" s="20">
        <v>19843702</v>
      </c>
      <c r="O59" s="20">
        <v>19899916</v>
      </c>
      <c r="P59" s="20">
        <v>19956130</v>
      </c>
      <c r="Q59" s="20">
        <v>20012346</v>
      </c>
      <c r="R59" s="21">
        <v>20068558</v>
      </c>
    </row>
    <row r="60" spans="2:18" x14ac:dyDescent="0.2">
      <c r="B60" s="6">
        <v>23</v>
      </c>
      <c r="C60" s="7" t="s">
        <v>38</v>
      </c>
      <c r="D60" s="20">
        <v>0</v>
      </c>
      <c r="E60" s="20">
        <v>0</v>
      </c>
      <c r="F60" s="20">
        <v>0</v>
      </c>
      <c r="G60" s="20">
        <v>43466788</v>
      </c>
      <c r="H60" s="20">
        <v>43592412</v>
      </c>
      <c r="I60" s="20">
        <v>43718036</v>
      </c>
      <c r="J60" s="20">
        <v>43843660</v>
      </c>
      <c r="K60" s="20">
        <v>43969296</v>
      </c>
      <c r="L60" s="20">
        <v>44094916</v>
      </c>
      <c r="M60" s="20">
        <v>44220550</v>
      </c>
      <c r="N60" s="20">
        <v>44346180</v>
      </c>
      <c r="O60" s="20">
        <v>44471796</v>
      </c>
      <c r="P60" s="20">
        <v>44597428</v>
      </c>
      <c r="Q60" s="20">
        <v>44723056</v>
      </c>
      <c r="R60" s="21">
        <v>44848680</v>
      </c>
    </row>
    <row r="61" spans="2:18" x14ac:dyDescent="0.2">
      <c r="B61" s="6">
        <v>24</v>
      </c>
      <c r="C61" s="7" t="s">
        <v>39</v>
      </c>
      <c r="D61" s="20">
        <v>0</v>
      </c>
      <c r="E61" s="20">
        <v>0</v>
      </c>
      <c r="F61" s="20">
        <v>0</v>
      </c>
      <c r="G61" s="20">
        <v>6523726</v>
      </c>
      <c r="H61" s="20">
        <v>6542580.5</v>
      </c>
      <c r="I61" s="20">
        <v>6561435.5</v>
      </c>
      <c r="J61" s="20">
        <v>6580290</v>
      </c>
      <c r="K61" s="20">
        <v>6599145</v>
      </c>
      <c r="L61" s="20">
        <v>6617999.5</v>
      </c>
      <c r="M61" s="20">
        <v>6636854.5</v>
      </c>
      <c r="N61" s="20">
        <v>6655709</v>
      </c>
      <c r="O61" s="20">
        <v>6674564</v>
      </c>
      <c r="P61" s="20">
        <v>6693418.5</v>
      </c>
      <c r="Q61" s="20">
        <v>6712273</v>
      </c>
      <c r="R61" s="21">
        <v>6731127.5</v>
      </c>
    </row>
    <row r="62" spans="2:18" x14ac:dyDescent="0.2">
      <c r="B62" s="6">
        <v>25</v>
      </c>
      <c r="C62" s="7" t="s">
        <v>40</v>
      </c>
      <c r="D62" s="20">
        <v>0</v>
      </c>
      <c r="E62" s="20">
        <v>0</v>
      </c>
      <c r="F62" s="20">
        <v>0</v>
      </c>
      <c r="G62" s="20">
        <v>5752336</v>
      </c>
      <c r="H62" s="20">
        <v>5768961.5</v>
      </c>
      <c r="I62" s="20">
        <v>5785587.5</v>
      </c>
      <c r="J62" s="20">
        <v>5802212</v>
      </c>
      <c r="K62" s="20">
        <v>5818838</v>
      </c>
      <c r="L62" s="20">
        <v>5835463.5</v>
      </c>
      <c r="M62" s="20">
        <v>5852088.5</v>
      </c>
      <c r="N62" s="20">
        <v>5868713</v>
      </c>
      <c r="O62" s="20">
        <v>5885338</v>
      </c>
      <c r="P62" s="20">
        <v>5901964</v>
      </c>
      <c r="Q62" s="20">
        <v>5918589</v>
      </c>
      <c r="R62" s="21">
        <v>5935214</v>
      </c>
    </row>
    <row r="63" spans="2:18" x14ac:dyDescent="0.2"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x14ac:dyDescent="0.2">
      <c r="C64" s="22" t="s">
        <v>42</v>
      </c>
      <c r="D64" t="s">
        <v>65</v>
      </c>
      <c r="E64" t="s">
        <v>67</v>
      </c>
      <c r="F64" s="15">
        <v>1</v>
      </c>
    </row>
    <row r="65" spans="2:18" x14ac:dyDescent="0.2">
      <c r="B65" s="11"/>
      <c r="C65" s="12" t="s">
        <v>36</v>
      </c>
      <c r="D65" s="13" t="s">
        <v>43</v>
      </c>
      <c r="E65" s="13" t="s">
        <v>75</v>
      </c>
      <c r="F65" s="13" t="s">
        <v>48</v>
      </c>
      <c r="G65" s="13" t="s">
        <v>49</v>
      </c>
      <c r="H65" s="13" t="s">
        <v>50</v>
      </c>
      <c r="I65" s="13" t="s">
        <v>51</v>
      </c>
      <c r="J65" s="13" t="s">
        <v>52</v>
      </c>
      <c r="K65" s="13" t="s">
        <v>53</v>
      </c>
      <c r="L65" s="13" t="s">
        <v>54</v>
      </c>
      <c r="M65" s="13" t="s">
        <v>55</v>
      </c>
      <c r="N65" s="13" t="s">
        <v>56</v>
      </c>
      <c r="O65" s="13" t="s">
        <v>57</v>
      </c>
      <c r="P65" s="13" t="s">
        <v>58</v>
      </c>
      <c r="Q65" s="13" t="s">
        <v>59</v>
      </c>
      <c r="R65" s="13" t="s">
        <v>60</v>
      </c>
    </row>
    <row r="66" spans="2:18" x14ac:dyDescent="0.2">
      <c r="B66" s="6">
        <v>1</v>
      </c>
      <c r="C66" s="27" t="s">
        <v>12</v>
      </c>
      <c r="D66" s="8">
        <v>0</v>
      </c>
      <c r="E66" s="8">
        <v>0</v>
      </c>
      <c r="F66" s="8">
        <v>0</v>
      </c>
      <c r="G66" s="8">
        <f>(G179-($F179*$F$64))*G$6</f>
        <v>170049005.00000018</v>
      </c>
      <c r="H66" s="8" t="e">
        <f t="shared" ref="H66:R66" si="28">(H179-($F179*$F$64))*H$6</f>
        <v>#REF!</v>
      </c>
      <c r="I66" s="8" t="e">
        <f t="shared" si="28"/>
        <v>#REF!</v>
      </c>
      <c r="J66" s="8" t="e">
        <f t="shared" si="28"/>
        <v>#REF!</v>
      </c>
      <c r="K66" s="8" t="e">
        <f t="shared" si="28"/>
        <v>#REF!</v>
      </c>
      <c r="L66" s="8" t="e">
        <f t="shared" si="28"/>
        <v>#REF!</v>
      </c>
      <c r="M66" s="8" t="e">
        <f t="shared" si="28"/>
        <v>#REF!</v>
      </c>
      <c r="N66" s="8" t="e">
        <f t="shared" si="28"/>
        <v>#REF!</v>
      </c>
      <c r="O66" s="8" t="e">
        <f t="shared" si="28"/>
        <v>#REF!</v>
      </c>
      <c r="P66" s="8" t="e">
        <f t="shared" si="28"/>
        <v>#REF!</v>
      </c>
      <c r="Q66" s="8" t="e">
        <f t="shared" si="28"/>
        <v>#REF!</v>
      </c>
      <c r="R66" s="8" t="e">
        <f t="shared" si="28"/>
        <v>#REF!</v>
      </c>
    </row>
    <row r="67" spans="2:18" x14ac:dyDescent="0.2">
      <c r="B67" s="6">
        <v>2</v>
      </c>
      <c r="C67" s="27" t="s">
        <v>13</v>
      </c>
      <c r="D67" s="8">
        <v>0</v>
      </c>
      <c r="E67" s="8">
        <v>0</v>
      </c>
      <c r="F67" s="8">
        <v>0</v>
      </c>
      <c r="G67" s="8">
        <f t="shared" ref="G67:R67" si="29">(G180-($F180*$F$64))*G$6</f>
        <v>274790224.99999994</v>
      </c>
      <c r="H67" s="8" t="e">
        <f t="shared" si="29"/>
        <v>#REF!</v>
      </c>
      <c r="I67" s="8" t="e">
        <f t="shared" si="29"/>
        <v>#REF!</v>
      </c>
      <c r="J67" s="8" t="e">
        <f t="shared" si="29"/>
        <v>#REF!</v>
      </c>
      <c r="K67" s="8" t="e">
        <f t="shared" si="29"/>
        <v>#REF!</v>
      </c>
      <c r="L67" s="8" t="e">
        <f t="shared" si="29"/>
        <v>#REF!</v>
      </c>
      <c r="M67" s="8" t="e">
        <f t="shared" si="29"/>
        <v>#REF!</v>
      </c>
      <c r="N67" s="8" t="e">
        <f t="shared" si="29"/>
        <v>#REF!</v>
      </c>
      <c r="O67" s="8" t="e">
        <f t="shared" si="29"/>
        <v>#REF!</v>
      </c>
      <c r="P67" s="8" t="e">
        <f t="shared" si="29"/>
        <v>#REF!</v>
      </c>
      <c r="Q67" s="8" t="e">
        <f t="shared" si="29"/>
        <v>#REF!</v>
      </c>
      <c r="R67" s="8" t="e">
        <f t="shared" si="29"/>
        <v>#REF!</v>
      </c>
    </row>
    <row r="68" spans="2:18" x14ac:dyDescent="0.2">
      <c r="B68" s="6">
        <v>3</v>
      </c>
      <c r="C68" s="7" t="s">
        <v>14</v>
      </c>
      <c r="D68" s="8">
        <v>0</v>
      </c>
      <c r="E68" s="8">
        <v>0</v>
      </c>
      <c r="F68" s="8">
        <v>0</v>
      </c>
      <c r="G68" s="8">
        <f t="shared" ref="G68:R68" si="30">(G181-($F181*$F$64))*G$6</f>
        <v>53702985.000000045</v>
      </c>
      <c r="H68" s="8" t="e">
        <f t="shared" si="30"/>
        <v>#REF!</v>
      </c>
      <c r="I68" s="8" t="e">
        <f t="shared" si="30"/>
        <v>#REF!</v>
      </c>
      <c r="J68" s="8" t="e">
        <f t="shared" si="30"/>
        <v>#REF!</v>
      </c>
      <c r="K68" s="8" t="e">
        <f t="shared" si="30"/>
        <v>#REF!</v>
      </c>
      <c r="L68" s="8" t="e">
        <f t="shared" si="30"/>
        <v>#REF!</v>
      </c>
      <c r="M68" s="8" t="e">
        <f t="shared" si="30"/>
        <v>#REF!</v>
      </c>
      <c r="N68" s="8" t="e">
        <f t="shared" si="30"/>
        <v>#REF!</v>
      </c>
      <c r="O68" s="8" t="e">
        <f t="shared" si="30"/>
        <v>#REF!</v>
      </c>
      <c r="P68" s="8" t="e">
        <f t="shared" si="30"/>
        <v>#REF!</v>
      </c>
      <c r="Q68" s="8" t="e">
        <f t="shared" si="30"/>
        <v>#REF!</v>
      </c>
      <c r="R68" s="8" t="e">
        <f t="shared" si="30"/>
        <v>#REF!</v>
      </c>
    </row>
    <row r="69" spans="2:18" x14ac:dyDescent="0.2">
      <c r="B69" s="6">
        <v>4</v>
      </c>
      <c r="C69" s="7" t="s">
        <v>15</v>
      </c>
      <c r="D69" s="8">
        <v>0</v>
      </c>
      <c r="E69" s="8">
        <v>0</v>
      </c>
      <c r="F69" s="8">
        <v>0</v>
      </c>
      <c r="G69" s="8">
        <f t="shared" ref="G69:R69" si="31">(G182-($F182*$F$64))*G$6</f>
        <v>54854316.250000045</v>
      </c>
      <c r="H69" s="8" t="e">
        <f t="shared" si="31"/>
        <v>#REF!</v>
      </c>
      <c r="I69" s="8" t="e">
        <f t="shared" si="31"/>
        <v>#REF!</v>
      </c>
      <c r="J69" s="8" t="e">
        <f t="shared" si="31"/>
        <v>#REF!</v>
      </c>
      <c r="K69" s="8" t="e">
        <f t="shared" si="31"/>
        <v>#REF!</v>
      </c>
      <c r="L69" s="8" t="e">
        <f t="shared" si="31"/>
        <v>#REF!</v>
      </c>
      <c r="M69" s="8" t="e">
        <f t="shared" si="31"/>
        <v>#REF!</v>
      </c>
      <c r="N69" s="8" t="e">
        <f t="shared" si="31"/>
        <v>#REF!</v>
      </c>
      <c r="O69" s="8" t="e">
        <f t="shared" si="31"/>
        <v>#REF!</v>
      </c>
      <c r="P69" s="8" t="e">
        <f t="shared" si="31"/>
        <v>#REF!</v>
      </c>
      <c r="Q69" s="8" t="e">
        <f t="shared" si="31"/>
        <v>#REF!</v>
      </c>
      <c r="R69" s="8" t="e">
        <f t="shared" si="31"/>
        <v>#REF!</v>
      </c>
    </row>
    <row r="70" spans="2:18" x14ac:dyDescent="0.2">
      <c r="B70" s="6">
        <v>5</v>
      </c>
      <c r="C70" s="27" t="s">
        <v>16</v>
      </c>
      <c r="D70" s="8">
        <v>0</v>
      </c>
      <c r="E70" s="8">
        <v>0</v>
      </c>
      <c r="F70" s="8">
        <v>0</v>
      </c>
      <c r="G70" s="8">
        <f t="shared" ref="G70:R70" si="32">(G183-($F183*$F$64))*G$6</f>
        <v>136579067.00000021</v>
      </c>
      <c r="H70" s="8" t="e">
        <f t="shared" si="32"/>
        <v>#REF!</v>
      </c>
      <c r="I70" s="8" t="e">
        <f t="shared" si="32"/>
        <v>#REF!</v>
      </c>
      <c r="J70" s="8" t="e">
        <f t="shared" si="32"/>
        <v>#REF!</v>
      </c>
      <c r="K70" s="8" t="e">
        <f t="shared" si="32"/>
        <v>#REF!</v>
      </c>
      <c r="L70" s="8" t="e">
        <f t="shared" si="32"/>
        <v>#REF!</v>
      </c>
      <c r="M70" s="8" t="e">
        <f t="shared" si="32"/>
        <v>#REF!</v>
      </c>
      <c r="N70" s="8" t="e">
        <f t="shared" si="32"/>
        <v>#REF!</v>
      </c>
      <c r="O70" s="8" t="e">
        <f t="shared" si="32"/>
        <v>#REF!</v>
      </c>
      <c r="P70" s="8" t="e">
        <f t="shared" si="32"/>
        <v>#REF!</v>
      </c>
      <c r="Q70" s="8" t="e">
        <f t="shared" si="32"/>
        <v>#REF!</v>
      </c>
      <c r="R70" s="8" t="e">
        <f t="shared" si="32"/>
        <v>#REF!</v>
      </c>
    </row>
    <row r="71" spans="2:18" x14ac:dyDescent="0.2">
      <c r="B71" s="6">
        <v>6</v>
      </c>
      <c r="C71" s="27" t="s">
        <v>17</v>
      </c>
      <c r="D71" s="8">
        <v>0</v>
      </c>
      <c r="E71" s="8">
        <v>0</v>
      </c>
      <c r="F71" s="8">
        <v>0</v>
      </c>
      <c r="G71" s="8">
        <f t="shared" ref="G71:R71" si="33">(G184-($F184*$F$64))*G$6</f>
        <v>111615927.5000001</v>
      </c>
      <c r="H71" s="8" t="e">
        <f t="shared" si="33"/>
        <v>#REF!</v>
      </c>
      <c r="I71" s="8" t="e">
        <f t="shared" si="33"/>
        <v>#REF!</v>
      </c>
      <c r="J71" s="8" t="e">
        <f t="shared" si="33"/>
        <v>#REF!</v>
      </c>
      <c r="K71" s="8" t="e">
        <f t="shared" si="33"/>
        <v>#REF!</v>
      </c>
      <c r="L71" s="8" t="e">
        <f t="shared" si="33"/>
        <v>#REF!</v>
      </c>
      <c r="M71" s="8" t="e">
        <f t="shared" si="33"/>
        <v>#REF!</v>
      </c>
      <c r="N71" s="8" t="e">
        <f t="shared" si="33"/>
        <v>#REF!</v>
      </c>
      <c r="O71" s="8" t="e">
        <f t="shared" si="33"/>
        <v>#REF!</v>
      </c>
      <c r="P71" s="8" t="e">
        <f t="shared" si="33"/>
        <v>#REF!</v>
      </c>
      <c r="Q71" s="8" t="e">
        <f t="shared" si="33"/>
        <v>#REF!</v>
      </c>
      <c r="R71" s="8" t="e">
        <f t="shared" si="33"/>
        <v>#REF!</v>
      </c>
    </row>
    <row r="72" spans="2:18" x14ac:dyDescent="0.2">
      <c r="B72" s="6">
        <v>7</v>
      </c>
      <c r="C72" s="27" t="s">
        <v>18</v>
      </c>
      <c r="D72" s="8">
        <v>0</v>
      </c>
      <c r="E72" s="8">
        <v>0</v>
      </c>
      <c r="F72" s="8">
        <v>0</v>
      </c>
      <c r="G72" s="8">
        <f t="shared" ref="G72:R72" si="34">(G185-($F185*$F$64))*G$6</f>
        <v>91560163.00000003</v>
      </c>
      <c r="H72" s="8" t="e">
        <f t="shared" si="34"/>
        <v>#REF!</v>
      </c>
      <c r="I72" s="8" t="e">
        <f t="shared" si="34"/>
        <v>#REF!</v>
      </c>
      <c r="J72" s="8" t="e">
        <f t="shared" si="34"/>
        <v>#REF!</v>
      </c>
      <c r="K72" s="8" t="e">
        <f t="shared" si="34"/>
        <v>#REF!</v>
      </c>
      <c r="L72" s="8" t="e">
        <f t="shared" si="34"/>
        <v>#REF!</v>
      </c>
      <c r="M72" s="8" t="e">
        <f t="shared" si="34"/>
        <v>#REF!</v>
      </c>
      <c r="N72" s="8" t="e">
        <f t="shared" si="34"/>
        <v>#REF!</v>
      </c>
      <c r="O72" s="8" t="e">
        <f t="shared" si="34"/>
        <v>#REF!</v>
      </c>
      <c r="P72" s="8" t="e">
        <f t="shared" si="34"/>
        <v>#REF!</v>
      </c>
      <c r="Q72" s="8" t="e">
        <f t="shared" si="34"/>
        <v>#REF!</v>
      </c>
      <c r="R72" s="8" t="e">
        <f t="shared" si="34"/>
        <v>#REF!</v>
      </c>
    </row>
    <row r="73" spans="2:18" x14ac:dyDescent="0.2">
      <c r="B73" s="6">
        <v>8</v>
      </c>
      <c r="C73" s="27" t="s">
        <v>19</v>
      </c>
      <c r="D73" s="8">
        <v>0</v>
      </c>
      <c r="E73" s="8">
        <v>0</v>
      </c>
      <c r="F73" s="8">
        <v>0</v>
      </c>
      <c r="G73" s="8">
        <f t="shared" ref="G73:R73" si="35">(G186-($F186*$F$64))*G$6</f>
        <v>165164675.00000012</v>
      </c>
      <c r="H73" s="8" t="e">
        <f t="shared" si="35"/>
        <v>#REF!</v>
      </c>
      <c r="I73" s="8" t="e">
        <f t="shared" si="35"/>
        <v>#REF!</v>
      </c>
      <c r="J73" s="8" t="e">
        <f t="shared" si="35"/>
        <v>#REF!</v>
      </c>
      <c r="K73" s="8" t="e">
        <f t="shared" si="35"/>
        <v>#REF!</v>
      </c>
      <c r="L73" s="8" t="e">
        <f t="shared" si="35"/>
        <v>#REF!</v>
      </c>
      <c r="M73" s="8" t="e">
        <f t="shared" si="35"/>
        <v>#REF!</v>
      </c>
      <c r="N73" s="8" t="e">
        <f t="shared" si="35"/>
        <v>#REF!</v>
      </c>
      <c r="O73" s="8" t="e">
        <f t="shared" si="35"/>
        <v>#REF!</v>
      </c>
      <c r="P73" s="8" t="e">
        <f t="shared" si="35"/>
        <v>#REF!</v>
      </c>
      <c r="Q73" s="8" t="e">
        <f t="shared" si="35"/>
        <v>#REF!</v>
      </c>
      <c r="R73" s="8" t="e">
        <f t="shared" si="35"/>
        <v>#REF!</v>
      </c>
    </row>
    <row r="74" spans="2:18" x14ac:dyDescent="0.2">
      <c r="B74" s="6">
        <v>9</v>
      </c>
      <c r="C74" s="27" t="s">
        <v>20</v>
      </c>
      <c r="D74" s="8">
        <v>0</v>
      </c>
      <c r="E74" s="8">
        <v>0</v>
      </c>
      <c r="F74" s="8">
        <v>0</v>
      </c>
      <c r="G74" s="8">
        <f t="shared" ref="G74:R74" si="36">(G187-($F187*$F$64))*G$6</f>
        <v>92143025.00000006</v>
      </c>
      <c r="H74" s="8" t="e">
        <f t="shared" si="36"/>
        <v>#REF!</v>
      </c>
      <c r="I74" s="8" t="e">
        <f t="shared" si="36"/>
        <v>#REF!</v>
      </c>
      <c r="J74" s="8" t="e">
        <f t="shared" si="36"/>
        <v>#REF!</v>
      </c>
      <c r="K74" s="8" t="e">
        <f t="shared" si="36"/>
        <v>#REF!</v>
      </c>
      <c r="L74" s="8" t="e">
        <f t="shared" si="36"/>
        <v>#REF!</v>
      </c>
      <c r="M74" s="8" t="e">
        <f t="shared" si="36"/>
        <v>#REF!</v>
      </c>
      <c r="N74" s="8" t="e">
        <f t="shared" si="36"/>
        <v>#REF!</v>
      </c>
      <c r="O74" s="8" t="e">
        <f t="shared" si="36"/>
        <v>#REF!</v>
      </c>
      <c r="P74" s="8" t="e">
        <f t="shared" si="36"/>
        <v>#REF!</v>
      </c>
      <c r="Q74" s="8" t="e">
        <f t="shared" si="36"/>
        <v>#REF!</v>
      </c>
      <c r="R74" s="8" t="e">
        <f t="shared" si="36"/>
        <v>#REF!</v>
      </c>
    </row>
    <row r="75" spans="2:18" x14ac:dyDescent="0.2">
      <c r="B75" s="6">
        <v>10</v>
      </c>
      <c r="C75" s="27" t="s">
        <v>21</v>
      </c>
      <c r="D75" s="8">
        <v>0</v>
      </c>
      <c r="E75" s="8">
        <v>0</v>
      </c>
      <c r="F75" s="8">
        <v>0</v>
      </c>
      <c r="G75" s="8">
        <f t="shared" ref="G75:R75" si="37">(G188-($F188*$F$64))*G$6</f>
        <v>117330000</v>
      </c>
      <c r="H75" s="8" t="e">
        <f t="shared" si="37"/>
        <v>#REF!</v>
      </c>
      <c r="I75" s="8" t="e">
        <f t="shared" si="37"/>
        <v>#REF!</v>
      </c>
      <c r="J75" s="8" t="e">
        <f t="shared" si="37"/>
        <v>#REF!</v>
      </c>
      <c r="K75" s="8" t="e">
        <f t="shared" si="37"/>
        <v>#REF!</v>
      </c>
      <c r="L75" s="8" t="e">
        <f t="shared" si="37"/>
        <v>#REF!</v>
      </c>
      <c r="M75" s="8" t="e">
        <f t="shared" si="37"/>
        <v>#REF!</v>
      </c>
      <c r="N75" s="8" t="e">
        <f t="shared" si="37"/>
        <v>#REF!</v>
      </c>
      <c r="O75" s="8" t="e">
        <f t="shared" si="37"/>
        <v>#REF!</v>
      </c>
      <c r="P75" s="8" t="e">
        <f t="shared" si="37"/>
        <v>#REF!</v>
      </c>
      <c r="Q75" s="8" t="e">
        <f t="shared" si="37"/>
        <v>#REF!</v>
      </c>
      <c r="R75" s="8" t="e">
        <f t="shared" si="37"/>
        <v>#REF!</v>
      </c>
    </row>
    <row r="76" spans="2:18" x14ac:dyDescent="0.2">
      <c r="B76" s="6">
        <v>11</v>
      </c>
      <c r="C76" s="7" t="s">
        <v>22</v>
      </c>
      <c r="D76" s="8">
        <v>0</v>
      </c>
      <c r="E76" s="8">
        <v>0</v>
      </c>
      <c r="F76" s="8">
        <v>0</v>
      </c>
      <c r="G76" s="8">
        <f t="shared" ref="G76:R76" si="38">(G189-($F189*$F$64))*G$6</f>
        <v>68720493.75000003</v>
      </c>
      <c r="H76" s="8" t="e">
        <f t="shared" si="38"/>
        <v>#REF!</v>
      </c>
      <c r="I76" s="8" t="e">
        <f t="shared" si="38"/>
        <v>#REF!</v>
      </c>
      <c r="J76" s="8" t="e">
        <f t="shared" si="38"/>
        <v>#REF!</v>
      </c>
      <c r="K76" s="8" t="e">
        <f t="shared" si="38"/>
        <v>#REF!</v>
      </c>
      <c r="L76" s="8" t="e">
        <f t="shared" si="38"/>
        <v>#REF!</v>
      </c>
      <c r="M76" s="8" t="e">
        <f t="shared" si="38"/>
        <v>#REF!</v>
      </c>
      <c r="N76" s="8" t="e">
        <f t="shared" si="38"/>
        <v>#REF!</v>
      </c>
      <c r="O76" s="8" t="e">
        <f t="shared" si="38"/>
        <v>#REF!</v>
      </c>
      <c r="P76" s="8" t="e">
        <f t="shared" si="38"/>
        <v>#REF!</v>
      </c>
      <c r="Q76" s="8" t="e">
        <f t="shared" si="38"/>
        <v>#REF!</v>
      </c>
      <c r="R76" s="8" t="e">
        <f t="shared" si="38"/>
        <v>#REF!</v>
      </c>
    </row>
    <row r="77" spans="2:18" x14ac:dyDescent="0.2">
      <c r="B77" s="6">
        <v>12</v>
      </c>
      <c r="C77" s="7" t="s">
        <v>23</v>
      </c>
      <c r="D77" s="8">
        <v>0</v>
      </c>
      <c r="E77" s="8">
        <v>0</v>
      </c>
      <c r="F77" s="8">
        <v>0</v>
      </c>
      <c r="G77" s="8">
        <f t="shared" ref="G77:R77" si="39">(G190-($F190*$F$64))*G$6</f>
        <v>168962175</v>
      </c>
      <c r="H77" s="8" t="e">
        <f t="shared" si="39"/>
        <v>#REF!</v>
      </c>
      <c r="I77" s="8" t="e">
        <f t="shared" si="39"/>
        <v>#REF!</v>
      </c>
      <c r="J77" s="8" t="e">
        <f t="shared" si="39"/>
        <v>#REF!</v>
      </c>
      <c r="K77" s="8" t="e">
        <f t="shared" si="39"/>
        <v>#REF!</v>
      </c>
      <c r="L77" s="8" t="e">
        <f t="shared" si="39"/>
        <v>#REF!</v>
      </c>
      <c r="M77" s="8" t="e">
        <f t="shared" si="39"/>
        <v>#REF!</v>
      </c>
      <c r="N77" s="8" t="e">
        <f t="shared" si="39"/>
        <v>#REF!</v>
      </c>
      <c r="O77" s="8" t="e">
        <f t="shared" si="39"/>
        <v>#REF!</v>
      </c>
      <c r="P77" s="8" t="e">
        <f t="shared" si="39"/>
        <v>#REF!</v>
      </c>
      <c r="Q77" s="8" t="e">
        <f t="shared" si="39"/>
        <v>#REF!</v>
      </c>
      <c r="R77" s="8" t="e">
        <f t="shared" si="39"/>
        <v>#REF!</v>
      </c>
    </row>
    <row r="78" spans="2:18" x14ac:dyDescent="0.2">
      <c r="B78" s="6">
        <v>13</v>
      </c>
      <c r="C78" s="7" t="s">
        <v>24</v>
      </c>
      <c r="D78" s="8">
        <v>0</v>
      </c>
      <c r="E78" s="8">
        <v>0</v>
      </c>
      <c r="F78" s="8">
        <v>0</v>
      </c>
      <c r="G78" s="8">
        <f t="shared" ref="G78:R78" si="40">(G191-($F191*$F$64))*G$6</f>
        <v>77481239.500000089</v>
      </c>
      <c r="H78" s="8" t="e">
        <f t="shared" si="40"/>
        <v>#REF!</v>
      </c>
      <c r="I78" s="8" t="e">
        <f t="shared" si="40"/>
        <v>#REF!</v>
      </c>
      <c r="J78" s="8" t="e">
        <f t="shared" si="40"/>
        <v>#REF!</v>
      </c>
      <c r="K78" s="8" t="e">
        <f t="shared" si="40"/>
        <v>#REF!</v>
      </c>
      <c r="L78" s="8" t="e">
        <f t="shared" si="40"/>
        <v>#REF!</v>
      </c>
      <c r="M78" s="8" t="e">
        <f t="shared" si="40"/>
        <v>#REF!</v>
      </c>
      <c r="N78" s="8" t="e">
        <f t="shared" si="40"/>
        <v>#REF!</v>
      </c>
      <c r="O78" s="8" t="e">
        <f t="shared" si="40"/>
        <v>#REF!</v>
      </c>
      <c r="P78" s="8" t="e">
        <f t="shared" si="40"/>
        <v>#REF!</v>
      </c>
      <c r="Q78" s="8" t="e">
        <f t="shared" si="40"/>
        <v>#REF!</v>
      </c>
      <c r="R78" s="8" t="e">
        <f t="shared" si="40"/>
        <v>#REF!</v>
      </c>
    </row>
    <row r="79" spans="2:18" x14ac:dyDescent="0.2">
      <c r="B79" s="6">
        <v>14</v>
      </c>
      <c r="C79" s="7" t="s">
        <v>25</v>
      </c>
      <c r="D79" s="8">
        <v>0</v>
      </c>
      <c r="E79" s="8">
        <v>0</v>
      </c>
      <c r="F79" s="8">
        <v>0</v>
      </c>
      <c r="G79" s="8">
        <f t="shared" ref="G79:R79" si="41">(G192-($F192*$F$64))*G$6</f>
        <v>70789529.99999994</v>
      </c>
      <c r="H79" s="8" t="e">
        <f t="shared" si="41"/>
        <v>#REF!</v>
      </c>
      <c r="I79" s="8" t="e">
        <f t="shared" si="41"/>
        <v>#REF!</v>
      </c>
      <c r="J79" s="8" t="e">
        <f t="shared" si="41"/>
        <v>#REF!</v>
      </c>
      <c r="K79" s="8" t="e">
        <f t="shared" si="41"/>
        <v>#REF!</v>
      </c>
      <c r="L79" s="8" t="e">
        <f t="shared" si="41"/>
        <v>#REF!</v>
      </c>
      <c r="M79" s="8" t="e">
        <f t="shared" si="41"/>
        <v>#REF!</v>
      </c>
      <c r="N79" s="8" t="e">
        <f t="shared" si="41"/>
        <v>#REF!</v>
      </c>
      <c r="O79" s="8" t="e">
        <f t="shared" si="41"/>
        <v>#REF!</v>
      </c>
      <c r="P79" s="8" t="e">
        <f t="shared" si="41"/>
        <v>#REF!</v>
      </c>
      <c r="Q79" s="8" t="e">
        <f t="shared" si="41"/>
        <v>#REF!</v>
      </c>
      <c r="R79" s="8" t="e">
        <f t="shared" si="41"/>
        <v>#REF!</v>
      </c>
    </row>
    <row r="80" spans="2:18" x14ac:dyDescent="0.2">
      <c r="B80" s="6">
        <v>15</v>
      </c>
      <c r="C80" s="27" t="s">
        <v>26</v>
      </c>
      <c r="D80" s="8">
        <v>0</v>
      </c>
      <c r="E80" s="8">
        <v>0</v>
      </c>
      <c r="F80" s="8">
        <v>0</v>
      </c>
      <c r="G80" s="8">
        <f t="shared" ref="G80:R80" si="42">(G193-($F193*$F$64))*G$6</f>
        <v>106708874.99999997</v>
      </c>
      <c r="H80" s="8" t="e">
        <f t="shared" si="42"/>
        <v>#REF!</v>
      </c>
      <c r="I80" s="8" t="e">
        <f t="shared" si="42"/>
        <v>#REF!</v>
      </c>
      <c r="J80" s="8" t="e">
        <f t="shared" si="42"/>
        <v>#REF!</v>
      </c>
      <c r="K80" s="8" t="e">
        <f t="shared" si="42"/>
        <v>#REF!</v>
      </c>
      <c r="L80" s="8" t="e">
        <f t="shared" si="42"/>
        <v>#REF!</v>
      </c>
      <c r="M80" s="8" t="e">
        <f t="shared" si="42"/>
        <v>#REF!</v>
      </c>
      <c r="N80" s="8" t="e">
        <f t="shared" si="42"/>
        <v>#REF!</v>
      </c>
      <c r="O80" s="8" t="e">
        <f t="shared" si="42"/>
        <v>#REF!</v>
      </c>
      <c r="P80" s="8" t="e">
        <f t="shared" si="42"/>
        <v>#REF!</v>
      </c>
      <c r="Q80" s="8" t="e">
        <f t="shared" si="42"/>
        <v>#REF!</v>
      </c>
      <c r="R80" s="8" t="e">
        <f t="shared" si="42"/>
        <v>#REF!</v>
      </c>
    </row>
    <row r="81" spans="2:18" x14ac:dyDescent="0.2">
      <c r="B81" s="6">
        <v>16</v>
      </c>
      <c r="C81" s="7" t="s">
        <v>27</v>
      </c>
      <c r="D81" s="8">
        <v>0</v>
      </c>
      <c r="E81" s="8">
        <v>0</v>
      </c>
      <c r="F81" s="8">
        <v>0</v>
      </c>
      <c r="G81" s="8">
        <f t="shared" ref="G81:R81" si="43">(G194-($F194*$F$64))*G$6</f>
        <v>175566482.75000015</v>
      </c>
      <c r="H81" s="8" t="e">
        <f t="shared" si="43"/>
        <v>#REF!</v>
      </c>
      <c r="I81" s="8" t="e">
        <f t="shared" si="43"/>
        <v>#REF!</v>
      </c>
      <c r="J81" s="8" t="e">
        <f t="shared" si="43"/>
        <v>#REF!</v>
      </c>
      <c r="K81" s="8" t="e">
        <f t="shared" si="43"/>
        <v>#REF!</v>
      </c>
      <c r="L81" s="8" t="e">
        <f t="shared" si="43"/>
        <v>#REF!</v>
      </c>
      <c r="M81" s="8" t="e">
        <f t="shared" si="43"/>
        <v>#REF!</v>
      </c>
      <c r="N81" s="8" t="e">
        <f t="shared" si="43"/>
        <v>#REF!</v>
      </c>
      <c r="O81" s="8" t="e">
        <f t="shared" si="43"/>
        <v>#REF!</v>
      </c>
      <c r="P81" s="8" t="e">
        <f t="shared" si="43"/>
        <v>#REF!</v>
      </c>
      <c r="Q81" s="8" t="e">
        <f t="shared" si="43"/>
        <v>#REF!</v>
      </c>
      <c r="R81" s="8" t="e">
        <f t="shared" si="43"/>
        <v>#REF!</v>
      </c>
    </row>
    <row r="82" spans="2:18" x14ac:dyDescent="0.2">
      <c r="B82" s="6">
        <v>17</v>
      </c>
      <c r="C82" s="27" t="s">
        <v>28</v>
      </c>
      <c r="D82" s="8">
        <v>0</v>
      </c>
      <c r="E82" s="8">
        <v>0</v>
      </c>
      <c r="F82" s="8">
        <v>0</v>
      </c>
      <c r="G82" s="8">
        <f t="shared" ref="G82:R82" si="44">(G195-($F195*$F$64))*G$6</f>
        <v>112814940.00000006</v>
      </c>
      <c r="H82" s="8" t="e">
        <f t="shared" si="44"/>
        <v>#REF!</v>
      </c>
      <c r="I82" s="8" t="e">
        <f t="shared" si="44"/>
        <v>#REF!</v>
      </c>
      <c r="J82" s="8" t="e">
        <f t="shared" si="44"/>
        <v>#REF!</v>
      </c>
      <c r="K82" s="8" t="e">
        <f t="shared" si="44"/>
        <v>#REF!</v>
      </c>
      <c r="L82" s="8" t="e">
        <f t="shared" si="44"/>
        <v>#REF!</v>
      </c>
      <c r="M82" s="8" t="e">
        <f t="shared" si="44"/>
        <v>#REF!</v>
      </c>
      <c r="N82" s="8" t="e">
        <f t="shared" si="44"/>
        <v>#REF!</v>
      </c>
      <c r="O82" s="8" t="e">
        <f t="shared" si="44"/>
        <v>#REF!</v>
      </c>
      <c r="P82" s="8" t="e">
        <f t="shared" si="44"/>
        <v>#REF!</v>
      </c>
      <c r="Q82" s="8" t="e">
        <f t="shared" si="44"/>
        <v>#REF!</v>
      </c>
      <c r="R82" s="8" t="e">
        <f t="shared" si="44"/>
        <v>#REF!</v>
      </c>
    </row>
    <row r="83" spans="2:18" x14ac:dyDescent="0.2">
      <c r="B83" s="6">
        <v>18</v>
      </c>
      <c r="C83" s="7" t="s">
        <v>29</v>
      </c>
      <c r="D83" s="8">
        <v>0</v>
      </c>
      <c r="E83" s="8">
        <v>0</v>
      </c>
      <c r="F83" s="8">
        <v>0</v>
      </c>
      <c r="G83" s="8">
        <f t="shared" ref="G83:R83" si="45">(G196-($F196*$F$64))*G$6</f>
        <v>138098212.49999994</v>
      </c>
      <c r="H83" s="8" t="e">
        <f t="shared" si="45"/>
        <v>#REF!</v>
      </c>
      <c r="I83" s="8" t="e">
        <f t="shared" si="45"/>
        <v>#REF!</v>
      </c>
      <c r="J83" s="8" t="e">
        <f t="shared" si="45"/>
        <v>#REF!</v>
      </c>
      <c r="K83" s="8" t="e">
        <f t="shared" si="45"/>
        <v>#REF!</v>
      </c>
      <c r="L83" s="8" t="e">
        <f t="shared" si="45"/>
        <v>#REF!</v>
      </c>
      <c r="M83" s="8" t="e">
        <f t="shared" si="45"/>
        <v>#REF!</v>
      </c>
      <c r="N83" s="8" t="e">
        <f t="shared" si="45"/>
        <v>#REF!</v>
      </c>
      <c r="O83" s="8" t="e">
        <f t="shared" si="45"/>
        <v>#REF!</v>
      </c>
      <c r="P83" s="8" t="e">
        <f t="shared" si="45"/>
        <v>#REF!</v>
      </c>
      <c r="Q83" s="8" t="e">
        <f t="shared" si="45"/>
        <v>#REF!</v>
      </c>
      <c r="R83" s="8" t="e">
        <f t="shared" si="45"/>
        <v>#REF!</v>
      </c>
    </row>
    <row r="84" spans="2:18" x14ac:dyDescent="0.2">
      <c r="B84" s="6">
        <v>19</v>
      </c>
      <c r="C84" s="7" t="s">
        <v>30</v>
      </c>
      <c r="D84" s="8">
        <v>0</v>
      </c>
      <c r="E84" s="8">
        <v>0</v>
      </c>
      <c r="F84" s="8">
        <v>0</v>
      </c>
      <c r="G84" s="8">
        <f t="shared" ref="G84:R84" si="46">(G197-($F197*$F$64))*G$6</f>
        <v>119234426.24999996</v>
      </c>
      <c r="H84" s="8" t="e">
        <f t="shared" si="46"/>
        <v>#REF!</v>
      </c>
      <c r="I84" s="8" t="e">
        <f t="shared" si="46"/>
        <v>#REF!</v>
      </c>
      <c r="J84" s="8" t="e">
        <f t="shared" si="46"/>
        <v>#REF!</v>
      </c>
      <c r="K84" s="8" t="e">
        <f t="shared" si="46"/>
        <v>#REF!</v>
      </c>
      <c r="L84" s="8" t="e">
        <f t="shared" si="46"/>
        <v>#REF!</v>
      </c>
      <c r="M84" s="8" t="e">
        <f t="shared" si="46"/>
        <v>#REF!</v>
      </c>
      <c r="N84" s="8" t="e">
        <f t="shared" si="46"/>
        <v>#REF!</v>
      </c>
      <c r="O84" s="8" t="e">
        <f t="shared" si="46"/>
        <v>#REF!</v>
      </c>
      <c r="P84" s="8" t="e">
        <f t="shared" si="46"/>
        <v>#REF!</v>
      </c>
      <c r="Q84" s="8" t="e">
        <f t="shared" si="46"/>
        <v>#REF!</v>
      </c>
      <c r="R84" s="8" t="e">
        <f t="shared" si="46"/>
        <v>#REF!</v>
      </c>
    </row>
    <row r="85" spans="2:18" x14ac:dyDescent="0.2">
      <c r="B85" s="6">
        <v>20</v>
      </c>
      <c r="C85" s="7" t="s">
        <v>31</v>
      </c>
      <c r="D85" s="8">
        <v>0</v>
      </c>
      <c r="E85" s="8">
        <v>0</v>
      </c>
      <c r="F85" s="8">
        <v>0</v>
      </c>
      <c r="G85" s="8">
        <f t="shared" ref="G85:R85" si="47">(G198-($F198*$F$64))*G$6</f>
        <v>92202063.5</v>
      </c>
      <c r="H85" s="8" t="e">
        <f t="shared" si="47"/>
        <v>#REF!</v>
      </c>
      <c r="I85" s="8" t="e">
        <f t="shared" si="47"/>
        <v>#REF!</v>
      </c>
      <c r="J85" s="8" t="e">
        <f t="shared" si="47"/>
        <v>#REF!</v>
      </c>
      <c r="K85" s="8" t="e">
        <f t="shared" si="47"/>
        <v>#REF!</v>
      </c>
      <c r="L85" s="8" t="e">
        <f t="shared" si="47"/>
        <v>#REF!</v>
      </c>
      <c r="M85" s="8" t="e">
        <f t="shared" si="47"/>
        <v>#REF!</v>
      </c>
      <c r="N85" s="8" t="e">
        <f t="shared" si="47"/>
        <v>#REF!</v>
      </c>
      <c r="O85" s="8" t="e">
        <f t="shared" si="47"/>
        <v>#REF!</v>
      </c>
      <c r="P85" s="8" t="e">
        <f t="shared" si="47"/>
        <v>#REF!</v>
      </c>
      <c r="Q85" s="8" t="e">
        <f t="shared" si="47"/>
        <v>#REF!</v>
      </c>
      <c r="R85" s="8" t="e">
        <f t="shared" si="47"/>
        <v>#REF!</v>
      </c>
    </row>
    <row r="86" spans="2:18" x14ac:dyDescent="0.2">
      <c r="B86" s="6">
        <v>21</v>
      </c>
      <c r="C86" s="7" t="s">
        <v>32</v>
      </c>
      <c r="D86" s="8">
        <v>0</v>
      </c>
      <c r="E86" s="8">
        <v>0</v>
      </c>
      <c r="F86" s="8">
        <v>0</v>
      </c>
      <c r="G86" s="8">
        <f t="shared" ref="G86:R86" si="48">(G199-($F199*$F$64))*G$6</f>
        <v>154744642.50000006</v>
      </c>
      <c r="H86" s="8" t="e">
        <f t="shared" si="48"/>
        <v>#REF!</v>
      </c>
      <c r="I86" s="8" t="e">
        <f t="shared" si="48"/>
        <v>#REF!</v>
      </c>
      <c r="J86" s="8" t="e">
        <f t="shared" si="48"/>
        <v>#REF!</v>
      </c>
      <c r="K86" s="8" t="e">
        <f t="shared" si="48"/>
        <v>#REF!</v>
      </c>
      <c r="L86" s="8" t="e">
        <f t="shared" si="48"/>
        <v>#REF!</v>
      </c>
      <c r="M86" s="8" t="e">
        <f t="shared" si="48"/>
        <v>#REF!</v>
      </c>
      <c r="N86" s="8" t="e">
        <f t="shared" si="48"/>
        <v>#REF!</v>
      </c>
      <c r="O86" s="8" t="e">
        <f t="shared" si="48"/>
        <v>#REF!</v>
      </c>
      <c r="P86" s="8" t="e">
        <f t="shared" si="48"/>
        <v>#REF!</v>
      </c>
      <c r="Q86" s="8" t="e">
        <f t="shared" si="48"/>
        <v>#REF!</v>
      </c>
      <c r="R86" s="8" t="e">
        <f t="shared" si="48"/>
        <v>#REF!</v>
      </c>
    </row>
    <row r="87" spans="2:18" x14ac:dyDescent="0.2">
      <c r="B87" s="6">
        <v>22</v>
      </c>
      <c r="C87" s="7" t="s">
        <v>37</v>
      </c>
      <c r="D87" s="8">
        <v>0</v>
      </c>
      <c r="E87" s="8">
        <v>0</v>
      </c>
      <c r="F87" s="8">
        <v>0</v>
      </c>
      <c r="G87" s="8">
        <f t="shared" ref="G87:R87" si="49">(G200-($F200*$F$64))*G$6</f>
        <v>58742512.500000015</v>
      </c>
      <c r="H87" s="8" t="e">
        <f t="shared" si="49"/>
        <v>#REF!</v>
      </c>
      <c r="I87" s="8" t="e">
        <f t="shared" si="49"/>
        <v>#REF!</v>
      </c>
      <c r="J87" s="8" t="e">
        <f t="shared" si="49"/>
        <v>#REF!</v>
      </c>
      <c r="K87" s="8" t="e">
        <f t="shared" si="49"/>
        <v>#REF!</v>
      </c>
      <c r="L87" s="8" t="e">
        <f t="shared" si="49"/>
        <v>#REF!</v>
      </c>
      <c r="M87" s="8" t="e">
        <f t="shared" si="49"/>
        <v>#REF!</v>
      </c>
      <c r="N87" s="8" t="e">
        <f t="shared" si="49"/>
        <v>#REF!</v>
      </c>
      <c r="O87" s="8" t="e">
        <f t="shared" si="49"/>
        <v>#REF!</v>
      </c>
      <c r="P87" s="8" t="e">
        <f t="shared" si="49"/>
        <v>#REF!</v>
      </c>
      <c r="Q87" s="8" t="e">
        <f t="shared" si="49"/>
        <v>#REF!</v>
      </c>
      <c r="R87" s="8" t="e">
        <f t="shared" si="49"/>
        <v>#REF!</v>
      </c>
    </row>
    <row r="88" spans="2:18" x14ac:dyDescent="0.2">
      <c r="B88" s="6">
        <v>23</v>
      </c>
      <c r="C88" s="27" t="s">
        <v>38</v>
      </c>
      <c r="D88" s="8">
        <v>0</v>
      </c>
      <c r="E88" s="8">
        <v>0</v>
      </c>
      <c r="F88" s="8">
        <v>0</v>
      </c>
      <c r="G88" s="8">
        <f t="shared" ref="G88:R88" si="50">(G201-($F201*$F$64))*G$6</f>
        <v>64355375.00000006</v>
      </c>
      <c r="H88" s="8" t="e">
        <f t="shared" si="50"/>
        <v>#REF!</v>
      </c>
      <c r="I88" s="8" t="e">
        <f t="shared" si="50"/>
        <v>#REF!</v>
      </c>
      <c r="J88" s="8" t="e">
        <f t="shared" si="50"/>
        <v>#REF!</v>
      </c>
      <c r="K88" s="8" t="e">
        <f t="shared" si="50"/>
        <v>#REF!</v>
      </c>
      <c r="L88" s="8" t="e">
        <f t="shared" si="50"/>
        <v>#REF!</v>
      </c>
      <c r="M88" s="8" t="e">
        <f t="shared" si="50"/>
        <v>#REF!</v>
      </c>
      <c r="N88" s="8" t="e">
        <f t="shared" si="50"/>
        <v>#REF!</v>
      </c>
      <c r="O88" s="8" t="e">
        <f t="shared" si="50"/>
        <v>#REF!</v>
      </c>
      <c r="P88" s="8" t="e">
        <f t="shared" si="50"/>
        <v>#REF!</v>
      </c>
      <c r="Q88" s="8" t="e">
        <f t="shared" si="50"/>
        <v>#REF!</v>
      </c>
      <c r="R88" s="8" t="e">
        <f t="shared" si="50"/>
        <v>#REF!</v>
      </c>
    </row>
    <row r="89" spans="2:18" x14ac:dyDescent="0.2">
      <c r="B89" s="6">
        <v>24</v>
      </c>
      <c r="C89" s="7" t="s">
        <v>39</v>
      </c>
      <c r="D89" s="8">
        <v>0</v>
      </c>
      <c r="E89" s="8">
        <v>0</v>
      </c>
      <c r="F89" s="8">
        <v>0</v>
      </c>
      <c r="G89" s="8">
        <f t="shared" ref="G89:R89" si="51">(G202-($F202*$F$64))*G$6</f>
        <v>18694375</v>
      </c>
      <c r="H89" s="8" t="e">
        <f t="shared" si="51"/>
        <v>#REF!</v>
      </c>
      <c r="I89" s="8" t="e">
        <f t="shared" si="51"/>
        <v>#REF!</v>
      </c>
      <c r="J89" s="8" t="e">
        <f t="shared" si="51"/>
        <v>#REF!</v>
      </c>
      <c r="K89" s="8" t="e">
        <f t="shared" si="51"/>
        <v>#REF!</v>
      </c>
      <c r="L89" s="8" t="e">
        <f t="shared" si="51"/>
        <v>#REF!</v>
      </c>
      <c r="M89" s="8" t="e">
        <f t="shared" si="51"/>
        <v>#REF!</v>
      </c>
      <c r="N89" s="8" t="e">
        <f t="shared" si="51"/>
        <v>#REF!</v>
      </c>
      <c r="O89" s="8" t="e">
        <f t="shared" si="51"/>
        <v>#REF!</v>
      </c>
      <c r="P89" s="8" t="e">
        <f t="shared" si="51"/>
        <v>#REF!</v>
      </c>
      <c r="Q89" s="8" t="e">
        <f t="shared" si="51"/>
        <v>#REF!</v>
      </c>
      <c r="R89" s="8" t="e">
        <f t="shared" si="51"/>
        <v>#REF!</v>
      </c>
    </row>
    <row r="90" spans="2:18" x14ac:dyDescent="0.2">
      <c r="B90" s="6">
        <v>25</v>
      </c>
      <c r="C90" s="7" t="s">
        <v>40</v>
      </c>
      <c r="D90" s="8">
        <v>0</v>
      </c>
      <c r="E90" s="8">
        <v>0</v>
      </c>
      <c r="F90" s="8">
        <v>0</v>
      </c>
      <c r="G90" s="8">
        <f t="shared" ref="G90:R90" si="52">(G203-($F203*$F$64))*G$6</f>
        <v>9024300.0000000037</v>
      </c>
      <c r="H90" s="8" t="e">
        <f t="shared" si="52"/>
        <v>#REF!</v>
      </c>
      <c r="I90" s="8" t="e">
        <f t="shared" si="52"/>
        <v>#REF!</v>
      </c>
      <c r="J90" s="8" t="e">
        <f t="shared" si="52"/>
        <v>#REF!</v>
      </c>
      <c r="K90" s="8" t="e">
        <f t="shared" si="52"/>
        <v>#REF!</v>
      </c>
      <c r="L90" s="8" t="e">
        <f t="shared" si="52"/>
        <v>#REF!</v>
      </c>
      <c r="M90" s="8" t="e">
        <f t="shared" si="52"/>
        <v>#REF!</v>
      </c>
      <c r="N90" s="8" t="e">
        <f t="shared" si="52"/>
        <v>#REF!</v>
      </c>
      <c r="O90" s="8" t="e">
        <f t="shared" si="52"/>
        <v>#REF!</v>
      </c>
      <c r="P90" s="8" t="e">
        <f t="shared" si="52"/>
        <v>#REF!</v>
      </c>
      <c r="Q90" s="8" t="e">
        <f t="shared" si="52"/>
        <v>#REF!</v>
      </c>
      <c r="R90" s="8" t="e">
        <f t="shared" si="52"/>
        <v>#REF!</v>
      </c>
    </row>
    <row r="91" spans="2:18" x14ac:dyDescent="0.2"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2:18" x14ac:dyDescent="0.2">
      <c r="C92" s="22" t="s">
        <v>41</v>
      </c>
      <c r="D92" t="s">
        <v>64</v>
      </c>
    </row>
    <row r="93" spans="2:18" x14ac:dyDescent="0.2">
      <c r="B93" s="11"/>
      <c r="C93" s="12" t="s">
        <v>36</v>
      </c>
      <c r="D93" s="13" t="s">
        <v>46</v>
      </c>
      <c r="E93" s="13" t="s">
        <v>47</v>
      </c>
      <c r="F93" s="13" t="s">
        <v>48</v>
      </c>
      <c r="G93" s="13" t="s">
        <v>49</v>
      </c>
      <c r="H93" s="13" t="s">
        <v>50</v>
      </c>
      <c r="I93" s="13" t="s">
        <v>51</v>
      </c>
      <c r="J93" s="13" t="s">
        <v>52</v>
      </c>
      <c r="K93" s="13" t="s">
        <v>53</v>
      </c>
      <c r="L93" s="13" t="s">
        <v>54</v>
      </c>
      <c r="M93" s="13" t="s">
        <v>55</v>
      </c>
      <c r="N93" s="13" t="s">
        <v>56</v>
      </c>
      <c r="O93" s="13" t="s">
        <v>57</v>
      </c>
      <c r="P93" s="13" t="s">
        <v>58</v>
      </c>
      <c r="Q93" s="13" t="s">
        <v>59</v>
      </c>
      <c r="R93" s="13" t="s">
        <v>60</v>
      </c>
    </row>
    <row r="94" spans="2:18" x14ac:dyDescent="0.2">
      <c r="B94" s="6">
        <v>1</v>
      </c>
      <c r="C94" s="7" t="s">
        <v>12</v>
      </c>
      <c r="D94" s="20">
        <v>0</v>
      </c>
      <c r="E94" s="20">
        <v>0</v>
      </c>
      <c r="F94" s="20">
        <v>0</v>
      </c>
      <c r="G94" s="20">
        <v>110255100</v>
      </c>
      <c r="H94" s="20">
        <v>110573770</v>
      </c>
      <c r="I94" s="20">
        <v>110892440</v>
      </c>
      <c r="J94" s="20">
        <v>111211110</v>
      </c>
      <c r="K94" s="20">
        <v>111529760</v>
      </c>
      <c r="L94" s="20">
        <v>111848430</v>
      </c>
      <c r="M94" s="20">
        <v>112167080</v>
      </c>
      <c r="N94" s="20">
        <v>112485720</v>
      </c>
      <c r="O94" s="20">
        <v>112804380</v>
      </c>
      <c r="P94" s="20">
        <v>113123030</v>
      </c>
      <c r="Q94" s="20">
        <v>113441690</v>
      </c>
      <c r="R94" s="21">
        <v>113760344</v>
      </c>
    </row>
    <row r="95" spans="2:18" x14ac:dyDescent="0.2">
      <c r="B95" s="6">
        <v>2</v>
      </c>
      <c r="C95" s="7" t="s">
        <v>13</v>
      </c>
      <c r="D95" s="20">
        <v>0</v>
      </c>
      <c r="E95" s="20">
        <v>0</v>
      </c>
      <c r="F95" s="20">
        <v>0</v>
      </c>
      <c r="G95" s="20">
        <v>192964770</v>
      </c>
      <c r="H95" s="20">
        <v>193522430</v>
      </c>
      <c r="I95" s="20">
        <v>194080110</v>
      </c>
      <c r="J95" s="20">
        <v>194637760</v>
      </c>
      <c r="K95" s="20">
        <v>195195580</v>
      </c>
      <c r="L95" s="20">
        <v>195753200</v>
      </c>
      <c r="M95" s="20">
        <v>196310930</v>
      </c>
      <c r="N95" s="20">
        <v>196868660</v>
      </c>
      <c r="O95" s="20">
        <v>197426350</v>
      </c>
      <c r="P95" s="20">
        <v>197983970</v>
      </c>
      <c r="Q95" s="20">
        <v>198541840</v>
      </c>
      <c r="R95" s="21">
        <v>199099400</v>
      </c>
    </row>
    <row r="96" spans="2:18" x14ac:dyDescent="0.2">
      <c r="B96" s="6">
        <v>3</v>
      </c>
      <c r="C96" s="7" t="s">
        <v>14</v>
      </c>
      <c r="D96" s="20">
        <v>0</v>
      </c>
      <c r="E96" s="20">
        <v>0</v>
      </c>
      <c r="F96" s="20">
        <v>0</v>
      </c>
      <c r="G96" s="20">
        <v>14444272</v>
      </c>
      <c r="H96" s="20">
        <v>14486019</v>
      </c>
      <c r="I96" s="20">
        <v>14527765</v>
      </c>
      <c r="J96" s="20">
        <v>14569513</v>
      </c>
      <c r="K96" s="20">
        <v>14611261</v>
      </c>
      <c r="L96" s="20">
        <v>14653008</v>
      </c>
      <c r="M96" s="20">
        <v>14694754</v>
      </c>
      <c r="N96" s="20">
        <v>14736499</v>
      </c>
      <c r="O96" s="20">
        <v>14778247</v>
      </c>
      <c r="P96" s="20">
        <v>14819994</v>
      </c>
      <c r="Q96" s="20">
        <v>14861738</v>
      </c>
      <c r="R96" s="21">
        <v>14903483</v>
      </c>
    </row>
    <row r="97" spans="2:18" x14ac:dyDescent="0.2">
      <c r="B97" s="6">
        <v>4</v>
      </c>
      <c r="C97" s="7" t="s">
        <v>15</v>
      </c>
      <c r="D97" s="20">
        <v>0</v>
      </c>
      <c r="E97" s="20">
        <v>0</v>
      </c>
      <c r="F97" s="20">
        <v>0</v>
      </c>
      <c r="G97" s="20">
        <v>14009038</v>
      </c>
      <c r="H97" s="20">
        <v>14049531</v>
      </c>
      <c r="I97" s="20">
        <v>14090016</v>
      </c>
      <c r="J97" s="20">
        <v>14130506</v>
      </c>
      <c r="K97" s="20">
        <v>14170993</v>
      </c>
      <c r="L97" s="20">
        <v>14211486</v>
      </c>
      <c r="M97" s="20">
        <v>14251974</v>
      </c>
      <c r="N97" s="20">
        <v>14292461</v>
      </c>
      <c r="O97" s="20">
        <v>14332947</v>
      </c>
      <c r="P97" s="20">
        <v>14373438</v>
      </c>
      <c r="Q97" s="20">
        <v>14413926</v>
      </c>
      <c r="R97" s="21">
        <v>14454414</v>
      </c>
    </row>
    <row r="98" spans="2:18" x14ac:dyDescent="0.2">
      <c r="B98" s="6">
        <v>5</v>
      </c>
      <c r="C98" s="7" t="s">
        <v>16</v>
      </c>
      <c r="D98" s="20">
        <v>0</v>
      </c>
      <c r="E98" s="20">
        <v>0</v>
      </c>
      <c r="F98" s="20">
        <v>0</v>
      </c>
      <c r="G98" s="20">
        <v>64425264</v>
      </c>
      <c r="H98" s="20">
        <v>64611464</v>
      </c>
      <c r="I98" s="20">
        <v>64797696</v>
      </c>
      <c r="J98" s="20">
        <v>64983868</v>
      </c>
      <c r="K98" s="20">
        <v>65170080</v>
      </c>
      <c r="L98" s="20">
        <v>65356256</v>
      </c>
      <c r="M98" s="20">
        <v>65542490</v>
      </c>
      <c r="N98" s="20">
        <v>65728668</v>
      </c>
      <c r="O98" s="20">
        <v>65914868</v>
      </c>
      <c r="P98" s="20">
        <v>66101084</v>
      </c>
      <c r="Q98" s="20">
        <v>66287280</v>
      </c>
      <c r="R98" s="21">
        <v>66473480</v>
      </c>
    </row>
    <row r="99" spans="2:18" x14ac:dyDescent="0.2">
      <c r="B99" s="6">
        <v>6</v>
      </c>
      <c r="C99" s="7" t="s">
        <v>17</v>
      </c>
      <c r="D99" s="20">
        <v>0</v>
      </c>
      <c r="E99" s="20">
        <v>0</v>
      </c>
      <c r="F99" s="20">
        <v>0</v>
      </c>
      <c r="G99" s="20">
        <v>93672100</v>
      </c>
      <c r="H99" s="20">
        <v>93942860</v>
      </c>
      <c r="I99" s="20">
        <v>94213570</v>
      </c>
      <c r="J99" s="20">
        <v>94484330</v>
      </c>
      <c r="K99" s="20">
        <v>94755016</v>
      </c>
      <c r="L99" s="20">
        <v>95025784</v>
      </c>
      <c r="M99" s="20">
        <v>95296510</v>
      </c>
      <c r="N99" s="20">
        <v>95567240</v>
      </c>
      <c r="O99" s="20">
        <v>95837944</v>
      </c>
      <c r="P99" s="20">
        <v>96108680</v>
      </c>
      <c r="Q99" s="20">
        <v>96379430</v>
      </c>
      <c r="R99" s="21">
        <v>96650120</v>
      </c>
    </row>
    <row r="100" spans="2:18" x14ac:dyDescent="0.2">
      <c r="B100" s="6">
        <v>7</v>
      </c>
      <c r="C100" s="7" t="s">
        <v>18</v>
      </c>
      <c r="D100" s="20">
        <v>0</v>
      </c>
      <c r="E100" s="20">
        <v>0</v>
      </c>
      <c r="F100" s="20">
        <v>0</v>
      </c>
      <c r="G100" s="20">
        <v>133519704</v>
      </c>
      <c r="H100" s="20">
        <v>133905624</v>
      </c>
      <c r="I100" s="20">
        <v>134291500</v>
      </c>
      <c r="J100" s="20">
        <v>134677310</v>
      </c>
      <c r="K100" s="20">
        <v>135063340</v>
      </c>
      <c r="L100" s="20">
        <v>135449200</v>
      </c>
      <c r="M100" s="20">
        <v>135835140</v>
      </c>
      <c r="N100" s="20">
        <v>136220980</v>
      </c>
      <c r="O100" s="20">
        <v>136606830</v>
      </c>
      <c r="P100" s="20">
        <v>136992750</v>
      </c>
      <c r="Q100" s="20">
        <v>137378600</v>
      </c>
      <c r="R100" s="21">
        <v>137764500</v>
      </c>
    </row>
    <row r="101" spans="2:18" x14ac:dyDescent="0.2">
      <c r="B101" s="6">
        <v>8</v>
      </c>
      <c r="C101" s="7" t="s">
        <v>19</v>
      </c>
      <c r="D101" s="20">
        <v>0</v>
      </c>
      <c r="E101" s="20">
        <v>0</v>
      </c>
      <c r="F101" s="20">
        <v>0</v>
      </c>
      <c r="G101" s="20">
        <v>125909820</v>
      </c>
      <c r="H101" s="20">
        <v>126273680</v>
      </c>
      <c r="I101" s="20">
        <v>126637670</v>
      </c>
      <c r="J101" s="20">
        <v>127001480</v>
      </c>
      <c r="K101" s="20">
        <v>127365416</v>
      </c>
      <c r="L101" s="20">
        <v>127729330</v>
      </c>
      <c r="M101" s="20">
        <v>128093230</v>
      </c>
      <c r="N101" s="20">
        <v>128457096</v>
      </c>
      <c r="O101" s="20">
        <v>128821000</v>
      </c>
      <c r="P101" s="20">
        <v>129184936</v>
      </c>
      <c r="Q101" s="20">
        <v>129548810</v>
      </c>
      <c r="R101" s="21">
        <v>129912670</v>
      </c>
    </row>
    <row r="102" spans="2:18" x14ac:dyDescent="0.2">
      <c r="B102" s="6">
        <v>9</v>
      </c>
      <c r="C102" s="7" t="s">
        <v>20</v>
      </c>
      <c r="D102" s="20">
        <v>0</v>
      </c>
      <c r="E102" s="20">
        <v>0</v>
      </c>
      <c r="F102" s="20">
        <v>0</v>
      </c>
      <c r="G102" s="20">
        <v>22791952</v>
      </c>
      <c r="H102" s="20">
        <v>22857828</v>
      </c>
      <c r="I102" s="20">
        <v>22923696</v>
      </c>
      <c r="J102" s="20">
        <v>22989566</v>
      </c>
      <c r="K102" s="20">
        <v>23055444</v>
      </c>
      <c r="L102" s="20">
        <v>23121320</v>
      </c>
      <c r="M102" s="20">
        <v>23187192</v>
      </c>
      <c r="N102" s="20">
        <v>23253060</v>
      </c>
      <c r="O102" s="20">
        <v>23318934</v>
      </c>
      <c r="P102" s="20">
        <v>23384808</v>
      </c>
      <c r="Q102" s="20">
        <v>23450676</v>
      </c>
      <c r="R102" s="21">
        <v>23516550</v>
      </c>
    </row>
    <row r="103" spans="2:18" x14ac:dyDescent="0.2">
      <c r="B103" s="6">
        <v>10</v>
      </c>
      <c r="C103" s="7" t="s">
        <v>21</v>
      </c>
      <c r="D103" s="20">
        <v>0</v>
      </c>
      <c r="E103" s="20">
        <v>0</v>
      </c>
      <c r="F103" s="20">
        <v>0</v>
      </c>
      <c r="G103" s="20">
        <v>31286206</v>
      </c>
      <c r="H103" s="20">
        <v>31376628</v>
      </c>
      <c r="I103" s="20">
        <v>31467048</v>
      </c>
      <c r="J103" s="20">
        <v>31557464</v>
      </c>
      <c r="K103" s="20">
        <v>31647898</v>
      </c>
      <c r="L103" s="20">
        <v>31738322</v>
      </c>
      <c r="M103" s="20">
        <v>31828738</v>
      </c>
      <c r="N103" s="20">
        <v>31919168</v>
      </c>
      <c r="O103" s="20">
        <v>32009584</v>
      </c>
      <c r="P103" s="20">
        <v>32100010</v>
      </c>
      <c r="Q103" s="20">
        <v>32190426</v>
      </c>
      <c r="R103" s="21">
        <v>32280854</v>
      </c>
    </row>
    <row r="104" spans="2:18" x14ac:dyDescent="0.2">
      <c r="B104" s="6">
        <v>11</v>
      </c>
      <c r="C104" s="7" t="s">
        <v>22</v>
      </c>
      <c r="D104" s="20">
        <v>0</v>
      </c>
      <c r="E104" s="20">
        <v>0</v>
      </c>
      <c r="F104" s="20">
        <v>0</v>
      </c>
      <c r="G104" s="20">
        <v>22458810</v>
      </c>
      <c r="H104" s="20">
        <v>22523720</v>
      </c>
      <c r="I104" s="20">
        <v>22588630</v>
      </c>
      <c r="J104" s="20">
        <v>22653542</v>
      </c>
      <c r="K104" s="20">
        <v>22718450</v>
      </c>
      <c r="L104" s="20">
        <v>22783362</v>
      </c>
      <c r="M104" s="20">
        <v>22848270</v>
      </c>
      <c r="N104" s="20">
        <v>22913182</v>
      </c>
      <c r="O104" s="20">
        <v>22978088</v>
      </c>
      <c r="P104" s="20">
        <v>23042996</v>
      </c>
      <c r="Q104" s="20">
        <v>23107910</v>
      </c>
      <c r="R104" s="21">
        <v>23172822</v>
      </c>
    </row>
    <row r="105" spans="2:18" x14ac:dyDescent="0.2">
      <c r="B105" s="6">
        <v>12</v>
      </c>
      <c r="C105" s="7" t="s">
        <v>23</v>
      </c>
      <c r="D105" s="20">
        <v>0</v>
      </c>
      <c r="E105" s="20">
        <v>0</v>
      </c>
      <c r="F105" s="20">
        <v>0</v>
      </c>
      <c r="G105" s="20">
        <v>62138550</v>
      </c>
      <c r="H105" s="20">
        <v>62318132</v>
      </c>
      <c r="I105" s="20">
        <v>62497730</v>
      </c>
      <c r="J105" s="20">
        <v>62677310</v>
      </c>
      <c r="K105" s="20">
        <v>62856892</v>
      </c>
      <c r="L105" s="20">
        <v>63036492</v>
      </c>
      <c r="M105" s="20">
        <v>63216096</v>
      </c>
      <c r="N105" s="20">
        <v>63395664</v>
      </c>
      <c r="O105" s="20">
        <v>63575276</v>
      </c>
      <c r="P105" s="20">
        <v>63754856</v>
      </c>
      <c r="Q105" s="20">
        <v>63934456</v>
      </c>
      <c r="R105" s="21">
        <v>64114040</v>
      </c>
    </row>
    <row r="106" spans="2:18" x14ac:dyDescent="0.2">
      <c r="B106" s="6">
        <v>13</v>
      </c>
      <c r="C106" s="7" t="s">
        <v>24</v>
      </c>
      <c r="D106" s="20">
        <v>0</v>
      </c>
      <c r="E106" s="20">
        <v>0</v>
      </c>
      <c r="F106" s="20">
        <v>0</v>
      </c>
      <c r="G106" s="20">
        <v>47365692</v>
      </c>
      <c r="H106" s="20">
        <v>47502604</v>
      </c>
      <c r="I106" s="20">
        <v>47639484</v>
      </c>
      <c r="J106" s="20">
        <v>47776376</v>
      </c>
      <c r="K106" s="20">
        <v>47913280</v>
      </c>
      <c r="L106" s="20">
        <v>48050188</v>
      </c>
      <c r="M106" s="20">
        <v>48187092</v>
      </c>
      <c r="N106" s="20">
        <v>48323980</v>
      </c>
      <c r="O106" s="20">
        <v>48460860</v>
      </c>
      <c r="P106" s="20">
        <v>48597764</v>
      </c>
      <c r="Q106" s="20">
        <v>48734660</v>
      </c>
      <c r="R106" s="21">
        <v>48871548</v>
      </c>
    </row>
    <row r="107" spans="2:18" x14ac:dyDescent="0.2">
      <c r="B107" s="6">
        <v>14</v>
      </c>
      <c r="C107" s="7" t="s">
        <v>25</v>
      </c>
      <c r="D107" s="20">
        <v>0</v>
      </c>
      <c r="E107" s="20">
        <v>0</v>
      </c>
      <c r="F107" s="20">
        <v>0</v>
      </c>
      <c r="G107" s="20">
        <v>27335694</v>
      </c>
      <c r="H107" s="20">
        <v>27414700</v>
      </c>
      <c r="I107" s="20">
        <v>27493700</v>
      </c>
      <c r="J107" s="20">
        <v>27572706</v>
      </c>
      <c r="K107" s="20">
        <v>27651714</v>
      </c>
      <c r="L107" s="20">
        <v>27730714</v>
      </c>
      <c r="M107" s="20">
        <v>27809714</v>
      </c>
      <c r="N107" s="20">
        <v>27888730</v>
      </c>
      <c r="O107" s="20">
        <v>27967726</v>
      </c>
      <c r="P107" s="20">
        <v>28046738</v>
      </c>
      <c r="Q107" s="20">
        <v>28125736</v>
      </c>
      <c r="R107" s="21">
        <v>28204742</v>
      </c>
    </row>
    <row r="108" spans="2:18" x14ac:dyDescent="0.2">
      <c r="B108" s="6">
        <v>15</v>
      </c>
      <c r="C108" s="7" t="s">
        <v>26</v>
      </c>
      <c r="D108" s="20">
        <v>0</v>
      </c>
      <c r="E108" s="20">
        <v>0</v>
      </c>
      <c r="F108" s="20">
        <v>0</v>
      </c>
      <c r="G108" s="20">
        <v>55805430</v>
      </c>
      <c r="H108" s="20">
        <v>55966716</v>
      </c>
      <c r="I108" s="20">
        <v>56127990</v>
      </c>
      <c r="J108" s="20">
        <v>56289292</v>
      </c>
      <c r="K108" s="20">
        <v>56450572</v>
      </c>
      <c r="L108" s="20">
        <v>56611864</v>
      </c>
      <c r="M108" s="20">
        <v>56773148</v>
      </c>
      <c r="N108" s="20">
        <v>56934440</v>
      </c>
      <c r="O108" s="20">
        <v>57095720</v>
      </c>
      <c r="P108" s="20">
        <v>57257012</v>
      </c>
      <c r="Q108" s="20">
        <v>57418300</v>
      </c>
      <c r="R108" s="21">
        <v>57579600</v>
      </c>
    </row>
    <row r="109" spans="2:18" x14ac:dyDescent="0.2">
      <c r="B109" s="6">
        <v>16</v>
      </c>
      <c r="C109" s="7" t="s">
        <v>27</v>
      </c>
      <c r="D109" s="20">
        <v>0</v>
      </c>
      <c r="E109" s="20">
        <v>0</v>
      </c>
      <c r="F109" s="20">
        <v>0</v>
      </c>
      <c r="G109" s="20">
        <v>46873796</v>
      </c>
      <c r="H109" s="20">
        <v>47009296</v>
      </c>
      <c r="I109" s="20">
        <v>47144756</v>
      </c>
      <c r="J109" s="20">
        <v>47280236</v>
      </c>
      <c r="K109" s="20">
        <v>47415700</v>
      </c>
      <c r="L109" s="20">
        <v>47551176</v>
      </c>
      <c r="M109" s="20">
        <v>47686660</v>
      </c>
      <c r="N109" s="20">
        <v>47822130</v>
      </c>
      <c r="O109" s="20">
        <v>47957604</v>
      </c>
      <c r="P109" s="20">
        <v>48093064</v>
      </c>
      <c r="Q109" s="20">
        <v>48228536</v>
      </c>
      <c r="R109" s="21">
        <v>48364012</v>
      </c>
    </row>
    <row r="110" spans="2:18" x14ac:dyDescent="0.2">
      <c r="B110" s="6">
        <v>17</v>
      </c>
      <c r="C110" s="7" t="s">
        <v>28</v>
      </c>
      <c r="D110" s="20">
        <v>0</v>
      </c>
      <c r="E110" s="20">
        <v>0</v>
      </c>
      <c r="F110" s="20">
        <v>0</v>
      </c>
      <c r="G110" s="20">
        <v>84385160</v>
      </c>
      <c r="H110" s="20">
        <v>84629070</v>
      </c>
      <c r="I110" s="20">
        <v>84872936</v>
      </c>
      <c r="J110" s="20">
        <v>85116850</v>
      </c>
      <c r="K110" s="20">
        <v>85360710</v>
      </c>
      <c r="L110" s="20">
        <v>85604610</v>
      </c>
      <c r="M110" s="20">
        <v>85848500</v>
      </c>
      <c r="N110" s="20">
        <v>86092410</v>
      </c>
      <c r="O110" s="20">
        <v>86336264</v>
      </c>
      <c r="P110" s="20">
        <v>86580184</v>
      </c>
      <c r="Q110" s="20">
        <v>86824040</v>
      </c>
      <c r="R110" s="21">
        <v>87067950</v>
      </c>
    </row>
    <row r="111" spans="2:18" x14ac:dyDescent="0.2">
      <c r="B111" s="6">
        <v>18</v>
      </c>
      <c r="C111" s="7" t="s">
        <v>29</v>
      </c>
      <c r="D111" s="20">
        <v>0</v>
      </c>
      <c r="E111" s="20">
        <v>0</v>
      </c>
      <c r="F111" s="20">
        <v>0</v>
      </c>
      <c r="G111" s="20">
        <v>62153064</v>
      </c>
      <c r="H111" s="20">
        <v>62332696</v>
      </c>
      <c r="I111" s="20">
        <v>62512344</v>
      </c>
      <c r="J111" s="20">
        <v>62691950</v>
      </c>
      <c r="K111" s="20">
        <v>62871604</v>
      </c>
      <c r="L111" s="20">
        <v>63051230</v>
      </c>
      <c r="M111" s="20">
        <v>63230876</v>
      </c>
      <c r="N111" s="20">
        <v>63410492</v>
      </c>
      <c r="O111" s="20">
        <v>63590140</v>
      </c>
      <c r="P111" s="20">
        <v>63769784</v>
      </c>
      <c r="Q111" s="20">
        <v>63949400</v>
      </c>
      <c r="R111" s="21">
        <v>64129030</v>
      </c>
    </row>
    <row r="112" spans="2:18" x14ac:dyDescent="0.2">
      <c r="B112" s="6">
        <v>19</v>
      </c>
      <c r="C112" s="7" t="s">
        <v>30</v>
      </c>
      <c r="D112" s="20">
        <v>0</v>
      </c>
      <c r="E112" s="20">
        <v>0</v>
      </c>
      <c r="F112" s="20">
        <v>0</v>
      </c>
      <c r="G112" s="20">
        <v>50383836</v>
      </c>
      <c r="H112" s="20">
        <v>50529456</v>
      </c>
      <c r="I112" s="20">
        <v>50675070</v>
      </c>
      <c r="J112" s="20">
        <v>50820684</v>
      </c>
      <c r="K112" s="20">
        <v>50966308</v>
      </c>
      <c r="L112" s="20">
        <v>51111920</v>
      </c>
      <c r="M112" s="20">
        <v>51257544</v>
      </c>
      <c r="N112" s="20">
        <v>51403150</v>
      </c>
      <c r="O112" s="20">
        <v>51548764</v>
      </c>
      <c r="P112" s="20">
        <v>51694396</v>
      </c>
      <c r="Q112" s="20">
        <v>51840010</v>
      </c>
      <c r="R112" s="21">
        <v>51985628</v>
      </c>
    </row>
    <row r="113" spans="2:18" x14ac:dyDescent="0.2">
      <c r="B113" s="6">
        <v>20</v>
      </c>
      <c r="C113" s="7" t="s">
        <v>31</v>
      </c>
      <c r="D113" s="20">
        <v>0</v>
      </c>
      <c r="E113" s="20">
        <v>0</v>
      </c>
      <c r="F113" s="20">
        <v>0</v>
      </c>
      <c r="G113" s="20">
        <v>30183854</v>
      </c>
      <c r="H113" s="20">
        <v>30271088</v>
      </c>
      <c r="I113" s="20">
        <v>30358320</v>
      </c>
      <c r="J113" s="20">
        <v>30445558</v>
      </c>
      <c r="K113" s="20">
        <v>30532798</v>
      </c>
      <c r="L113" s="20">
        <v>30620030</v>
      </c>
      <c r="M113" s="20">
        <v>30707272</v>
      </c>
      <c r="N113" s="20">
        <v>30794504</v>
      </c>
      <c r="O113" s="20">
        <v>30881740</v>
      </c>
      <c r="P113" s="20">
        <v>30968976</v>
      </c>
      <c r="Q113" s="20">
        <v>31056218</v>
      </c>
      <c r="R113" s="21">
        <v>31143448</v>
      </c>
    </row>
    <row r="114" spans="2:18" x14ac:dyDescent="0.2">
      <c r="B114" s="6">
        <v>21</v>
      </c>
      <c r="C114" s="7" t="s">
        <v>32</v>
      </c>
      <c r="D114" s="20">
        <v>0</v>
      </c>
      <c r="E114" s="20">
        <v>0</v>
      </c>
      <c r="F114" s="20">
        <v>0</v>
      </c>
      <c r="G114" s="20">
        <v>86213660</v>
      </c>
      <c r="H114" s="20">
        <v>86462830</v>
      </c>
      <c r="I114" s="20">
        <v>86712020</v>
      </c>
      <c r="J114" s="20">
        <v>86961180</v>
      </c>
      <c r="K114" s="20">
        <v>87210376</v>
      </c>
      <c r="L114" s="20">
        <v>87459530</v>
      </c>
      <c r="M114" s="20">
        <v>87708744</v>
      </c>
      <c r="N114" s="20">
        <v>87957840</v>
      </c>
      <c r="O114" s="20">
        <v>88207064</v>
      </c>
      <c r="P114" s="20">
        <v>88456264</v>
      </c>
      <c r="Q114" s="20">
        <v>88705360</v>
      </c>
      <c r="R114" s="21">
        <v>88954570</v>
      </c>
    </row>
    <row r="115" spans="2:18" x14ac:dyDescent="0.2">
      <c r="B115" s="6">
        <v>22</v>
      </c>
      <c r="C115" s="7" t="s">
        <v>37</v>
      </c>
      <c r="D115" s="20">
        <v>0</v>
      </c>
      <c r="E115" s="20">
        <v>0</v>
      </c>
      <c r="F115" s="20">
        <v>0</v>
      </c>
      <c r="G115" s="20">
        <v>19450198</v>
      </c>
      <c r="H115" s="20">
        <v>19506420</v>
      </c>
      <c r="I115" s="20">
        <v>19562634</v>
      </c>
      <c r="J115" s="20">
        <v>19618844</v>
      </c>
      <c r="K115" s="20">
        <v>19675060</v>
      </c>
      <c r="L115" s="20">
        <v>19731278</v>
      </c>
      <c r="M115" s="20">
        <v>19787494</v>
      </c>
      <c r="N115" s="20">
        <v>19843702</v>
      </c>
      <c r="O115" s="20">
        <v>19899916</v>
      </c>
      <c r="P115" s="20">
        <v>19956130</v>
      </c>
      <c r="Q115" s="20">
        <v>20012346</v>
      </c>
      <c r="R115" s="21">
        <v>20068558</v>
      </c>
    </row>
    <row r="116" spans="2:18" x14ac:dyDescent="0.2">
      <c r="B116" s="6">
        <v>23</v>
      </c>
      <c r="C116" s="7" t="s">
        <v>38</v>
      </c>
      <c r="D116" s="20">
        <v>0</v>
      </c>
      <c r="E116" s="20">
        <v>0</v>
      </c>
      <c r="F116" s="20">
        <v>0</v>
      </c>
      <c r="G116" s="20">
        <v>43466788</v>
      </c>
      <c r="H116" s="20">
        <v>43592412</v>
      </c>
      <c r="I116" s="20">
        <v>43718036</v>
      </c>
      <c r="J116" s="20">
        <v>43843660</v>
      </c>
      <c r="K116" s="20">
        <v>43969296</v>
      </c>
      <c r="L116" s="20">
        <v>44094916</v>
      </c>
      <c r="M116" s="20">
        <v>44220550</v>
      </c>
      <c r="N116" s="20">
        <v>44346180</v>
      </c>
      <c r="O116" s="20">
        <v>44471796</v>
      </c>
      <c r="P116" s="20">
        <v>44597428</v>
      </c>
      <c r="Q116" s="20">
        <v>44723056</v>
      </c>
      <c r="R116" s="21">
        <v>44848680</v>
      </c>
    </row>
    <row r="117" spans="2:18" x14ac:dyDescent="0.2">
      <c r="B117" s="6">
        <v>24</v>
      </c>
      <c r="C117" s="7" t="s">
        <v>39</v>
      </c>
      <c r="D117" s="20">
        <v>0</v>
      </c>
      <c r="E117" s="20">
        <v>0</v>
      </c>
      <c r="F117" s="20">
        <v>0</v>
      </c>
      <c r="G117" s="20">
        <v>6523726</v>
      </c>
      <c r="H117" s="20">
        <v>6542580.5</v>
      </c>
      <c r="I117" s="20">
        <v>6561435.5</v>
      </c>
      <c r="J117" s="20">
        <v>6580290</v>
      </c>
      <c r="K117" s="20">
        <v>6599145</v>
      </c>
      <c r="L117" s="20">
        <v>6617999.5</v>
      </c>
      <c r="M117" s="20">
        <v>6636854.5</v>
      </c>
      <c r="N117" s="20">
        <v>6655709</v>
      </c>
      <c r="O117" s="20">
        <v>6674564</v>
      </c>
      <c r="P117" s="20">
        <v>6693418.5</v>
      </c>
      <c r="Q117" s="20">
        <v>6712273</v>
      </c>
      <c r="R117" s="21">
        <v>6731127.5</v>
      </c>
    </row>
    <row r="118" spans="2:18" x14ac:dyDescent="0.2">
      <c r="B118" s="6">
        <v>25</v>
      </c>
      <c r="C118" s="7" t="s">
        <v>40</v>
      </c>
      <c r="D118" s="20">
        <v>0</v>
      </c>
      <c r="E118" s="20">
        <v>0</v>
      </c>
      <c r="F118" s="20">
        <v>0</v>
      </c>
      <c r="G118" s="20">
        <v>5752336</v>
      </c>
      <c r="H118" s="20">
        <v>5768961.5</v>
      </c>
      <c r="I118" s="20">
        <v>5785587.5</v>
      </c>
      <c r="J118" s="20">
        <v>5802212</v>
      </c>
      <c r="K118" s="20">
        <v>5818838</v>
      </c>
      <c r="L118" s="20">
        <v>5835463.5</v>
      </c>
      <c r="M118" s="20">
        <v>5852088.5</v>
      </c>
      <c r="N118" s="20">
        <v>5868713</v>
      </c>
      <c r="O118" s="20">
        <v>5885338</v>
      </c>
      <c r="P118" s="20">
        <v>5901964</v>
      </c>
      <c r="Q118" s="20">
        <v>5918589</v>
      </c>
      <c r="R118" s="21">
        <v>5935214</v>
      </c>
    </row>
    <row r="119" spans="2:18" x14ac:dyDescent="0.2">
      <c r="H119" s="2">
        <f t="shared" ref="H119:R119" si="53">SUM(H94:H118)</f>
        <v>1457970516</v>
      </c>
      <c r="I119" s="2">
        <f t="shared" si="53"/>
        <v>1462172184</v>
      </c>
      <c r="J119" s="2">
        <f t="shared" si="53"/>
        <v>1466373597</v>
      </c>
      <c r="K119" s="2">
        <f t="shared" si="53"/>
        <v>1470575531</v>
      </c>
      <c r="L119" s="2">
        <f t="shared" si="53"/>
        <v>1474777109</v>
      </c>
      <c r="M119" s="2">
        <f t="shared" si="53"/>
        <v>1478978941</v>
      </c>
      <c r="N119" s="2">
        <f t="shared" si="53"/>
        <v>1483180378</v>
      </c>
      <c r="O119" s="2">
        <f t="shared" si="53"/>
        <v>1487381944</v>
      </c>
      <c r="P119" s="2">
        <f t="shared" si="53"/>
        <v>1491583674.5</v>
      </c>
      <c r="Q119" s="2">
        <f t="shared" si="53"/>
        <v>1495785306</v>
      </c>
      <c r="R119" s="2">
        <f t="shared" si="53"/>
        <v>1499986784.5</v>
      </c>
    </row>
    <row r="120" spans="2:18" x14ac:dyDescent="0.2">
      <c r="C120" s="22" t="s">
        <v>42</v>
      </c>
      <c r="D120" t="s">
        <v>63</v>
      </c>
    </row>
    <row r="121" spans="2:18" x14ac:dyDescent="0.2">
      <c r="B121" s="11"/>
      <c r="C121" s="12" t="s">
        <v>36</v>
      </c>
      <c r="D121" s="13" t="s">
        <v>46</v>
      </c>
      <c r="E121" s="13" t="s">
        <v>47</v>
      </c>
      <c r="F121" s="13" t="s">
        <v>48</v>
      </c>
      <c r="G121" s="13" t="s">
        <v>49</v>
      </c>
      <c r="H121" s="13" t="s">
        <v>50</v>
      </c>
      <c r="I121" s="13" t="s">
        <v>51</v>
      </c>
      <c r="J121" s="13" t="s">
        <v>52</v>
      </c>
      <c r="K121" s="13" t="s">
        <v>53</v>
      </c>
      <c r="L121" s="13" t="s">
        <v>54</v>
      </c>
      <c r="M121" s="13" t="s">
        <v>55</v>
      </c>
      <c r="N121" s="13" t="s">
        <v>56</v>
      </c>
      <c r="O121" s="13" t="s">
        <v>57</v>
      </c>
      <c r="P121" s="13" t="s">
        <v>58</v>
      </c>
      <c r="Q121" s="13" t="s">
        <v>59</v>
      </c>
      <c r="R121" s="13" t="s">
        <v>60</v>
      </c>
    </row>
    <row r="122" spans="2:18" x14ac:dyDescent="0.2">
      <c r="B122" s="6">
        <v>1</v>
      </c>
      <c r="C122" s="7" t="s">
        <v>12</v>
      </c>
      <c r="D122" s="8">
        <v>0</v>
      </c>
      <c r="E122" s="8">
        <v>0</v>
      </c>
      <c r="F122" s="8">
        <v>0</v>
      </c>
      <c r="G122" s="8">
        <v>1905419100</v>
      </c>
      <c r="H122" s="8">
        <v>2182642700</v>
      </c>
      <c r="I122" s="8">
        <v>2500635400</v>
      </c>
      <c r="J122" s="8">
        <v>2867262000</v>
      </c>
      <c r="K122" s="8">
        <v>3292117000</v>
      </c>
      <c r="L122" s="8">
        <v>3786947600</v>
      </c>
      <c r="M122" s="8">
        <v>4366191000</v>
      </c>
      <c r="N122" s="8">
        <v>5047656400</v>
      </c>
      <c r="O122" s="8">
        <v>5853384700</v>
      </c>
      <c r="P122" s="8">
        <v>6810784300</v>
      </c>
      <c r="Q122" s="8">
        <v>7954026000</v>
      </c>
      <c r="R122" s="9">
        <v>9325919000</v>
      </c>
    </row>
    <row r="123" spans="2:18" x14ac:dyDescent="0.2">
      <c r="B123" s="6">
        <v>2</v>
      </c>
      <c r="C123" s="7" t="s">
        <v>13</v>
      </c>
      <c r="D123" s="8">
        <v>0</v>
      </c>
      <c r="E123" s="8">
        <v>0</v>
      </c>
      <c r="F123" s="8">
        <v>0</v>
      </c>
      <c r="G123" s="8">
        <v>3716108300</v>
      </c>
      <c r="H123" s="8">
        <v>4256775200</v>
      </c>
      <c r="I123" s="8">
        <v>4876947500</v>
      </c>
      <c r="J123" s="8">
        <v>5591974000</v>
      </c>
      <c r="K123" s="8">
        <v>6420557300</v>
      </c>
      <c r="L123" s="8">
        <v>7385619000</v>
      </c>
      <c r="M123" s="8">
        <v>8515315700</v>
      </c>
      <c r="N123" s="8">
        <v>9844359000</v>
      </c>
      <c r="O123" s="8">
        <v>11415760000</v>
      </c>
      <c r="P123" s="8">
        <v>13282960000</v>
      </c>
      <c r="Q123" s="8">
        <v>15512599000</v>
      </c>
      <c r="R123" s="9">
        <v>18188186000</v>
      </c>
    </row>
    <row r="124" spans="2:18" x14ac:dyDescent="0.2">
      <c r="B124" s="6">
        <v>3</v>
      </c>
      <c r="C124" s="7" t="s">
        <v>14</v>
      </c>
      <c r="D124" s="8">
        <v>0</v>
      </c>
      <c r="E124" s="8">
        <v>0</v>
      </c>
      <c r="F124" s="8">
        <v>0</v>
      </c>
      <c r="G124" s="8">
        <v>401164100</v>
      </c>
      <c r="H124" s="8">
        <v>459530370</v>
      </c>
      <c r="I124" s="8">
        <v>526480000</v>
      </c>
      <c r="J124" s="8">
        <v>603669000</v>
      </c>
      <c r="K124" s="8">
        <v>693117300</v>
      </c>
      <c r="L124" s="8">
        <v>797298370</v>
      </c>
      <c r="M124" s="8">
        <v>919251260</v>
      </c>
      <c r="N124" s="8">
        <v>1062725760</v>
      </c>
      <c r="O124" s="8">
        <v>1232362600</v>
      </c>
      <c r="P124" s="8">
        <v>1433931800</v>
      </c>
      <c r="Q124" s="8">
        <v>1674628700</v>
      </c>
      <c r="R124" s="9">
        <v>1963465000</v>
      </c>
    </row>
    <row r="125" spans="2:18" x14ac:dyDescent="0.2">
      <c r="B125" s="6">
        <v>4</v>
      </c>
      <c r="C125" s="7" t="s">
        <v>15</v>
      </c>
      <c r="D125" s="8">
        <v>0</v>
      </c>
      <c r="E125" s="8">
        <v>0</v>
      </c>
      <c r="F125" s="8">
        <v>0</v>
      </c>
      <c r="G125" s="8">
        <v>338781380</v>
      </c>
      <c r="H125" s="8">
        <v>388071400</v>
      </c>
      <c r="I125" s="8">
        <v>444610050</v>
      </c>
      <c r="J125" s="8">
        <v>509795870</v>
      </c>
      <c r="K125" s="8">
        <v>585334600</v>
      </c>
      <c r="L125" s="8">
        <v>673315000</v>
      </c>
      <c r="M125" s="8">
        <v>776303740</v>
      </c>
      <c r="N125" s="8">
        <v>897467260</v>
      </c>
      <c r="O125" s="8">
        <v>1040725250</v>
      </c>
      <c r="P125" s="8">
        <v>1210949200</v>
      </c>
      <c r="Q125" s="8">
        <v>1414216400</v>
      </c>
      <c r="R125" s="9">
        <v>1658137900</v>
      </c>
    </row>
    <row r="126" spans="2:18" x14ac:dyDescent="0.2">
      <c r="B126" s="6">
        <v>5</v>
      </c>
      <c r="C126" s="7" t="s">
        <v>16</v>
      </c>
      <c r="D126" s="8">
        <v>0</v>
      </c>
      <c r="E126" s="8">
        <v>0</v>
      </c>
      <c r="F126" s="8">
        <v>0</v>
      </c>
      <c r="G126" s="8">
        <v>1847004800</v>
      </c>
      <c r="H126" s="8">
        <v>2115728900</v>
      </c>
      <c r="I126" s="8">
        <v>2423972000</v>
      </c>
      <c r="J126" s="8">
        <v>2779359500</v>
      </c>
      <c r="K126" s="8">
        <v>3191190300</v>
      </c>
      <c r="L126" s="8">
        <v>3670850000</v>
      </c>
      <c r="M126" s="8">
        <v>4232337000</v>
      </c>
      <c r="N126" s="8">
        <v>4892907500</v>
      </c>
      <c r="O126" s="8">
        <v>5673935000</v>
      </c>
      <c r="P126" s="8">
        <v>6601983500</v>
      </c>
      <c r="Q126" s="8">
        <v>7710178300</v>
      </c>
      <c r="R126" s="9">
        <v>9040013000</v>
      </c>
    </row>
    <row r="127" spans="2:18" x14ac:dyDescent="0.2">
      <c r="B127" s="6">
        <v>6</v>
      </c>
      <c r="C127" s="7" t="s">
        <v>17</v>
      </c>
      <c r="D127" s="8">
        <v>0</v>
      </c>
      <c r="E127" s="8">
        <v>0</v>
      </c>
      <c r="F127" s="8">
        <v>0</v>
      </c>
      <c r="G127" s="8">
        <v>1250663600</v>
      </c>
      <c r="H127" s="8">
        <v>1432625400</v>
      </c>
      <c r="I127" s="8">
        <v>1641346000</v>
      </c>
      <c r="J127" s="8">
        <v>1881989400</v>
      </c>
      <c r="K127" s="8">
        <v>2160853000</v>
      </c>
      <c r="L127" s="8">
        <v>2485645600</v>
      </c>
      <c r="M127" s="8">
        <v>2865845200</v>
      </c>
      <c r="N127" s="8">
        <v>3313138000</v>
      </c>
      <c r="O127" s="8">
        <v>3841996300</v>
      </c>
      <c r="P127" s="8">
        <v>4470405000</v>
      </c>
      <c r="Q127" s="8">
        <v>5220798000</v>
      </c>
      <c r="R127" s="9">
        <v>6121270300</v>
      </c>
    </row>
    <row r="128" spans="2:18" x14ac:dyDescent="0.2">
      <c r="B128" s="6">
        <v>7</v>
      </c>
      <c r="C128" s="7" t="s">
        <v>18</v>
      </c>
      <c r="D128" s="8">
        <v>0</v>
      </c>
      <c r="E128" s="8">
        <v>0</v>
      </c>
      <c r="F128" s="8">
        <v>0</v>
      </c>
      <c r="G128" s="8">
        <v>1238202200</v>
      </c>
      <c r="H128" s="8">
        <v>1418351400</v>
      </c>
      <c r="I128" s="8">
        <v>1624992600</v>
      </c>
      <c r="J128" s="8">
        <v>1863237600</v>
      </c>
      <c r="K128" s="8">
        <v>2139321600</v>
      </c>
      <c r="L128" s="8">
        <v>2460878800</v>
      </c>
      <c r="M128" s="8">
        <v>2837291000</v>
      </c>
      <c r="N128" s="8">
        <v>3280128500</v>
      </c>
      <c r="O128" s="8">
        <v>3803716600</v>
      </c>
      <c r="P128" s="8">
        <v>4425863700</v>
      </c>
      <c r="Q128" s="8">
        <v>5168779300</v>
      </c>
      <c r="R128" s="9">
        <v>6060282400</v>
      </c>
    </row>
    <row r="129" spans="2:18" x14ac:dyDescent="0.2">
      <c r="B129" s="6">
        <v>8</v>
      </c>
      <c r="C129" s="7" t="s">
        <v>19</v>
      </c>
      <c r="D129" s="8">
        <v>0</v>
      </c>
      <c r="E129" s="8">
        <v>0</v>
      </c>
      <c r="F129" s="8">
        <v>0</v>
      </c>
      <c r="G129" s="8">
        <v>1295473700</v>
      </c>
      <c r="H129" s="8">
        <v>1483954700</v>
      </c>
      <c r="I129" s="8">
        <v>1700153900</v>
      </c>
      <c r="J129" s="8">
        <v>1949419000</v>
      </c>
      <c r="K129" s="8">
        <v>2238272800</v>
      </c>
      <c r="L129" s="8">
        <v>2574703600</v>
      </c>
      <c r="M129" s="8">
        <v>2968525000</v>
      </c>
      <c r="N129" s="8">
        <v>3431842600</v>
      </c>
      <c r="O129" s="8">
        <v>3979651000</v>
      </c>
      <c r="P129" s="8">
        <v>4630574000</v>
      </c>
      <c r="Q129" s="8">
        <v>5407853600</v>
      </c>
      <c r="R129" s="9">
        <v>6340586000</v>
      </c>
    </row>
    <row r="130" spans="2:18" x14ac:dyDescent="0.2">
      <c r="B130" s="6">
        <v>9</v>
      </c>
      <c r="C130" s="7" t="s">
        <v>20</v>
      </c>
      <c r="D130" s="8">
        <v>0</v>
      </c>
      <c r="E130" s="8">
        <v>0</v>
      </c>
      <c r="F130" s="8">
        <v>0</v>
      </c>
      <c r="G130" s="8">
        <v>722728600</v>
      </c>
      <c r="H130" s="8">
        <v>827879740</v>
      </c>
      <c r="I130" s="8">
        <v>948494660</v>
      </c>
      <c r="J130" s="8">
        <v>1087556700</v>
      </c>
      <c r="K130" s="8">
        <v>1248704900</v>
      </c>
      <c r="L130" s="8">
        <v>1436395000</v>
      </c>
      <c r="M130" s="8">
        <v>1656102900</v>
      </c>
      <c r="N130" s="8">
        <v>1914582900</v>
      </c>
      <c r="O130" s="8">
        <v>2220197400</v>
      </c>
      <c r="P130" s="8">
        <v>2583339800</v>
      </c>
      <c r="Q130" s="8">
        <v>3016973800</v>
      </c>
      <c r="R130" s="9">
        <v>3537335000</v>
      </c>
    </row>
    <row r="131" spans="2:18" x14ac:dyDescent="0.2">
      <c r="B131" s="6">
        <v>10</v>
      </c>
      <c r="C131" s="7" t="s">
        <v>21</v>
      </c>
      <c r="D131" s="8">
        <v>0</v>
      </c>
      <c r="E131" s="8">
        <v>0</v>
      </c>
      <c r="F131" s="8">
        <v>0</v>
      </c>
      <c r="G131" s="8">
        <v>920282800</v>
      </c>
      <c r="H131" s="8">
        <v>1054176600</v>
      </c>
      <c r="I131" s="8">
        <v>1207761300</v>
      </c>
      <c r="J131" s="8">
        <v>1384834600</v>
      </c>
      <c r="K131" s="8">
        <v>1590032300</v>
      </c>
      <c r="L131" s="8">
        <v>1829026700</v>
      </c>
      <c r="M131" s="8">
        <v>2108790500</v>
      </c>
      <c r="N131" s="8">
        <v>2437924600</v>
      </c>
      <c r="O131" s="8">
        <v>2827077600</v>
      </c>
      <c r="P131" s="8">
        <v>3289483000</v>
      </c>
      <c r="Q131" s="8">
        <v>3841649000</v>
      </c>
      <c r="R131" s="9">
        <v>4504249000</v>
      </c>
    </row>
    <row r="132" spans="2:18" x14ac:dyDescent="0.2">
      <c r="B132" s="6">
        <v>11</v>
      </c>
      <c r="C132" s="7" t="s">
        <v>22</v>
      </c>
      <c r="D132" s="8">
        <v>0</v>
      </c>
      <c r="E132" s="8">
        <v>0</v>
      </c>
      <c r="F132" s="8">
        <v>0</v>
      </c>
      <c r="G132" s="8">
        <v>424418530</v>
      </c>
      <c r="H132" s="8">
        <v>486168260</v>
      </c>
      <c r="I132" s="8">
        <v>556998800</v>
      </c>
      <c r="J132" s="8">
        <v>638662200</v>
      </c>
      <c r="K132" s="8">
        <v>733295600</v>
      </c>
      <c r="L132" s="8">
        <v>843515700</v>
      </c>
      <c r="M132" s="8">
        <v>972538100</v>
      </c>
      <c r="N132" s="8">
        <v>1124329200</v>
      </c>
      <c r="O132" s="8">
        <v>1303799700</v>
      </c>
      <c r="P132" s="8">
        <v>1517053000</v>
      </c>
      <c r="Q132" s="8">
        <v>1771702500</v>
      </c>
      <c r="R132" s="9">
        <v>2077281900</v>
      </c>
    </row>
    <row r="133" spans="2:18" x14ac:dyDescent="0.2">
      <c r="B133" s="6">
        <v>12</v>
      </c>
      <c r="C133" s="7" t="s">
        <v>23</v>
      </c>
      <c r="D133" s="8">
        <v>0</v>
      </c>
      <c r="E133" s="8">
        <v>0</v>
      </c>
      <c r="F133" s="8">
        <v>0</v>
      </c>
      <c r="G133" s="8">
        <v>1325261600</v>
      </c>
      <c r="H133" s="8">
        <v>1518077300</v>
      </c>
      <c r="I133" s="8">
        <v>1739248300</v>
      </c>
      <c r="J133" s="8">
        <v>1994244500</v>
      </c>
      <c r="K133" s="8">
        <v>2289741000</v>
      </c>
      <c r="L133" s="8">
        <v>2633908000</v>
      </c>
      <c r="M133" s="8">
        <v>3036785000</v>
      </c>
      <c r="N133" s="8">
        <v>3510757600</v>
      </c>
      <c r="O133" s="8">
        <v>4071161000</v>
      </c>
      <c r="P133" s="8">
        <v>4737052000</v>
      </c>
      <c r="Q133" s="8">
        <v>5532203500</v>
      </c>
      <c r="R133" s="9">
        <v>6486387700</v>
      </c>
    </row>
    <row r="134" spans="2:18" x14ac:dyDescent="0.2">
      <c r="B134" s="6">
        <v>13</v>
      </c>
      <c r="C134" s="7" t="s">
        <v>24</v>
      </c>
      <c r="D134" s="8">
        <v>0</v>
      </c>
      <c r="E134" s="8">
        <v>0</v>
      </c>
      <c r="F134" s="8">
        <v>0</v>
      </c>
      <c r="G134" s="8">
        <v>478524740</v>
      </c>
      <c r="H134" s="8">
        <v>548146370</v>
      </c>
      <c r="I134" s="8">
        <v>628006800</v>
      </c>
      <c r="J134" s="8">
        <v>720080900</v>
      </c>
      <c r="K134" s="8">
        <v>826778430</v>
      </c>
      <c r="L134" s="8">
        <v>951049800</v>
      </c>
      <c r="M134" s="8">
        <v>1096520300</v>
      </c>
      <c r="N134" s="8">
        <v>1267662300</v>
      </c>
      <c r="O134" s="8">
        <v>1470012000</v>
      </c>
      <c r="P134" s="8">
        <v>1710452000</v>
      </c>
      <c r="Q134" s="8">
        <v>1997565300</v>
      </c>
      <c r="R134" s="9">
        <v>2342100500</v>
      </c>
    </row>
    <row r="135" spans="2:18" x14ac:dyDescent="0.2">
      <c r="B135" s="6">
        <v>14</v>
      </c>
      <c r="C135" s="7" t="s">
        <v>25</v>
      </c>
      <c r="D135" s="8">
        <v>0</v>
      </c>
      <c r="E135" s="8">
        <v>0</v>
      </c>
      <c r="F135" s="8">
        <v>0</v>
      </c>
      <c r="G135" s="8">
        <v>528801730</v>
      </c>
      <c r="H135" s="8">
        <v>605738100</v>
      </c>
      <c r="I135" s="8">
        <v>693988900</v>
      </c>
      <c r="J135" s="8">
        <v>795736960</v>
      </c>
      <c r="K135" s="8">
        <v>913644860</v>
      </c>
      <c r="L135" s="8">
        <v>1050973000</v>
      </c>
      <c r="M135" s="8">
        <v>1211727700</v>
      </c>
      <c r="N135" s="8">
        <v>1400850600</v>
      </c>
      <c r="O135" s="8">
        <v>1624461200</v>
      </c>
      <c r="P135" s="8">
        <v>1890162700</v>
      </c>
      <c r="Q135" s="8">
        <v>2207441700</v>
      </c>
      <c r="R135" s="9">
        <v>2588176600</v>
      </c>
    </row>
    <row r="136" spans="2:18" x14ac:dyDescent="0.2">
      <c r="B136" s="6">
        <v>15</v>
      </c>
      <c r="C136" s="7" t="s">
        <v>26</v>
      </c>
      <c r="D136" s="8">
        <v>0</v>
      </c>
      <c r="E136" s="8">
        <v>0</v>
      </c>
      <c r="F136" s="8">
        <v>0</v>
      </c>
      <c r="G136" s="8">
        <v>1195678000</v>
      </c>
      <c r="H136" s="8">
        <v>1369639200</v>
      </c>
      <c r="I136" s="8">
        <v>1569184000</v>
      </c>
      <c r="J136" s="8">
        <v>1799247000</v>
      </c>
      <c r="K136" s="8">
        <v>2065850000</v>
      </c>
      <c r="L136" s="8">
        <v>2376363800</v>
      </c>
      <c r="M136" s="8">
        <v>2739847200</v>
      </c>
      <c r="N136" s="8">
        <v>3167473700</v>
      </c>
      <c r="O136" s="8">
        <v>3673081600</v>
      </c>
      <c r="P136" s="8">
        <v>4273861400</v>
      </c>
      <c r="Q136" s="8">
        <v>4991264300</v>
      </c>
      <c r="R136" s="9">
        <v>5852146700</v>
      </c>
    </row>
    <row r="137" spans="2:18" x14ac:dyDescent="0.2">
      <c r="B137" s="6">
        <v>16</v>
      </c>
      <c r="C137" s="7" t="s">
        <v>27</v>
      </c>
      <c r="D137" s="8">
        <v>0</v>
      </c>
      <c r="E137" s="8">
        <v>0</v>
      </c>
      <c r="F137" s="8">
        <v>0</v>
      </c>
      <c r="G137" s="8">
        <v>1084301200</v>
      </c>
      <c r="H137" s="8">
        <v>1242058500</v>
      </c>
      <c r="I137" s="8">
        <v>1423015800</v>
      </c>
      <c r="J137" s="8">
        <v>1631648400</v>
      </c>
      <c r="K137" s="8">
        <v>1873417500</v>
      </c>
      <c r="L137" s="8">
        <v>2155007200</v>
      </c>
      <c r="M137" s="8">
        <v>2484633000</v>
      </c>
      <c r="N137" s="8">
        <v>2872427000</v>
      </c>
      <c r="O137" s="8">
        <v>3330936300</v>
      </c>
      <c r="P137" s="8">
        <v>3875755500</v>
      </c>
      <c r="Q137" s="8">
        <v>4526332000</v>
      </c>
      <c r="R137" s="9">
        <v>5307023000</v>
      </c>
    </row>
    <row r="138" spans="2:18" x14ac:dyDescent="0.2">
      <c r="B138" s="6">
        <v>17</v>
      </c>
      <c r="C138" s="7" t="s">
        <v>28</v>
      </c>
      <c r="D138" s="8">
        <v>0</v>
      </c>
      <c r="E138" s="8">
        <v>0</v>
      </c>
      <c r="F138" s="8">
        <v>0</v>
      </c>
      <c r="G138" s="8">
        <v>1264096900</v>
      </c>
      <c r="H138" s="8">
        <v>1448014200</v>
      </c>
      <c r="I138" s="8">
        <v>1658976400</v>
      </c>
      <c r="J138" s="8">
        <v>1902204200</v>
      </c>
      <c r="K138" s="8">
        <v>2184063500</v>
      </c>
      <c r="L138" s="8">
        <v>2512344800</v>
      </c>
      <c r="M138" s="8">
        <v>2896627700</v>
      </c>
      <c r="N138" s="8">
        <v>3348726300</v>
      </c>
      <c r="O138" s="8">
        <v>3883265500</v>
      </c>
      <c r="P138" s="8">
        <v>4518423600</v>
      </c>
      <c r="Q138" s="8">
        <v>5276877300</v>
      </c>
      <c r="R138" s="9">
        <v>6187022000</v>
      </c>
    </row>
    <row r="139" spans="2:18" x14ac:dyDescent="0.2">
      <c r="B139" s="6">
        <v>18</v>
      </c>
      <c r="C139" s="7" t="s">
        <v>29</v>
      </c>
      <c r="D139" s="8">
        <v>0</v>
      </c>
      <c r="E139" s="8">
        <v>0</v>
      </c>
      <c r="F139" s="8">
        <v>0</v>
      </c>
      <c r="G139" s="8">
        <v>852898370</v>
      </c>
      <c r="H139" s="8">
        <v>976988200</v>
      </c>
      <c r="I139" s="8">
        <v>1119327100</v>
      </c>
      <c r="J139" s="8">
        <v>1283435500</v>
      </c>
      <c r="K139" s="8">
        <v>1473608000</v>
      </c>
      <c r="L139" s="8">
        <v>1695103000</v>
      </c>
      <c r="M139" s="8">
        <v>1954382500</v>
      </c>
      <c r="N139" s="8">
        <v>2259416000</v>
      </c>
      <c r="O139" s="8">
        <v>2620075000</v>
      </c>
      <c r="P139" s="8">
        <v>3048621600</v>
      </c>
      <c r="Q139" s="8">
        <v>3560358100</v>
      </c>
      <c r="R139" s="9">
        <v>4174439000</v>
      </c>
    </row>
    <row r="140" spans="2:18" x14ac:dyDescent="0.2">
      <c r="B140" s="6">
        <v>19</v>
      </c>
      <c r="C140" s="7" t="s">
        <v>30</v>
      </c>
      <c r="D140" s="8">
        <v>0</v>
      </c>
      <c r="E140" s="8">
        <v>0</v>
      </c>
      <c r="F140" s="8">
        <v>0</v>
      </c>
      <c r="G140" s="8">
        <v>736394000</v>
      </c>
      <c r="H140" s="8">
        <v>843533950</v>
      </c>
      <c r="I140" s="8">
        <v>966429300</v>
      </c>
      <c r="J140" s="8">
        <v>1108120400</v>
      </c>
      <c r="K140" s="8">
        <v>1272315500</v>
      </c>
      <c r="L140" s="8">
        <v>1463555000</v>
      </c>
      <c r="M140" s="8">
        <v>1687417100</v>
      </c>
      <c r="N140" s="8">
        <v>1950785400</v>
      </c>
      <c r="O140" s="8">
        <v>2262177500</v>
      </c>
      <c r="P140" s="8">
        <v>2632185900</v>
      </c>
      <c r="Q140" s="8">
        <v>3074019600</v>
      </c>
      <c r="R140" s="9">
        <v>3604219600</v>
      </c>
    </row>
    <row r="141" spans="2:18" x14ac:dyDescent="0.2">
      <c r="B141" s="6">
        <v>20</v>
      </c>
      <c r="C141" s="7" t="s">
        <v>31</v>
      </c>
      <c r="D141" s="8">
        <v>0</v>
      </c>
      <c r="E141" s="8">
        <v>0</v>
      </c>
      <c r="F141" s="8">
        <v>0</v>
      </c>
      <c r="G141" s="8">
        <v>569443000</v>
      </c>
      <c r="H141" s="8">
        <v>652292600</v>
      </c>
      <c r="I141" s="8">
        <v>747325900</v>
      </c>
      <c r="J141" s="8">
        <v>856893900</v>
      </c>
      <c r="K141" s="8">
        <v>983863600</v>
      </c>
      <c r="L141" s="8">
        <v>1131746300</v>
      </c>
      <c r="M141" s="8">
        <v>1304855900</v>
      </c>
      <c r="N141" s="8">
        <v>1508514000</v>
      </c>
      <c r="O141" s="8">
        <v>1749309700</v>
      </c>
      <c r="P141" s="8">
        <v>2035432100</v>
      </c>
      <c r="Q141" s="8">
        <v>2377095700</v>
      </c>
      <c r="R141" s="9">
        <v>2787092200</v>
      </c>
    </row>
    <row r="142" spans="2:18" x14ac:dyDescent="0.2">
      <c r="B142" s="6">
        <v>21</v>
      </c>
      <c r="C142" s="7" t="s">
        <v>32</v>
      </c>
      <c r="D142" s="8">
        <v>0</v>
      </c>
      <c r="E142" s="8">
        <v>0</v>
      </c>
      <c r="F142" s="8">
        <v>0</v>
      </c>
      <c r="G142" s="8">
        <v>1155948700</v>
      </c>
      <c r="H142" s="8">
        <v>1324130600</v>
      </c>
      <c r="I142" s="8">
        <v>1517044600</v>
      </c>
      <c r="J142" s="8">
        <v>1739464300</v>
      </c>
      <c r="K142" s="8">
        <v>1997207300</v>
      </c>
      <c r="L142" s="8">
        <v>2297403400</v>
      </c>
      <c r="M142" s="8">
        <v>2648809700</v>
      </c>
      <c r="N142" s="8">
        <v>3062228500</v>
      </c>
      <c r="O142" s="8">
        <v>3551036200</v>
      </c>
      <c r="P142" s="8">
        <v>4131854000</v>
      </c>
      <c r="Q142" s="8">
        <v>4825420300</v>
      </c>
      <c r="R142" s="9">
        <v>5657698000</v>
      </c>
    </row>
    <row r="143" spans="2:18" x14ac:dyDescent="0.2">
      <c r="B143" s="6">
        <v>22</v>
      </c>
      <c r="C143" s="7" t="s">
        <v>37</v>
      </c>
      <c r="D143" s="8">
        <v>0</v>
      </c>
      <c r="E143" s="8">
        <v>0</v>
      </c>
      <c r="F143" s="8">
        <v>0</v>
      </c>
      <c r="G143" s="8">
        <v>438809820</v>
      </c>
      <c r="H143" s="8">
        <v>502653300</v>
      </c>
      <c r="I143" s="8">
        <v>575885600</v>
      </c>
      <c r="J143" s="8">
        <v>660317950</v>
      </c>
      <c r="K143" s="8">
        <v>758160500</v>
      </c>
      <c r="L143" s="8">
        <v>872117900</v>
      </c>
      <c r="M143" s="8">
        <v>1005514900</v>
      </c>
      <c r="N143" s="8">
        <v>1162453000</v>
      </c>
      <c r="O143" s="8">
        <v>1348009200</v>
      </c>
      <c r="P143" s="8">
        <v>1568493800</v>
      </c>
      <c r="Q143" s="8">
        <v>1831777800</v>
      </c>
      <c r="R143" s="9">
        <v>2147719200</v>
      </c>
    </row>
    <row r="144" spans="2:18" x14ac:dyDescent="0.2">
      <c r="B144" s="6">
        <v>23</v>
      </c>
      <c r="C144" s="7" t="s">
        <v>38</v>
      </c>
      <c r="D144" s="8">
        <v>0</v>
      </c>
      <c r="E144" s="8">
        <v>0</v>
      </c>
      <c r="F144" s="8">
        <v>0</v>
      </c>
      <c r="G144" s="8">
        <v>721107000</v>
      </c>
      <c r="H144" s="8">
        <v>826022460</v>
      </c>
      <c r="I144" s="8">
        <v>946366850</v>
      </c>
      <c r="J144" s="8">
        <v>1085116800</v>
      </c>
      <c r="K144" s="8">
        <v>1245903400</v>
      </c>
      <c r="L144" s="8">
        <v>1433172700</v>
      </c>
      <c r="M144" s="8">
        <v>1652387700</v>
      </c>
      <c r="N144" s="8">
        <v>1910287900</v>
      </c>
      <c r="O144" s="8">
        <v>2215216600</v>
      </c>
      <c r="P144" s="8">
        <v>2577544700</v>
      </c>
      <c r="Q144" s="8">
        <v>3010206000</v>
      </c>
      <c r="R144" s="9">
        <v>3529399300</v>
      </c>
    </row>
    <row r="145" spans="2:18" x14ac:dyDescent="0.2">
      <c r="B145" s="6">
        <v>24</v>
      </c>
      <c r="C145" s="7" t="s">
        <v>39</v>
      </c>
      <c r="D145" s="8">
        <v>0</v>
      </c>
      <c r="E145" s="8">
        <v>0</v>
      </c>
      <c r="F145" s="8">
        <v>0</v>
      </c>
      <c r="G145" s="8">
        <v>146630260</v>
      </c>
      <c r="H145" s="8">
        <v>167963820</v>
      </c>
      <c r="I145" s="8">
        <v>192434670</v>
      </c>
      <c r="J145" s="8">
        <v>220648160</v>
      </c>
      <c r="K145" s="8">
        <v>253342620</v>
      </c>
      <c r="L145" s="8">
        <v>291422000</v>
      </c>
      <c r="M145" s="8">
        <v>335997340</v>
      </c>
      <c r="N145" s="8">
        <v>388438850</v>
      </c>
      <c r="O145" s="8">
        <v>450443230</v>
      </c>
      <c r="P145" s="8">
        <v>524119040</v>
      </c>
      <c r="Q145" s="8">
        <v>612096700</v>
      </c>
      <c r="R145" s="9">
        <v>717669700</v>
      </c>
    </row>
    <row r="146" spans="2:18" x14ac:dyDescent="0.2">
      <c r="B146" s="6">
        <v>25</v>
      </c>
      <c r="C146" s="7" t="s">
        <v>40</v>
      </c>
      <c r="D146" s="8">
        <v>0</v>
      </c>
      <c r="E146" s="8">
        <v>0</v>
      </c>
      <c r="F146" s="8">
        <v>0</v>
      </c>
      <c r="G146" s="8">
        <v>70782750</v>
      </c>
      <c r="H146" s="8">
        <v>81081096</v>
      </c>
      <c r="I146" s="8">
        <v>92893900</v>
      </c>
      <c r="J146" s="8">
        <v>106513384</v>
      </c>
      <c r="K146" s="8">
        <v>122295950</v>
      </c>
      <c r="L146" s="8">
        <v>140678000</v>
      </c>
      <c r="M146" s="8">
        <v>162195820</v>
      </c>
      <c r="N146" s="8">
        <v>187510910</v>
      </c>
      <c r="O146" s="8">
        <v>217442240</v>
      </c>
      <c r="P146" s="8">
        <v>253007730</v>
      </c>
      <c r="Q146" s="8">
        <v>295477120</v>
      </c>
      <c r="R146" s="9">
        <v>346440400</v>
      </c>
    </row>
    <row r="147" spans="2:18" x14ac:dyDescent="0.2"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2:18" x14ac:dyDescent="0.2">
      <c r="C148" s="22" t="s">
        <v>61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</row>
    <row r="149" spans="2:18" x14ac:dyDescent="0.2">
      <c r="B149" s="11"/>
      <c r="C149" s="12" t="s">
        <v>36</v>
      </c>
      <c r="D149" s="13" t="s">
        <v>46</v>
      </c>
      <c r="E149" s="13" t="s">
        <v>47</v>
      </c>
      <c r="F149" s="13" t="s">
        <v>48</v>
      </c>
      <c r="G149" s="13" t="s">
        <v>49</v>
      </c>
      <c r="H149" s="13" t="s">
        <v>50</v>
      </c>
      <c r="I149" s="13" t="s">
        <v>51</v>
      </c>
      <c r="J149" s="13" t="s">
        <v>52</v>
      </c>
      <c r="K149" s="13" t="s">
        <v>53</v>
      </c>
      <c r="L149" s="13" t="s">
        <v>54</v>
      </c>
      <c r="M149" s="13" t="s">
        <v>55</v>
      </c>
      <c r="N149" s="13" t="s">
        <v>56</v>
      </c>
      <c r="O149" s="13" t="s">
        <v>57</v>
      </c>
      <c r="P149" s="13" t="s">
        <v>58</v>
      </c>
      <c r="Q149" s="13" t="s">
        <v>59</v>
      </c>
      <c r="R149" s="13" t="s">
        <v>60</v>
      </c>
    </row>
    <row r="150" spans="2:18" x14ac:dyDescent="0.2">
      <c r="B150" s="6">
        <v>1</v>
      </c>
      <c r="C150" s="7" t="s">
        <v>12</v>
      </c>
      <c r="D150" s="20">
        <v>0</v>
      </c>
      <c r="E150" s="20">
        <v>0</v>
      </c>
      <c r="F150" s="20">
        <v>0</v>
      </c>
      <c r="G150" s="20">
        <v>75.510000000000005</v>
      </c>
      <c r="H150" s="20">
        <v>75.73</v>
      </c>
      <c r="I150" s="20">
        <v>75.95</v>
      </c>
      <c r="J150" s="20">
        <v>76.17</v>
      </c>
      <c r="K150" s="20">
        <v>76.39</v>
      </c>
      <c r="L150" s="20">
        <v>76.599999999999994</v>
      </c>
      <c r="M150" s="20">
        <v>76.819999999999993</v>
      </c>
      <c r="N150" s="20">
        <v>77.040000000000006</v>
      </c>
      <c r="O150" s="20">
        <v>77.260000000000005</v>
      </c>
      <c r="P150" s="20">
        <v>77.48</v>
      </c>
      <c r="Q150" s="20">
        <v>77.69</v>
      </c>
      <c r="R150" s="21">
        <v>77.91</v>
      </c>
    </row>
    <row r="151" spans="2:18" x14ac:dyDescent="0.2">
      <c r="B151" s="6">
        <v>2</v>
      </c>
      <c r="C151" s="7" t="s">
        <v>13</v>
      </c>
      <c r="D151" s="20">
        <v>0</v>
      </c>
      <c r="E151" s="20">
        <v>0</v>
      </c>
      <c r="F151" s="20">
        <v>0</v>
      </c>
      <c r="G151" s="20">
        <v>132.16</v>
      </c>
      <c r="H151" s="20">
        <v>132.54</v>
      </c>
      <c r="I151" s="20">
        <v>132.93</v>
      </c>
      <c r="J151" s="20">
        <v>133.31</v>
      </c>
      <c r="K151" s="20">
        <v>133.69</v>
      </c>
      <c r="L151" s="20">
        <v>134.07</v>
      </c>
      <c r="M151" s="20">
        <v>134.44999999999999</v>
      </c>
      <c r="N151" s="20">
        <v>134.84</v>
      </c>
      <c r="O151" s="20">
        <v>135.22</v>
      </c>
      <c r="P151" s="20">
        <v>135.6</v>
      </c>
      <c r="Q151" s="20">
        <v>135.97999999999999</v>
      </c>
      <c r="R151" s="21">
        <v>136.36000000000001</v>
      </c>
    </row>
    <row r="152" spans="2:18" x14ac:dyDescent="0.2">
      <c r="B152" s="6">
        <v>3</v>
      </c>
      <c r="C152" s="7" t="s">
        <v>14</v>
      </c>
      <c r="D152" s="20">
        <v>0</v>
      </c>
      <c r="E152" s="20">
        <v>0</v>
      </c>
      <c r="F152" s="20">
        <v>0</v>
      </c>
      <c r="G152" s="20">
        <v>9.89</v>
      </c>
      <c r="H152" s="20">
        <v>9.92</v>
      </c>
      <c r="I152" s="20">
        <v>9.9499999999999993</v>
      </c>
      <c r="J152" s="20">
        <v>9.9700000000000006</v>
      </c>
      <c r="K152" s="20">
        <v>10</v>
      </c>
      <c r="L152" s="20">
        <v>10.029999999999999</v>
      </c>
      <c r="M152" s="20">
        <v>10.06</v>
      </c>
      <c r="N152" s="20">
        <v>10.09</v>
      </c>
      <c r="O152" s="20">
        <v>10.119999999999999</v>
      </c>
      <c r="P152" s="20">
        <v>10.15</v>
      </c>
      <c r="Q152" s="20">
        <v>10.17</v>
      </c>
      <c r="R152" s="21">
        <v>10.199999999999999</v>
      </c>
    </row>
    <row r="153" spans="2:18" x14ac:dyDescent="0.2">
      <c r="B153" s="6">
        <v>4</v>
      </c>
      <c r="C153" s="7" t="s">
        <v>15</v>
      </c>
      <c r="D153" s="20">
        <v>0</v>
      </c>
      <c r="E153" s="20">
        <v>0</v>
      </c>
      <c r="F153" s="20">
        <v>0</v>
      </c>
      <c r="G153" s="20">
        <v>9.59</v>
      </c>
      <c r="H153" s="20">
        <v>9.6199999999999992</v>
      </c>
      <c r="I153" s="20">
        <v>9.65</v>
      </c>
      <c r="J153" s="20">
        <v>9.67</v>
      </c>
      <c r="K153" s="20">
        <v>9.6999999999999993</v>
      </c>
      <c r="L153" s="20">
        <v>9.73</v>
      </c>
      <c r="M153" s="20">
        <v>9.76</v>
      </c>
      <c r="N153" s="20">
        <v>9.7799999999999994</v>
      </c>
      <c r="O153" s="20">
        <v>9.81</v>
      </c>
      <c r="P153" s="20">
        <v>9.84</v>
      </c>
      <c r="Q153" s="20">
        <v>9.8699999999999992</v>
      </c>
      <c r="R153" s="21">
        <v>9.9</v>
      </c>
    </row>
    <row r="154" spans="2:18" x14ac:dyDescent="0.2">
      <c r="B154" s="6">
        <v>5</v>
      </c>
      <c r="C154" s="7" t="s">
        <v>16</v>
      </c>
      <c r="D154" s="20">
        <v>0</v>
      </c>
      <c r="E154" s="20">
        <v>0</v>
      </c>
      <c r="F154" s="20">
        <v>0</v>
      </c>
      <c r="G154" s="20">
        <v>44.12</v>
      </c>
      <c r="H154" s="20">
        <v>44.25</v>
      </c>
      <c r="I154" s="20">
        <v>44.38</v>
      </c>
      <c r="J154" s="20">
        <v>44.5</v>
      </c>
      <c r="K154" s="20">
        <v>44.63</v>
      </c>
      <c r="L154" s="20">
        <v>44.76</v>
      </c>
      <c r="M154" s="20">
        <v>44.89</v>
      </c>
      <c r="N154" s="20">
        <v>45.01</v>
      </c>
      <c r="O154" s="20">
        <v>45.14</v>
      </c>
      <c r="P154" s="20">
        <v>45.27</v>
      </c>
      <c r="Q154" s="20">
        <v>45.4</v>
      </c>
      <c r="R154" s="21">
        <v>45.52</v>
      </c>
    </row>
    <row r="155" spans="2:18" x14ac:dyDescent="0.2">
      <c r="B155" s="6">
        <v>6</v>
      </c>
      <c r="C155" s="7" t="s">
        <v>17</v>
      </c>
      <c r="D155" s="20">
        <v>0</v>
      </c>
      <c r="E155" s="20">
        <v>0</v>
      </c>
      <c r="F155" s="20">
        <v>0</v>
      </c>
      <c r="G155" s="20">
        <v>64.150000000000006</v>
      </c>
      <c r="H155" s="20">
        <v>64.34</v>
      </c>
      <c r="I155" s="20">
        <v>64.52</v>
      </c>
      <c r="J155" s="20">
        <v>64.709999999999994</v>
      </c>
      <c r="K155" s="20">
        <v>64.900000000000006</v>
      </c>
      <c r="L155" s="20">
        <v>65.08</v>
      </c>
      <c r="M155" s="20">
        <v>65.27</v>
      </c>
      <c r="N155" s="20">
        <v>65.45</v>
      </c>
      <c r="O155" s="20">
        <v>65.64</v>
      </c>
      <c r="P155" s="20">
        <v>65.819999999999993</v>
      </c>
      <c r="Q155" s="20">
        <v>66.010000000000005</v>
      </c>
      <c r="R155" s="21">
        <v>66.19</v>
      </c>
    </row>
    <row r="156" spans="2:18" x14ac:dyDescent="0.2">
      <c r="B156" s="6">
        <v>7</v>
      </c>
      <c r="C156" s="7" t="s">
        <v>18</v>
      </c>
      <c r="D156" s="20">
        <v>0</v>
      </c>
      <c r="E156" s="20">
        <v>0</v>
      </c>
      <c r="F156" s="20">
        <v>0</v>
      </c>
      <c r="G156" s="20">
        <v>91.45</v>
      </c>
      <c r="H156" s="20">
        <v>91.71</v>
      </c>
      <c r="I156" s="20">
        <v>91.98</v>
      </c>
      <c r="J156" s="20">
        <v>92.24</v>
      </c>
      <c r="K156" s="20">
        <v>92.5</v>
      </c>
      <c r="L156" s="20">
        <v>92.77</v>
      </c>
      <c r="M156" s="20">
        <v>93.03</v>
      </c>
      <c r="N156" s="20">
        <v>93.3</v>
      </c>
      <c r="O156" s="20">
        <v>93.56</v>
      </c>
      <c r="P156" s="20">
        <v>93.83</v>
      </c>
      <c r="Q156" s="20">
        <v>94.09</v>
      </c>
      <c r="R156" s="21">
        <v>94.35</v>
      </c>
    </row>
    <row r="157" spans="2:18" x14ac:dyDescent="0.2">
      <c r="B157" s="6">
        <v>8</v>
      </c>
      <c r="C157" s="7" t="s">
        <v>19</v>
      </c>
      <c r="D157" s="20">
        <v>0</v>
      </c>
      <c r="E157" s="20">
        <v>0</v>
      </c>
      <c r="F157" s="20">
        <v>0</v>
      </c>
      <c r="G157" s="20">
        <v>86.23</v>
      </c>
      <c r="H157" s="20">
        <v>86.48</v>
      </c>
      <c r="I157" s="20">
        <v>86.73</v>
      </c>
      <c r="J157" s="20">
        <v>86.98</v>
      </c>
      <c r="K157" s="20">
        <v>87.23</v>
      </c>
      <c r="L157" s="20">
        <v>87.48</v>
      </c>
      <c r="M157" s="20">
        <v>87.73</v>
      </c>
      <c r="N157" s="20">
        <v>87.98</v>
      </c>
      <c r="O157" s="20">
        <v>88.23</v>
      </c>
      <c r="P157" s="20">
        <v>88.48</v>
      </c>
      <c r="Q157" s="20">
        <v>88.73</v>
      </c>
      <c r="R157" s="21">
        <v>88.98</v>
      </c>
    </row>
    <row r="158" spans="2:18" x14ac:dyDescent="0.2">
      <c r="B158" s="6">
        <v>9</v>
      </c>
      <c r="C158" s="7" t="s">
        <v>20</v>
      </c>
      <c r="D158" s="20">
        <v>0</v>
      </c>
      <c r="E158" s="20">
        <v>0</v>
      </c>
      <c r="F158" s="20">
        <v>0</v>
      </c>
      <c r="G158" s="20">
        <v>15.61</v>
      </c>
      <c r="H158" s="20">
        <v>15.65</v>
      </c>
      <c r="I158" s="20">
        <v>15.7</v>
      </c>
      <c r="J158" s="20">
        <v>15.74</v>
      </c>
      <c r="K158" s="20">
        <v>15.79</v>
      </c>
      <c r="L158" s="20">
        <v>15.83</v>
      </c>
      <c r="M158" s="20">
        <v>15.88</v>
      </c>
      <c r="N158" s="20">
        <v>15.92</v>
      </c>
      <c r="O158" s="20">
        <v>15.97</v>
      </c>
      <c r="P158" s="20">
        <v>16.010000000000002</v>
      </c>
      <c r="Q158" s="20">
        <v>16.059999999999999</v>
      </c>
      <c r="R158" s="21">
        <v>16.100000000000001</v>
      </c>
    </row>
    <row r="159" spans="2:18" x14ac:dyDescent="0.2">
      <c r="B159" s="6">
        <v>10</v>
      </c>
      <c r="C159" s="7" t="s">
        <v>21</v>
      </c>
      <c r="D159" s="20">
        <v>0</v>
      </c>
      <c r="E159" s="20">
        <v>0</v>
      </c>
      <c r="F159" s="20">
        <v>0</v>
      </c>
      <c r="G159" s="20">
        <v>21.42</v>
      </c>
      <c r="H159" s="20">
        <v>21.49</v>
      </c>
      <c r="I159" s="20">
        <v>21.55</v>
      </c>
      <c r="J159" s="20">
        <v>21.61</v>
      </c>
      <c r="K159" s="20">
        <v>21.67</v>
      </c>
      <c r="L159" s="20">
        <v>21.73</v>
      </c>
      <c r="M159" s="20">
        <v>21.8</v>
      </c>
      <c r="N159" s="20">
        <v>21.86</v>
      </c>
      <c r="O159" s="20">
        <v>21.92</v>
      </c>
      <c r="P159" s="20">
        <v>21.98</v>
      </c>
      <c r="Q159" s="20">
        <v>22.04</v>
      </c>
      <c r="R159" s="21">
        <v>22.11</v>
      </c>
    </row>
    <row r="160" spans="2:18" x14ac:dyDescent="0.2">
      <c r="B160" s="6">
        <v>11</v>
      </c>
      <c r="C160" s="7" t="s">
        <v>22</v>
      </c>
      <c r="D160" s="20">
        <v>0</v>
      </c>
      <c r="E160" s="20">
        <v>0</v>
      </c>
      <c r="F160" s="20">
        <v>0</v>
      </c>
      <c r="G160" s="20">
        <v>15.38</v>
      </c>
      <c r="H160" s="20">
        <v>15.42</v>
      </c>
      <c r="I160" s="20">
        <v>15.47</v>
      </c>
      <c r="J160" s="20">
        <v>15.51</v>
      </c>
      <c r="K160" s="20">
        <v>15.56</v>
      </c>
      <c r="L160" s="20">
        <v>15.6</v>
      </c>
      <c r="M160" s="20">
        <v>15.64</v>
      </c>
      <c r="N160" s="20">
        <v>15.69</v>
      </c>
      <c r="O160" s="20">
        <v>15.73</v>
      </c>
      <c r="P160" s="20">
        <v>15.78</v>
      </c>
      <c r="Q160" s="20">
        <v>15.82</v>
      </c>
      <c r="R160" s="21">
        <v>15.87</v>
      </c>
    </row>
    <row r="161" spans="2:18" x14ac:dyDescent="0.2">
      <c r="B161" s="6">
        <v>12</v>
      </c>
      <c r="C161" s="7" t="s">
        <v>23</v>
      </c>
      <c r="D161" s="20">
        <v>0</v>
      </c>
      <c r="E161" s="20">
        <v>0</v>
      </c>
      <c r="F161" s="20">
        <v>0</v>
      </c>
      <c r="G161" s="20">
        <v>42.56</v>
      </c>
      <c r="H161" s="20">
        <v>42.68</v>
      </c>
      <c r="I161" s="20">
        <v>42.8</v>
      </c>
      <c r="J161" s="20">
        <v>42.92</v>
      </c>
      <c r="K161" s="20">
        <v>43.05</v>
      </c>
      <c r="L161" s="20">
        <v>43.17</v>
      </c>
      <c r="M161" s="20">
        <v>43.29</v>
      </c>
      <c r="N161" s="20">
        <v>43.42</v>
      </c>
      <c r="O161" s="20">
        <v>43.54</v>
      </c>
      <c r="P161" s="20">
        <v>43.66</v>
      </c>
      <c r="Q161" s="20">
        <v>43.79</v>
      </c>
      <c r="R161" s="21">
        <v>43.91</v>
      </c>
    </row>
    <row r="162" spans="2:18" x14ac:dyDescent="0.2">
      <c r="B162" s="6">
        <v>13</v>
      </c>
      <c r="C162" s="7" t="s">
        <v>24</v>
      </c>
      <c r="D162" s="20">
        <v>0</v>
      </c>
      <c r="E162" s="20">
        <v>0</v>
      </c>
      <c r="F162" s="20">
        <v>0</v>
      </c>
      <c r="G162" s="20">
        <v>32.44</v>
      </c>
      <c r="H162" s="20">
        <v>32.53</v>
      </c>
      <c r="I162" s="20">
        <v>32.619999999999997</v>
      </c>
      <c r="J162" s="20">
        <v>32.72</v>
      </c>
      <c r="K162" s="20">
        <v>32.81</v>
      </c>
      <c r="L162" s="20">
        <v>32.909999999999997</v>
      </c>
      <c r="M162" s="20">
        <v>33</v>
      </c>
      <c r="N162" s="20">
        <v>33.090000000000003</v>
      </c>
      <c r="O162" s="20">
        <v>33.19</v>
      </c>
      <c r="P162" s="20">
        <v>33.28</v>
      </c>
      <c r="Q162" s="20">
        <v>33.369999999999997</v>
      </c>
      <c r="R162" s="21">
        <v>33.47</v>
      </c>
    </row>
    <row r="163" spans="2:18" x14ac:dyDescent="0.2">
      <c r="B163" s="6">
        <v>14</v>
      </c>
      <c r="C163" s="7" t="s">
        <v>25</v>
      </c>
      <c r="D163" s="20">
        <v>0</v>
      </c>
      <c r="E163" s="20">
        <v>0</v>
      </c>
      <c r="F163" s="20">
        <v>0</v>
      </c>
      <c r="G163" s="20">
        <v>18.72</v>
      </c>
      <c r="H163" s="20">
        <v>18.77</v>
      </c>
      <c r="I163" s="20">
        <v>18.829999999999998</v>
      </c>
      <c r="J163" s="20">
        <v>18.88</v>
      </c>
      <c r="K163" s="20">
        <v>18.93</v>
      </c>
      <c r="L163" s="20">
        <v>18.989999999999998</v>
      </c>
      <c r="M163" s="20">
        <v>19.04</v>
      </c>
      <c r="N163" s="20">
        <v>19.100000000000001</v>
      </c>
      <c r="O163" s="20">
        <v>19.149999999999999</v>
      </c>
      <c r="P163" s="20">
        <v>19.21</v>
      </c>
      <c r="Q163" s="20">
        <v>19.260000000000002</v>
      </c>
      <c r="R163" s="21">
        <v>19.309999999999999</v>
      </c>
    </row>
    <row r="164" spans="2:18" x14ac:dyDescent="0.2">
      <c r="B164" s="6">
        <v>15</v>
      </c>
      <c r="C164" s="7" t="s">
        <v>26</v>
      </c>
      <c r="D164" s="20">
        <v>0</v>
      </c>
      <c r="E164" s="20">
        <v>0</v>
      </c>
      <c r="F164" s="20">
        <v>0</v>
      </c>
      <c r="G164" s="20">
        <v>38.22</v>
      </c>
      <c r="H164" s="20">
        <v>38.33</v>
      </c>
      <c r="I164" s="20">
        <v>38.44</v>
      </c>
      <c r="J164" s="20">
        <v>38.549999999999997</v>
      </c>
      <c r="K164" s="20">
        <v>38.659999999999997</v>
      </c>
      <c r="L164" s="20">
        <v>38.770000000000003</v>
      </c>
      <c r="M164" s="20">
        <v>38.880000000000003</v>
      </c>
      <c r="N164" s="20">
        <v>38.99</v>
      </c>
      <c r="O164" s="20">
        <v>39.1</v>
      </c>
      <c r="P164" s="20">
        <v>39.21</v>
      </c>
      <c r="Q164" s="20">
        <v>39.32</v>
      </c>
      <c r="R164" s="21">
        <v>39.43</v>
      </c>
    </row>
    <row r="165" spans="2:18" x14ac:dyDescent="0.2">
      <c r="B165" s="6">
        <v>16</v>
      </c>
      <c r="C165" s="7" t="s">
        <v>27</v>
      </c>
      <c r="D165" s="20">
        <v>0</v>
      </c>
      <c r="E165" s="20">
        <v>0</v>
      </c>
      <c r="F165" s="20">
        <v>0</v>
      </c>
      <c r="G165" s="20">
        <v>32.1</v>
      </c>
      <c r="H165" s="20">
        <v>32.19</v>
      </c>
      <c r="I165" s="20">
        <v>32.29</v>
      </c>
      <c r="J165" s="20">
        <v>32.380000000000003</v>
      </c>
      <c r="K165" s="20">
        <v>32.47</v>
      </c>
      <c r="L165" s="20">
        <v>32.56</v>
      </c>
      <c r="M165" s="20">
        <v>32.659999999999997</v>
      </c>
      <c r="N165" s="20">
        <v>32.75</v>
      </c>
      <c r="O165" s="20">
        <v>32.840000000000003</v>
      </c>
      <c r="P165" s="20">
        <v>32.94</v>
      </c>
      <c r="Q165" s="20">
        <v>33.03</v>
      </c>
      <c r="R165" s="21">
        <v>33.119999999999997</v>
      </c>
    </row>
    <row r="166" spans="2:18" x14ac:dyDescent="0.2">
      <c r="B166" s="6">
        <v>17</v>
      </c>
      <c r="C166" s="7" t="s">
        <v>28</v>
      </c>
      <c r="D166" s="20">
        <v>0</v>
      </c>
      <c r="E166" s="20">
        <v>0</v>
      </c>
      <c r="F166" s="20">
        <v>0</v>
      </c>
      <c r="G166" s="20">
        <v>57.79</v>
      </c>
      <c r="H166" s="20">
        <v>57.96</v>
      </c>
      <c r="I166" s="20">
        <v>58.13</v>
      </c>
      <c r="J166" s="20">
        <v>58.29</v>
      </c>
      <c r="K166" s="20">
        <v>58.46</v>
      </c>
      <c r="L166" s="20">
        <v>58.63</v>
      </c>
      <c r="M166" s="20">
        <v>58.8</v>
      </c>
      <c r="N166" s="20">
        <v>58.96</v>
      </c>
      <c r="O166" s="20">
        <v>59.13</v>
      </c>
      <c r="P166" s="20">
        <v>59.3</v>
      </c>
      <c r="Q166" s="20">
        <v>59.46</v>
      </c>
      <c r="R166" s="21">
        <v>59.63</v>
      </c>
    </row>
    <row r="167" spans="2:18" x14ac:dyDescent="0.2">
      <c r="B167" s="6">
        <v>18</v>
      </c>
      <c r="C167" s="7" t="s">
        <v>29</v>
      </c>
      <c r="D167" s="20">
        <v>0</v>
      </c>
      <c r="E167" s="20">
        <v>0</v>
      </c>
      <c r="F167" s="20">
        <v>0</v>
      </c>
      <c r="G167" s="20">
        <v>42.57</v>
      </c>
      <c r="H167" s="20">
        <v>42.69</v>
      </c>
      <c r="I167" s="20">
        <v>42.81</v>
      </c>
      <c r="J167" s="20">
        <v>42.93</v>
      </c>
      <c r="K167" s="20">
        <v>43.06</v>
      </c>
      <c r="L167" s="20">
        <v>43.18</v>
      </c>
      <c r="M167" s="20">
        <v>43.3</v>
      </c>
      <c r="N167" s="20">
        <v>43.43</v>
      </c>
      <c r="O167" s="20">
        <v>43.55</v>
      </c>
      <c r="P167" s="20">
        <v>43.67</v>
      </c>
      <c r="Q167" s="20">
        <v>43.8</v>
      </c>
      <c r="R167" s="21">
        <v>43.92</v>
      </c>
    </row>
    <row r="168" spans="2:18" x14ac:dyDescent="0.2">
      <c r="B168" s="6">
        <v>19</v>
      </c>
      <c r="C168" s="7" t="s">
        <v>30</v>
      </c>
      <c r="D168" s="20">
        <v>0</v>
      </c>
      <c r="E168" s="20">
        <v>0</v>
      </c>
      <c r="F168" s="20">
        <v>0</v>
      </c>
      <c r="G168" s="20">
        <v>34.5</v>
      </c>
      <c r="H168" s="20">
        <v>34.6</v>
      </c>
      <c r="I168" s="20">
        <v>34.700000000000003</v>
      </c>
      <c r="J168" s="20">
        <v>34.799999999999997</v>
      </c>
      <c r="K168" s="20">
        <v>34.9</v>
      </c>
      <c r="L168" s="20">
        <v>35</v>
      </c>
      <c r="M168" s="20">
        <v>35.1</v>
      </c>
      <c r="N168" s="20">
        <v>35.200000000000003</v>
      </c>
      <c r="O168" s="20">
        <v>35.299999999999997</v>
      </c>
      <c r="P168" s="20">
        <v>35.4</v>
      </c>
      <c r="Q168" s="20">
        <v>35.5</v>
      </c>
      <c r="R168" s="21">
        <v>35.6</v>
      </c>
    </row>
    <row r="169" spans="2:18" x14ac:dyDescent="0.2">
      <c r="B169" s="6">
        <v>20</v>
      </c>
      <c r="C169" s="7" t="s">
        <v>31</v>
      </c>
      <c r="D169" s="20">
        <v>0</v>
      </c>
      <c r="E169" s="20">
        <v>0</v>
      </c>
      <c r="F169" s="20">
        <v>0</v>
      </c>
      <c r="G169" s="20">
        <v>20.67</v>
      </c>
      <c r="H169" s="20">
        <v>20.73</v>
      </c>
      <c r="I169" s="20">
        <v>20.79</v>
      </c>
      <c r="J169" s="20">
        <v>20.85</v>
      </c>
      <c r="K169" s="20">
        <v>20.91</v>
      </c>
      <c r="L169" s="20">
        <v>20.97</v>
      </c>
      <c r="M169" s="20">
        <v>21.03</v>
      </c>
      <c r="N169" s="20">
        <v>21.09</v>
      </c>
      <c r="O169" s="20">
        <v>21.15</v>
      </c>
      <c r="P169" s="20">
        <v>21.21</v>
      </c>
      <c r="Q169" s="20">
        <v>21.27</v>
      </c>
      <c r="R169" s="21">
        <v>21.33</v>
      </c>
    </row>
    <row r="170" spans="2:18" x14ac:dyDescent="0.2">
      <c r="B170" s="6">
        <v>21</v>
      </c>
      <c r="C170" s="7" t="s">
        <v>32</v>
      </c>
      <c r="D170" s="20">
        <v>0</v>
      </c>
      <c r="E170" s="20">
        <v>0</v>
      </c>
      <c r="F170" s="20">
        <v>0</v>
      </c>
      <c r="G170" s="20">
        <v>59.05</v>
      </c>
      <c r="H170" s="20">
        <v>59.22</v>
      </c>
      <c r="I170" s="20">
        <v>59.39</v>
      </c>
      <c r="J170" s="20">
        <v>59.56</v>
      </c>
      <c r="K170" s="20">
        <v>59.73</v>
      </c>
      <c r="L170" s="20">
        <v>59.9</v>
      </c>
      <c r="M170" s="20">
        <v>60.07</v>
      </c>
      <c r="N170" s="20">
        <v>60.24</v>
      </c>
      <c r="O170" s="20">
        <v>60.41</v>
      </c>
      <c r="P170" s="20">
        <v>60.58</v>
      </c>
      <c r="Q170" s="20">
        <v>60.75</v>
      </c>
      <c r="R170" s="21">
        <v>60.92</v>
      </c>
    </row>
    <row r="171" spans="2:18" x14ac:dyDescent="0.2">
      <c r="B171" s="6">
        <v>22</v>
      </c>
      <c r="C171" s="7" t="s">
        <v>37</v>
      </c>
      <c r="D171" s="20">
        <v>0</v>
      </c>
      <c r="E171" s="20">
        <v>0</v>
      </c>
      <c r="F171" s="20">
        <v>0</v>
      </c>
      <c r="G171" s="20">
        <v>13.32</v>
      </c>
      <c r="H171" s="20">
        <v>13.36</v>
      </c>
      <c r="I171" s="20">
        <v>13.39</v>
      </c>
      <c r="J171" s="20">
        <v>13.43</v>
      </c>
      <c r="K171" s="20">
        <v>13.47</v>
      </c>
      <c r="L171" s="20">
        <v>13.51</v>
      </c>
      <c r="M171" s="20">
        <v>13.55</v>
      </c>
      <c r="N171" s="20">
        <v>13.59</v>
      </c>
      <c r="O171" s="20">
        <v>13.63</v>
      </c>
      <c r="P171" s="20">
        <v>13.66</v>
      </c>
      <c r="Q171" s="20">
        <v>13.7</v>
      </c>
      <c r="R171" s="21">
        <v>13.74</v>
      </c>
    </row>
    <row r="172" spans="2:18" x14ac:dyDescent="0.2">
      <c r="B172" s="6">
        <v>23</v>
      </c>
      <c r="C172" s="7" t="s">
        <v>38</v>
      </c>
      <c r="D172" s="20">
        <v>0</v>
      </c>
      <c r="E172" s="20">
        <v>0</v>
      </c>
      <c r="F172" s="20">
        <v>0</v>
      </c>
      <c r="G172" s="20">
        <v>29.77</v>
      </c>
      <c r="H172" s="20">
        <v>29.85</v>
      </c>
      <c r="I172" s="20">
        <v>29.94</v>
      </c>
      <c r="J172" s="20">
        <v>30.02</v>
      </c>
      <c r="K172" s="20">
        <v>30.11</v>
      </c>
      <c r="L172" s="20">
        <v>30.2</v>
      </c>
      <c r="M172" s="20">
        <v>30.28</v>
      </c>
      <c r="N172" s="20">
        <v>30.37</v>
      </c>
      <c r="O172" s="20">
        <v>30.46</v>
      </c>
      <c r="P172" s="20">
        <v>30.54</v>
      </c>
      <c r="Q172" s="20">
        <v>30.63</v>
      </c>
      <c r="R172" s="21">
        <v>30.71</v>
      </c>
    </row>
    <row r="173" spans="2:18" x14ac:dyDescent="0.2">
      <c r="B173" s="6">
        <v>24</v>
      </c>
      <c r="C173" s="7" t="s">
        <v>39</v>
      </c>
      <c r="D173" s="20">
        <v>0</v>
      </c>
      <c r="E173" s="20">
        <v>0</v>
      </c>
      <c r="F173" s="20">
        <v>0</v>
      </c>
      <c r="G173" s="20">
        <v>4.46</v>
      </c>
      <c r="H173" s="20">
        <v>4.4800000000000004</v>
      </c>
      <c r="I173" s="20">
        <v>4.49</v>
      </c>
      <c r="J173" s="20">
        <v>4.5</v>
      </c>
      <c r="K173" s="20">
        <v>4.51</v>
      </c>
      <c r="L173" s="20">
        <v>4.53</v>
      </c>
      <c r="M173" s="20">
        <v>4.54</v>
      </c>
      <c r="N173" s="20">
        <v>4.55</v>
      </c>
      <c r="O173" s="20">
        <v>4.57</v>
      </c>
      <c r="P173" s="20">
        <v>4.58</v>
      </c>
      <c r="Q173" s="20">
        <v>4.59</v>
      </c>
      <c r="R173" s="21">
        <v>4.6100000000000003</v>
      </c>
    </row>
    <row r="174" spans="2:18" x14ac:dyDescent="0.2">
      <c r="B174" s="6">
        <v>25</v>
      </c>
      <c r="C174" s="7" t="s">
        <v>40</v>
      </c>
      <c r="D174" s="20">
        <v>0</v>
      </c>
      <c r="E174" s="20">
        <v>0</v>
      </c>
      <c r="F174" s="20">
        <v>0</v>
      </c>
      <c r="G174" s="20">
        <v>3.93</v>
      </c>
      <c r="H174" s="20">
        <v>3.95</v>
      </c>
      <c r="I174" s="20">
        <v>3.96</v>
      </c>
      <c r="J174" s="20">
        <v>3.97</v>
      </c>
      <c r="K174" s="20">
        <v>3.98</v>
      </c>
      <c r="L174" s="20">
        <v>3.99</v>
      </c>
      <c r="M174" s="20">
        <v>4</v>
      </c>
      <c r="N174" s="20">
        <v>4.01</v>
      </c>
      <c r="O174" s="20">
        <v>4.03</v>
      </c>
      <c r="P174" s="20">
        <v>4.04</v>
      </c>
      <c r="Q174" s="20">
        <v>4.05</v>
      </c>
      <c r="R174" s="21">
        <v>4.0599999999999996</v>
      </c>
    </row>
    <row r="176" spans="2:18" x14ac:dyDescent="0.2">
      <c r="C176">
        <v>27</v>
      </c>
      <c r="D176" s="31">
        <v>5</v>
      </c>
      <c r="E176" s="31">
        <v>-32</v>
      </c>
      <c r="F176" s="31">
        <v>-42</v>
      </c>
      <c r="G176" s="31">
        <v>-30</v>
      </c>
      <c r="I176" s="25"/>
      <c r="J176" s="25"/>
      <c r="K176" s="25"/>
      <c r="L176" s="25"/>
      <c r="M176" s="25"/>
      <c r="N176" s="25"/>
      <c r="O176" s="25"/>
      <c r="P176" s="25"/>
      <c r="Q176" s="25"/>
      <c r="R176" s="25"/>
    </row>
    <row r="177" spans="2:18" x14ac:dyDescent="0.2">
      <c r="C177" s="22" t="s">
        <v>62</v>
      </c>
      <c r="E177" s="23" t="s">
        <v>76</v>
      </c>
      <c r="F177" s="30">
        <v>1</v>
      </c>
      <c r="J177" s="25"/>
      <c r="K177" s="25"/>
      <c r="L177" s="25"/>
      <c r="M177" s="25"/>
      <c r="N177" s="25"/>
      <c r="O177" s="25"/>
      <c r="P177" s="25"/>
      <c r="Q177" s="25"/>
      <c r="R177" s="25"/>
    </row>
    <row r="178" spans="2:18" x14ac:dyDescent="0.2">
      <c r="B178" s="11"/>
      <c r="C178" s="12" t="s">
        <v>36</v>
      </c>
      <c r="D178" s="13" t="s">
        <v>43</v>
      </c>
      <c r="E178" s="13" t="s">
        <v>75</v>
      </c>
      <c r="F178" s="13" t="s">
        <v>48</v>
      </c>
      <c r="G178" s="13" t="s">
        <v>49</v>
      </c>
      <c r="H178" s="13" t="s">
        <v>50</v>
      </c>
      <c r="I178" s="13" t="s">
        <v>51</v>
      </c>
      <c r="J178" s="13" t="s">
        <v>52</v>
      </c>
      <c r="K178" s="13" t="s">
        <v>53</v>
      </c>
      <c r="L178" s="13" t="s">
        <v>54</v>
      </c>
      <c r="M178" s="13" t="s">
        <v>55</v>
      </c>
      <c r="N178" s="13" t="s">
        <v>56</v>
      </c>
      <c r="O178" s="13" t="s">
        <v>57</v>
      </c>
      <c r="P178" s="13" t="s">
        <v>58</v>
      </c>
      <c r="Q178" s="13" t="s">
        <v>59</v>
      </c>
      <c r="R178" s="13" t="s">
        <v>60</v>
      </c>
    </row>
    <row r="179" spans="2:18" x14ac:dyDescent="0.2">
      <c r="B179" s="6">
        <v>1</v>
      </c>
      <c r="C179" s="7" t="s">
        <v>12</v>
      </c>
      <c r="D179" s="24"/>
      <c r="E179" s="29">
        <v>-0.3</v>
      </c>
      <c r="F179" s="28">
        <f>IF($F$177=0,F208,F208*(1+$E179))</f>
        <v>465497.68999999994</v>
      </c>
      <c r="G179" s="28">
        <f>IF($F$177=0,G208,G208*(1+$E179))</f>
        <v>533517.29200000002</v>
      </c>
      <c r="H179" s="28">
        <f t="shared" ref="H179:R179" si="54">IF($F$177=0,H208,H208*(1+$E179))</f>
        <v>611139.94200000004</v>
      </c>
      <c r="I179" s="28">
        <f t="shared" si="54"/>
        <v>700177.59</v>
      </c>
      <c r="J179" s="28">
        <f t="shared" si="54"/>
        <v>802833.71</v>
      </c>
      <c r="K179" s="28">
        <f t="shared" si="54"/>
        <v>921792.97</v>
      </c>
      <c r="L179" s="28">
        <f t="shared" si="54"/>
        <v>1060345.1599999999</v>
      </c>
      <c r="M179" s="28">
        <f t="shared" si="54"/>
        <v>1222533.4799999997</v>
      </c>
      <c r="N179" s="28">
        <f t="shared" si="54"/>
        <v>1413343.68</v>
      </c>
      <c r="O179" s="28">
        <f t="shared" si="54"/>
        <v>1638948.15</v>
      </c>
      <c r="P179" s="28">
        <f t="shared" si="54"/>
        <v>1907018.6099999996</v>
      </c>
      <c r="Q179" s="28">
        <f t="shared" si="54"/>
        <v>2227126.86</v>
      </c>
      <c r="R179" s="28">
        <f t="shared" si="54"/>
        <v>2611257.4599999995</v>
      </c>
    </row>
    <row r="180" spans="2:18" x14ac:dyDescent="0.2">
      <c r="B180" s="6">
        <v>2</v>
      </c>
      <c r="C180" s="7" t="s">
        <v>13</v>
      </c>
      <c r="D180" s="24"/>
      <c r="E180" s="29">
        <v>-0.42</v>
      </c>
      <c r="F180" s="28">
        <f t="shared" ref="F180:F203" si="55">IF($F$177=0,F209,F209*(1+$E180))</f>
        <v>752220.50200000009</v>
      </c>
      <c r="G180" s="28">
        <f t="shared" ref="G180:R203" si="56">IF($F$177=0,G209,G209*(1+$E180))</f>
        <v>862136.59200000006</v>
      </c>
      <c r="H180" s="28">
        <f t="shared" si="56"/>
        <v>987571.74200000009</v>
      </c>
      <c r="I180" s="28">
        <f t="shared" si="56"/>
        <v>1131451.8780000003</v>
      </c>
      <c r="J180" s="28">
        <f t="shared" si="56"/>
        <v>1297337.504</v>
      </c>
      <c r="K180" s="28">
        <f t="shared" si="56"/>
        <v>1489569.9200000002</v>
      </c>
      <c r="L180" s="28">
        <f t="shared" si="56"/>
        <v>1713464.1300000001</v>
      </c>
      <c r="M180" s="28">
        <f t="shared" si="56"/>
        <v>1975551.3400000003</v>
      </c>
      <c r="N180" s="28">
        <f t="shared" si="56"/>
        <v>2283891.9840000002</v>
      </c>
      <c r="O180" s="28">
        <f t="shared" si="56"/>
        <v>2648455.7400000002</v>
      </c>
      <c r="P180" s="28">
        <f t="shared" si="56"/>
        <v>3081644.1100000003</v>
      </c>
      <c r="Q180" s="28">
        <f t="shared" si="56"/>
        <v>3598924.6500000004</v>
      </c>
      <c r="R180" s="28">
        <f t="shared" si="56"/>
        <v>4219657.1800000006</v>
      </c>
    </row>
    <row r="181" spans="2:18" x14ac:dyDescent="0.2">
      <c r="B181" s="6">
        <v>3</v>
      </c>
      <c r="C181" s="7" t="s">
        <v>14</v>
      </c>
      <c r="D181" s="24"/>
      <c r="E181" s="29">
        <v>0.05</v>
      </c>
      <c r="F181" s="28">
        <f t="shared" si="55"/>
        <v>147007.728</v>
      </c>
      <c r="G181" s="28">
        <f t="shared" si="56"/>
        <v>168488.92200000002</v>
      </c>
      <c r="H181" s="28">
        <f t="shared" si="56"/>
        <v>193002.74700000003</v>
      </c>
      <c r="I181" s="28">
        <f t="shared" si="56"/>
        <v>221121.62099999998</v>
      </c>
      <c r="J181" s="28">
        <f t="shared" si="56"/>
        <v>253540.959</v>
      </c>
      <c r="K181" s="28">
        <f t="shared" si="56"/>
        <v>291109.24500000005</v>
      </c>
      <c r="L181" s="28">
        <f t="shared" si="56"/>
        <v>334865.30700000003</v>
      </c>
      <c r="M181" s="28">
        <f t="shared" si="56"/>
        <v>386085.55650000006</v>
      </c>
      <c r="N181" s="28">
        <f t="shared" si="56"/>
        <v>446344.815</v>
      </c>
      <c r="O181" s="28">
        <f t="shared" si="56"/>
        <v>517592.38650000002</v>
      </c>
      <c r="P181" s="28">
        <f t="shared" si="56"/>
        <v>602251.33499999996</v>
      </c>
      <c r="Q181" s="28">
        <f t="shared" si="56"/>
        <v>703344.01199999999</v>
      </c>
      <c r="R181" s="28">
        <f t="shared" si="56"/>
        <v>824655.3</v>
      </c>
    </row>
    <row r="182" spans="2:18" x14ac:dyDescent="0.2">
      <c r="B182" s="6">
        <v>4</v>
      </c>
      <c r="C182" s="7" t="s">
        <v>15</v>
      </c>
      <c r="D182" s="24"/>
      <c r="E182" s="29">
        <v>0.27</v>
      </c>
      <c r="F182" s="28">
        <f t="shared" si="55"/>
        <v>150159.22469999999</v>
      </c>
      <c r="G182" s="28">
        <f t="shared" si="56"/>
        <v>172100.95120000001</v>
      </c>
      <c r="H182" s="28">
        <f t="shared" si="56"/>
        <v>197140.2585</v>
      </c>
      <c r="I182" s="28">
        <f t="shared" si="56"/>
        <v>225861.91810000001</v>
      </c>
      <c r="J182" s="28">
        <f t="shared" si="56"/>
        <v>258976.31719999999</v>
      </c>
      <c r="K182" s="28">
        <f t="shared" si="56"/>
        <v>297349.9387</v>
      </c>
      <c r="L182" s="28">
        <f t="shared" si="56"/>
        <v>342043.98189999996</v>
      </c>
      <c r="M182" s="28">
        <f t="shared" si="56"/>
        <v>394362.43199999997</v>
      </c>
      <c r="N182" s="28">
        <f t="shared" si="56"/>
        <v>455913.33760000003</v>
      </c>
      <c r="O182" s="28">
        <f t="shared" si="56"/>
        <v>528688.37620000006</v>
      </c>
      <c r="P182" s="28">
        <f t="shared" si="56"/>
        <v>615162.21900000004</v>
      </c>
      <c r="Q182" s="28">
        <f t="shared" si="56"/>
        <v>718422.17249999999</v>
      </c>
      <c r="R182" s="28">
        <f t="shared" si="56"/>
        <v>842333.97699999996</v>
      </c>
    </row>
    <row r="183" spans="2:18" x14ac:dyDescent="0.2">
      <c r="B183" s="6">
        <v>5</v>
      </c>
      <c r="C183" s="7" t="s">
        <v>16</v>
      </c>
      <c r="D183" s="24"/>
      <c r="E183" s="29">
        <v>-0.42</v>
      </c>
      <c r="F183" s="28">
        <f t="shared" si="55"/>
        <v>373873.56800000003</v>
      </c>
      <c r="G183" s="28">
        <f t="shared" si="56"/>
        <v>428505.19480000011</v>
      </c>
      <c r="H183" s="28">
        <f t="shared" si="56"/>
        <v>490849.24400000006</v>
      </c>
      <c r="I183" s="28">
        <f t="shared" si="56"/>
        <v>562361.76500000001</v>
      </c>
      <c r="J183" s="28">
        <f t="shared" si="56"/>
        <v>644811.46200000006</v>
      </c>
      <c r="K183" s="28">
        <f t="shared" si="56"/>
        <v>740355.96400000015</v>
      </c>
      <c r="L183" s="28">
        <f t="shared" si="56"/>
        <v>851637.37400000019</v>
      </c>
      <c r="M183" s="28">
        <f t="shared" si="56"/>
        <v>981901.66200000001</v>
      </c>
      <c r="N183" s="28">
        <f t="shared" si="56"/>
        <v>1135154.3080000002</v>
      </c>
      <c r="O183" s="28">
        <f t="shared" si="56"/>
        <v>1316353.3840000001</v>
      </c>
      <c r="P183" s="28">
        <f t="shared" si="56"/>
        <v>1531659.6500000001</v>
      </c>
      <c r="Q183" s="28">
        <f t="shared" si="56"/>
        <v>1788760.7740000002</v>
      </c>
      <c r="R183" s="28">
        <f t="shared" si="56"/>
        <v>2097282.9000000004</v>
      </c>
    </row>
    <row r="184" spans="2:18" x14ac:dyDescent="0.2">
      <c r="B184" s="6">
        <v>6</v>
      </c>
      <c r="C184" s="7" t="s">
        <v>17</v>
      </c>
      <c r="D184" s="24"/>
      <c r="E184" s="29">
        <v>-0.3</v>
      </c>
      <c r="F184" s="28">
        <f t="shared" si="55"/>
        <v>305539.47899999993</v>
      </c>
      <c r="G184" s="28">
        <f t="shared" si="56"/>
        <v>350185.85</v>
      </c>
      <c r="H184" s="28">
        <f t="shared" si="56"/>
        <v>401135.13999999996</v>
      </c>
      <c r="I184" s="28">
        <f t="shared" si="56"/>
        <v>459577.12499999994</v>
      </c>
      <c r="J184" s="28">
        <f t="shared" si="56"/>
        <v>526957.24199999997</v>
      </c>
      <c r="K184" s="28">
        <f t="shared" si="56"/>
        <v>605038.74199999997</v>
      </c>
      <c r="L184" s="28">
        <f t="shared" si="56"/>
        <v>695980.95</v>
      </c>
      <c r="M184" s="28">
        <f t="shared" si="56"/>
        <v>802436.52999999991</v>
      </c>
      <c r="N184" s="28">
        <f t="shared" si="56"/>
        <v>927678.92</v>
      </c>
      <c r="O184" s="28">
        <f t="shared" si="56"/>
        <v>1075758.8799999999</v>
      </c>
      <c r="P184" s="28">
        <f t="shared" si="56"/>
        <v>1251713.26</v>
      </c>
      <c r="Q184" s="28">
        <f t="shared" si="56"/>
        <v>1461823.2299999997</v>
      </c>
      <c r="R184" s="28">
        <f t="shared" si="56"/>
        <v>1713955.5999999999</v>
      </c>
    </row>
    <row r="185" spans="2:18" x14ac:dyDescent="0.2">
      <c r="B185" s="6">
        <v>7</v>
      </c>
      <c r="C185" s="7" t="s">
        <v>18</v>
      </c>
      <c r="D185" s="24"/>
      <c r="E185" s="29">
        <v>-0.42</v>
      </c>
      <c r="F185" s="28">
        <f t="shared" si="55"/>
        <v>250638.84520000004</v>
      </c>
      <c r="G185" s="28">
        <f t="shared" si="56"/>
        <v>287262.91040000005</v>
      </c>
      <c r="H185" s="28">
        <f t="shared" si="56"/>
        <v>329057.43200000003</v>
      </c>
      <c r="I185" s="28">
        <f t="shared" si="56"/>
        <v>376998.43400000007</v>
      </c>
      <c r="J185" s="28">
        <f t="shared" si="56"/>
        <v>432271.24500000005</v>
      </c>
      <c r="K185" s="28">
        <f t="shared" si="56"/>
        <v>496322.70400000009</v>
      </c>
      <c r="L185" s="28">
        <f t="shared" si="56"/>
        <v>570924.10200000007</v>
      </c>
      <c r="M185" s="28">
        <f t="shared" si="56"/>
        <v>658251.62800000014</v>
      </c>
      <c r="N185" s="28">
        <f t="shared" si="56"/>
        <v>760989.63800000015</v>
      </c>
      <c r="O185" s="28">
        <f t="shared" si="56"/>
        <v>882462.05400000012</v>
      </c>
      <c r="P185" s="28">
        <f t="shared" si="56"/>
        <v>1026800.1000000001</v>
      </c>
      <c r="Q185" s="28">
        <f t="shared" si="56"/>
        <v>1199157.1340000001</v>
      </c>
      <c r="R185" s="28">
        <f t="shared" si="56"/>
        <v>1405985.83</v>
      </c>
    </row>
    <row r="186" spans="2:18" x14ac:dyDescent="0.2">
      <c r="B186" s="6">
        <v>8</v>
      </c>
      <c r="C186" s="7" t="s">
        <v>19</v>
      </c>
      <c r="D186" s="24"/>
      <c r="E186" s="29">
        <v>0</v>
      </c>
      <c r="F186" s="28">
        <f t="shared" si="55"/>
        <v>452123.66</v>
      </c>
      <c r="G186" s="28">
        <f t="shared" si="56"/>
        <v>518189.53</v>
      </c>
      <c r="H186" s="28">
        <f t="shared" si="56"/>
        <v>593581.93999999994</v>
      </c>
      <c r="I186" s="28">
        <f t="shared" si="56"/>
        <v>680061.4</v>
      </c>
      <c r="J186" s="28">
        <f t="shared" si="56"/>
        <v>779767.5</v>
      </c>
      <c r="K186" s="28">
        <f t="shared" si="56"/>
        <v>895309.2</v>
      </c>
      <c r="L186" s="28">
        <f t="shared" si="56"/>
        <v>1029880.94</v>
      </c>
      <c r="M186" s="28">
        <f t="shared" si="56"/>
        <v>1187410.3</v>
      </c>
      <c r="N186" s="28">
        <f t="shared" si="56"/>
        <v>1372737.3</v>
      </c>
      <c r="O186" s="28">
        <f t="shared" si="56"/>
        <v>1591860.4</v>
      </c>
      <c r="P186" s="28">
        <f t="shared" si="56"/>
        <v>1852229.4</v>
      </c>
      <c r="Q186" s="28">
        <f t="shared" si="56"/>
        <v>2163141.2999999998</v>
      </c>
      <c r="R186" s="28">
        <f t="shared" si="56"/>
        <v>2536234.5</v>
      </c>
    </row>
    <row r="187" spans="2:18" x14ac:dyDescent="0.2">
      <c r="B187" s="6">
        <v>9</v>
      </c>
      <c r="C187" s="7" t="s">
        <v>20</v>
      </c>
      <c r="D187" s="24"/>
      <c r="E187" s="29">
        <v>0</v>
      </c>
      <c r="F187" s="28">
        <f t="shared" si="55"/>
        <v>252234.13</v>
      </c>
      <c r="G187" s="28">
        <f t="shared" si="56"/>
        <v>289091.34000000003</v>
      </c>
      <c r="H187" s="28">
        <f t="shared" si="56"/>
        <v>331151.96999999997</v>
      </c>
      <c r="I187" s="28">
        <f t="shared" si="56"/>
        <v>379397.88</v>
      </c>
      <c r="J187" s="28">
        <f t="shared" si="56"/>
        <v>435022.72</v>
      </c>
      <c r="K187" s="28">
        <f t="shared" si="56"/>
        <v>499481.94</v>
      </c>
      <c r="L187" s="28">
        <f t="shared" si="56"/>
        <v>574558</v>
      </c>
      <c r="M187" s="28">
        <f t="shared" si="56"/>
        <v>662441.1</v>
      </c>
      <c r="N187" s="28">
        <f t="shared" si="56"/>
        <v>765833.2</v>
      </c>
      <c r="O187" s="28">
        <f t="shared" si="56"/>
        <v>888079.06</v>
      </c>
      <c r="P187" s="28">
        <f t="shared" si="56"/>
        <v>1033335.94</v>
      </c>
      <c r="Q187" s="28">
        <f t="shared" si="56"/>
        <v>1206789.3999999999</v>
      </c>
      <c r="R187" s="28">
        <f t="shared" si="56"/>
        <v>1414934.3</v>
      </c>
    </row>
    <row r="188" spans="2:18" x14ac:dyDescent="0.2">
      <c r="B188" s="6">
        <v>10</v>
      </c>
      <c r="C188" s="7" t="s">
        <v>21</v>
      </c>
      <c r="D188" s="24"/>
      <c r="E188" s="29">
        <v>0</v>
      </c>
      <c r="F188" s="28">
        <f t="shared" si="55"/>
        <v>321181.13</v>
      </c>
      <c r="G188" s="28">
        <f t="shared" si="56"/>
        <v>368113.13</v>
      </c>
      <c r="H188" s="28">
        <f t="shared" si="56"/>
        <v>421670.75</v>
      </c>
      <c r="I188" s="28">
        <f t="shared" si="56"/>
        <v>483104.4</v>
      </c>
      <c r="J188" s="28">
        <f t="shared" si="56"/>
        <v>553933.9</v>
      </c>
      <c r="K188" s="28">
        <f t="shared" si="56"/>
        <v>636012.9</v>
      </c>
      <c r="L188" s="28">
        <f t="shared" si="56"/>
        <v>731610.56</v>
      </c>
      <c r="M188" s="28">
        <f t="shared" si="56"/>
        <v>843516.25</v>
      </c>
      <c r="N188" s="28">
        <f t="shared" si="56"/>
        <v>975170.06</v>
      </c>
      <c r="O188" s="28">
        <f t="shared" si="56"/>
        <v>1130830.8999999999</v>
      </c>
      <c r="P188" s="28">
        <f t="shared" si="56"/>
        <v>1315793.1000000001</v>
      </c>
      <c r="Q188" s="28">
        <f t="shared" si="56"/>
        <v>1536659.8</v>
      </c>
      <c r="R188" s="28">
        <f t="shared" si="56"/>
        <v>1801699.1</v>
      </c>
    </row>
    <row r="189" spans="2:18" x14ac:dyDescent="0.2">
      <c r="B189" s="6">
        <v>11</v>
      </c>
      <c r="C189" s="7" t="s">
        <v>22</v>
      </c>
      <c r="D189" s="24"/>
      <c r="E189" s="29">
        <v>0.27</v>
      </c>
      <c r="F189" s="28">
        <f t="shared" si="55"/>
        <v>188116.48939999999</v>
      </c>
      <c r="G189" s="28">
        <f t="shared" si="56"/>
        <v>215604.6869</v>
      </c>
      <c r="H189" s="28">
        <f t="shared" si="56"/>
        <v>246973.47099999999</v>
      </c>
      <c r="I189" s="28">
        <f t="shared" si="56"/>
        <v>282955.39039999997</v>
      </c>
      <c r="J189" s="28">
        <f t="shared" si="56"/>
        <v>324440.37219999998</v>
      </c>
      <c r="K189" s="28">
        <f t="shared" si="56"/>
        <v>372514.13939999999</v>
      </c>
      <c r="L189" s="28">
        <f t="shared" si="56"/>
        <v>428505.97560000006</v>
      </c>
      <c r="M189" s="28">
        <f t="shared" si="56"/>
        <v>494049.36749999999</v>
      </c>
      <c r="N189" s="28">
        <f t="shared" si="56"/>
        <v>571159.25900000008</v>
      </c>
      <c r="O189" s="28">
        <f t="shared" si="56"/>
        <v>662330.27300000004</v>
      </c>
      <c r="P189" s="28">
        <f t="shared" si="56"/>
        <v>770662.924</v>
      </c>
      <c r="Q189" s="28">
        <f t="shared" si="56"/>
        <v>900024.99699999997</v>
      </c>
      <c r="R189" s="28">
        <f t="shared" si="56"/>
        <v>1055259.3830000001</v>
      </c>
    </row>
    <row r="190" spans="2:18" x14ac:dyDescent="0.2">
      <c r="B190" s="6">
        <v>12</v>
      </c>
      <c r="C190" s="7" t="s">
        <v>23</v>
      </c>
      <c r="D190" s="24"/>
      <c r="E190" s="29">
        <v>0</v>
      </c>
      <c r="F190" s="28">
        <f t="shared" si="55"/>
        <v>462520.03</v>
      </c>
      <c r="G190" s="28">
        <f t="shared" si="56"/>
        <v>530104.9</v>
      </c>
      <c r="H190" s="28">
        <f t="shared" si="56"/>
        <v>607231</v>
      </c>
      <c r="I190" s="28">
        <f t="shared" si="56"/>
        <v>695699.3</v>
      </c>
      <c r="J190" s="28">
        <f t="shared" si="56"/>
        <v>797697.94</v>
      </c>
      <c r="K190" s="28">
        <f t="shared" si="56"/>
        <v>915896.56</v>
      </c>
      <c r="L190" s="28">
        <f t="shared" si="56"/>
        <v>1053563.1000000001</v>
      </c>
      <c r="M190" s="28">
        <f t="shared" si="56"/>
        <v>1214713.6000000001</v>
      </c>
      <c r="N190" s="28">
        <f t="shared" si="56"/>
        <v>1404303.3</v>
      </c>
      <c r="O190" s="28">
        <f t="shared" si="56"/>
        <v>1628464.3</v>
      </c>
      <c r="P190" s="28">
        <f t="shared" si="56"/>
        <v>1894821.1</v>
      </c>
      <c r="Q190" s="28">
        <f t="shared" si="56"/>
        <v>2212881.7999999998</v>
      </c>
      <c r="R190" s="28">
        <f t="shared" si="56"/>
        <v>2594554.5</v>
      </c>
    </row>
    <row r="191" spans="2:18" x14ac:dyDescent="0.2">
      <c r="B191" s="6">
        <v>13</v>
      </c>
      <c r="C191" s="7" t="s">
        <v>24</v>
      </c>
      <c r="D191" s="24"/>
      <c r="E191" s="29">
        <v>0.27</v>
      </c>
      <c r="F191" s="28">
        <f t="shared" si="55"/>
        <v>212098.17879999999</v>
      </c>
      <c r="G191" s="28">
        <f t="shared" si="56"/>
        <v>243090.67460000003</v>
      </c>
      <c r="H191" s="28">
        <f t="shared" si="56"/>
        <v>278458.35849999997</v>
      </c>
      <c r="I191" s="28">
        <f t="shared" si="56"/>
        <v>319027.37820000004</v>
      </c>
      <c r="J191" s="28">
        <f t="shared" si="56"/>
        <v>365800.95750000002</v>
      </c>
      <c r="K191" s="28">
        <f t="shared" si="56"/>
        <v>420003.45260000002</v>
      </c>
      <c r="L191" s="28">
        <f t="shared" si="56"/>
        <v>483133.32380000001</v>
      </c>
      <c r="M191" s="28">
        <f t="shared" si="56"/>
        <v>557032.32510000002</v>
      </c>
      <c r="N191" s="28">
        <f t="shared" si="56"/>
        <v>643972.39760000003</v>
      </c>
      <c r="O191" s="28">
        <f t="shared" si="56"/>
        <v>746766.47699999996</v>
      </c>
      <c r="P191" s="28">
        <f t="shared" si="56"/>
        <v>868909.74300000002</v>
      </c>
      <c r="Q191" s="28">
        <f t="shared" si="56"/>
        <v>1014762.9437999999</v>
      </c>
      <c r="R191" s="28">
        <f t="shared" si="56"/>
        <v>1189786.673</v>
      </c>
    </row>
    <row r="192" spans="2:18" x14ac:dyDescent="0.2">
      <c r="B192" s="6">
        <v>14</v>
      </c>
      <c r="C192" s="7" t="s">
        <v>25</v>
      </c>
      <c r="D192" s="24"/>
      <c r="E192" s="29">
        <v>0.05</v>
      </c>
      <c r="F192" s="28">
        <f t="shared" si="55"/>
        <v>193780.88100000002</v>
      </c>
      <c r="G192" s="28">
        <f t="shared" si="56"/>
        <v>222096.693</v>
      </c>
      <c r="H192" s="28">
        <f t="shared" si="56"/>
        <v>254410.04400000002</v>
      </c>
      <c r="I192" s="28">
        <f t="shared" si="56"/>
        <v>291475.41150000005</v>
      </c>
      <c r="J192" s="28">
        <f t="shared" si="56"/>
        <v>334209.62400000001</v>
      </c>
      <c r="K192" s="28">
        <f t="shared" si="56"/>
        <v>383730.837</v>
      </c>
      <c r="L192" s="28">
        <f t="shared" si="56"/>
        <v>441408.66000000003</v>
      </c>
      <c r="M192" s="28">
        <f t="shared" si="56"/>
        <v>508925.61300000001</v>
      </c>
      <c r="N192" s="28">
        <f t="shared" si="56"/>
        <v>588357.31500000006</v>
      </c>
      <c r="O192" s="28">
        <f t="shared" si="56"/>
        <v>682273.72499999998</v>
      </c>
      <c r="P192" s="28">
        <f t="shared" si="56"/>
        <v>793868.25</v>
      </c>
      <c r="Q192" s="28">
        <f t="shared" si="56"/>
        <v>927125.38800000015</v>
      </c>
      <c r="R192" s="28">
        <f t="shared" si="56"/>
        <v>1087034.2875000001</v>
      </c>
    </row>
    <row r="193" spans="2:18" x14ac:dyDescent="0.2">
      <c r="B193" s="6">
        <v>15</v>
      </c>
      <c r="C193" s="7" t="s">
        <v>26</v>
      </c>
      <c r="D193" s="24"/>
      <c r="E193" s="29">
        <v>-0.3</v>
      </c>
      <c r="F193" s="28">
        <f t="shared" si="55"/>
        <v>292106.21999999997</v>
      </c>
      <c r="G193" s="28">
        <f t="shared" si="56"/>
        <v>334789.76999999996</v>
      </c>
      <c r="H193" s="28">
        <f t="shared" si="56"/>
        <v>383499.13</v>
      </c>
      <c r="I193" s="28">
        <f t="shared" si="56"/>
        <v>439371.44999999995</v>
      </c>
      <c r="J193" s="28">
        <f t="shared" si="56"/>
        <v>503789.12499999994</v>
      </c>
      <c r="K193" s="28">
        <f t="shared" si="56"/>
        <v>578438</v>
      </c>
      <c r="L193" s="28">
        <f t="shared" si="56"/>
        <v>665381.6399999999</v>
      </c>
      <c r="M193" s="28">
        <f t="shared" si="56"/>
        <v>767157.16</v>
      </c>
      <c r="N193" s="28">
        <f t="shared" si="56"/>
        <v>886892.86</v>
      </c>
      <c r="O193" s="28">
        <f t="shared" si="56"/>
        <v>1028463.0299999999</v>
      </c>
      <c r="P193" s="28">
        <f t="shared" si="56"/>
        <v>1196681.22</v>
      </c>
      <c r="Q193" s="28">
        <f t="shared" si="56"/>
        <v>1397553.5</v>
      </c>
      <c r="R193" s="28">
        <f t="shared" si="56"/>
        <v>1638600.4599999997</v>
      </c>
    </row>
    <row r="194" spans="2:18" x14ac:dyDescent="0.2">
      <c r="B194" s="6">
        <v>16</v>
      </c>
      <c r="C194" s="7" t="s">
        <v>27</v>
      </c>
      <c r="D194" s="24"/>
      <c r="E194" s="29">
        <v>0.27</v>
      </c>
      <c r="F194" s="28">
        <f t="shared" si="55"/>
        <v>480598.44189999998</v>
      </c>
      <c r="G194" s="28">
        <f t="shared" si="56"/>
        <v>550825.03500000003</v>
      </c>
      <c r="H194" s="28">
        <f t="shared" si="56"/>
        <v>630965.71799999999</v>
      </c>
      <c r="I194" s="28">
        <f t="shared" si="56"/>
        <v>722892.12800000003</v>
      </c>
      <c r="J194" s="28">
        <f t="shared" si="56"/>
        <v>828877.64120000007</v>
      </c>
      <c r="K194" s="28">
        <f t="shared" si="56"/>
        <v>951696.16620000009</v>
      </c>
      <c r="L194" s="28">
        <f t="shared" si="56"/>
        <v>1094743.683</v>
      </c>
      <c r="M194" s="28">
        <f t="shared" si="56"/>
        <v>1262193.4369999999</v>
      </c>
      <c r="N194" s="28">
        <f t="shared" si="56"/>
        <v>1459193.0429999998</v>
      </c>
      <c r="O194" s="28">
        <f t="shared" si="56"/>
        <v>1692116.25</v>
      </c>
      <c r="P194" s="28">
        <f t="shared" si="56"/>
        <v>1968883.6670000001</v>
      </c>
      <c r="Q194" s="28">
        <f t="shared" si="56"/>
        <v>2299376.2749999999</v>
      </c>
      <c r="R194" s="28">
        <f t="shared" si="56"/>
        <v>2695968.446</v>
      </c>
    </row>
    <row r="195" spans="2:18" x14ac:dyDescent="0.2">
      <c r="B195" s="6">
        <v>17</v>
      </c>
      <c r="C195" s="7" t="s">
        <v>28</v>
      </c>
      <c r="D195" s="24"/>
      <c r="E195" s="29">
        <v>-0.3</v>
      </c>
      <c r="F195" s="28">
        <f t="shared" si="55"/>
        <v>308821.36599999998</v>
      </c>
      <c r="G195" s="28">
        <f t="shared" si="56"/>
        <v>353947.342</v>
      </c>
      <c r="H195" s="28">
        <f t="shared" si="56"/>
        <v>405444.13</v>
      </c>
      <c r="I195" s="28">
        <f t="shared" si="56"/>
        <v>464513.56</v>
      </c>
      <c r="J195" s="28">
        <f t="shared" si="56"/>
        <v>532617.35799999989</v>
      </c>
      <c r="K195" s="28">
        <f t="shared" si="56"/>
        <v>611537.6399999999</v>
      </c>
      <c r="L195" s="28">
        <f t="shared" si="56"/>
        <v>703456.66999999993</v>
      </c>
      <c r="M195" s="28">
        <f t="shared" si="56"/>
        <v>811055.77</v>
      </c>
      <c r="N195" s="28">
        <f t="shared" si="56"/>
        <v>937643.21</v>
      </c>
      <c r="O195" s="28">
        <f t="shared" si="56"/>
        <v>1087313.57</v>
      </c>
      <c r="P195" s="28">
        <f t="shared" si="56"/>
        <v>1265158.3699999999</v>
      </c>
      <c r="Q195" s="28">
        <f t="shared" si="56"/>
        <v>1477525</v>
      </c>
      <c r="R195" s="28">
        <f t="shared" si="56"/>
        <v>1732366.1599999997</v>
      </c>
    </row>
    <row r="196" spans="2:18" x14ac:dyDescent="0.2">
      <c r="B196" s="6">
        <v>18</v>
      </c>
      <c r="C196" s="7" t="s">
        <v>29</v>
      </c>
      <c r="D196" s="24"/>
      <c r="E196" s="29">
        <v>0.27</v>
      </c>
      <c r="F196" s="28">
        <f t="shared" si="55"/>
        <v>378033.07680000004</v>
      </c>
      <c r="G196" s="28">
        <f t="shared" si="56"/>
        <v>433272.36180000001</v>
      </c>
      <c r="H196" s="28">
        <f t="shared" si="56"/>
        <v>496310.20880000002</v>
      </c>
      <c r="I196" s="28">
        <f t="shared" si="56"/>
        <v>568618.37</v>
      </c>
      <c r="J196" s="28">
        <f t="shared" si="56"/>
        <v>651985.10699999996</v>
      </c>
      <c r="K196" s="28">
        <f t="shared" si="56"/>
        <v>748592.53379999998</v>
      </c>
      <c r="L196" s="28">
        <f t="shared" si="56"/>
        <v>861112.19699999993</v>
      </c>
      <c r="M196" s="28">
        <f t="shared" si="56"/>
        <v>992825.99250000005</v>
      </c>
      <c r="N196" s="28">
        <f t="shared" si="56"/>
        <v>1147783.709</v>
      </c>
      <c r="O196" s="28">
        <f t="shared" si="56"/>
        <v>1330998.0237999998</v>
      </c>
      <c r="P196" s="28">
        <f t="shared" si="56"/>
        <v>1548700.1029999999</v>
      </c>
      <c r="Q196" s="28">
        <f t="shared" si="56"/>
        <v>1808661.61</v>
      </c>
      <c r="R196" s="28">
        <f t="shared" si="56"/>
        <v>2120615.6470000003</v>
      </c>
    </row>
    <row r="197" spans="2:18" x14ac:dyDescent="0.2">
      <c r="B197" s="6">
        <v>19</v>
      </c>
      <c r="C197" s="7" t="s">
        <v>30</v>
      </c>
      <c r="D197" s="24"/>
      <c r="E197" s="29">
        <v>0.27</v>
      </c>
      <c r="F197" s="28">
        <f t="shared" si="55"/>
        <v>326394.41960000002</v>
      </c>
      <c r="G197" s="28">
        <f t="shared" si="56"/>
        <v>374088.19010000001</v>
      </c>
      <c r="H197" s="28">
        <f t="shared" si="56"/>
        <v>428514.9926</v>
      </c>
      <c r="I197" s="28">
        <f t="shared" si="56"/>
        <v>490946.05900000001</v>
      </c>
      <c r="J197" s="28">
        <f t="shared" si="56"/>
        <v>562925.21400000004</v>
      </c>
      <c r="K197" s="28">
        <f t="shared" si="56"/>
        <v>646336.29940000002</v>
      </c>
      <c r="L197" s="28">
        <f t="shared" si="56"/>
        <v>743486.01620000007</v>
      </c>
      <c r="M197" s="28">
        <f t="shared" si="56"/>
        <v>857207.96299999999</v>
      </c>
      <c r="N197" s="28">
        <f t="shared" si="56"/>
        <v>990998.52600000007</v>
      </c>
      <c r="O197" s="28">
        <f t="shared" si="56"/>
        <v>1149186.2462000002</v>
      </c>
      <c r="P197" s="28">
        <f t="shared" si="56"/>
        <v>1337150.4879999999</v>
      </c>
      <c r="Q197" s="28">
        <f t="shared" si="56"/>
        <v>1561602.0329999998</v>
      </c>
      <c r="R197" s="28">
        <f t="shared" si="56"/>
        <v>1830943.8870000001</v>
      </c>
    </row>
    <row r="198" spans="2:18" x14ac:dyDescent="0.2">
      <c r="B198" s="6">
        <v>20</v>
      </c>
      <c r="C198" s="7" t="s">
        <v>31</v>
      </c>
      <c r="D198" s="24"/>
      <c r="E198" s="29">
        <v>0.27</v>
      </c>
      <c r="F198" s="28">
        <f t="shared" si="55"/>
        <v>252396.16780000002</v>
      </c>
      <c r="G198" s="28">
        <f t="shared" si="56"/>
        <v>289276.99320000003</v>
      </c>
      <c r="H198" s="28">
        <f t="shared" si="56"/>
        <v>331364.61540000001</v>
      </c>
      <c r="I198" s="28">
        <f t="shared" si="56"/>
        <v>379641.58260000002</v>
      </c>
      <c r="J198" s="28">
        <f t="shared" si="56"/>
        <v>435302.10119999998</v>
      </c>
      <c r="K198" s="28">
        <f t="shared" si="56"/>
        <v>499802.82310000004</v>
      </c>
      <c r="L198" s="28">
        <f t="shared" si="56"/>
        <v>574927.01879999996</v>
      </c>
      <c r="M198" s="28">
        <f t="shared" si="56"/>
        <v>662866.72100000002</v>
      </c>
      <c r="N198" s="28">
        <f t="shared" si="56"/>
        <v>766325.11199999996</v>
      </c>
      <c r="O198" s="28">
        <f t="shared" si="56"/>
        <v>888649.353</v>
      </c>
      <c r="P198" s="28">
        <f t="shared" si="56"/>
        <v>1033999.5830000001</v>
      </c>
      <c r="Q198" s="28">
        <f t="shared" si="56"/>
        <v>1207564.6410000001</v>
      </c>
      <c r="R198" s="28">
        <f t="shared" si="56"/>
        <v>1415842.4820000001</v>
      </c>
    </row>
    <row r="199" spans="2:18" x14ac:dyDescent="0.2">
      <c r="B199" s="6">
        <v>21</v>
      </c>
      <c r="C199" s="7" t="s">
        <v>32</v>
      </c>
      <c r="D199" s="24"/>
      <c r="E199" s="29">
        <v>0.05</v>
      </c>
      <c r="F199" s="28">
        <f t="shared" si="55"/>
        <v>423600.68099999998</v>
      </c>
      <c r="G199" s="28">
        <f t="shared" si="56"/>
        <v>485498.538</v>
      </c>
      <c r="H199" s="28">
        <f t="shared" si="56"/>
        <v>556134.70499999996</v>
      </c>
      <c r="I199" s="28">
        <f t="shared" si="56"/>
        <v>637158.63750000007</v>
      </c>
      <c r="J199" s="28">
        <f t="shared" si="56"/>
        <v>730574.71199999994</v>
      </c>
      <c r="K199" s="28">
        <f t="shared" si="56"/>
        <v>838827.21300000011</v>
      </c>
      <c r="L199" s="28">
        <f t="shared" si="56"/>
        <v>964909.57500000007</v>
      </c>
      <c r="M199" s="28">
        <f t="shared" si="56"/>
        <v>1112500.3050000002</v>
      </c>
      <c r="N199" s="28">
        <f t="shared" si="56"/>
        <v>1286135.97</v>
      </c>
      <c r="O199" s="28">
        <f t="shared" si="56"/>
        <v>1491435.2250000001</v>
      </c>
      <c r="P199" s="28">
        <f t="shared" si="56"/>
        <v>1735378.47</v>
      </c>
      <c r="Q199" s="28">
        <f t="shared" si="56"/>
        <v>2026675.875</v>
      </c>
      <c r="R199" s="28">
        <f t="shared" si="56"/>
        <v>2376231.9</v>
      </c>
    </row>
    <row r="200" spans="2:18" x14ac:dyDescent="0.2">
      <c r="B200" s="6">
        <v>22</v>
      </c>
      <c r="C200" s="7" t="s">
        <v>37</v>
      </c>
      <c r="D200" s="24"/>
      <c r="E200" s="29">
        <v>0.05</v>
      </c>
      <c r="F200" s="28">
        <f t="shared" si="55"/>
        <v>160803.09</v>
      </c>
      <c r="G200" s="28">
        <f t="shared" si="56"/>
        <v>184300.095</v>
      </c>
      <c r="H200" s="28">
        <f t="shared" si="56"/>
        <v>211114.3965</v>
      </c>
      <c r="I200" s="28">
        <f t="shared" si="56"/>
        <v>241871.96250000002</v>
      </c>
      <c r="J200" s="28">
        <f t="shared" si="56"/>
        <v>277333.56</v>
      </c>
      <c r="K200" s="28">
        <f t="shared" si="56"/>
        <v>318427.33650000003</v>
      </c>
      <c r="L200" s="28">
        <f t="shared" si="56"/>
        <v>366289.45500000002</v>
      </c>
      <c r="M200" s="28">
        <f t="shared" si="56"/>
        <v>422316.30000000005</v>
      </c>
      <c r="N200" s="28">
        <f t="shared" si="56"/>
        <v>488230.21799999999</v>
      </c>
      <c r="O200" s="28">
        <f t="shared" si="56"/>
        <v>566163.88500000001</v>
      </c>
      <c r="P200" s="28">
        <f t="shared" si="56"/>
        <v>658767.31199999992</v>
      </c>
      <c r="Q200" s="28">
        <f t="shared" si="56"/>
        <v>769346.76</v>
      </c>
      <c r="R200" s="28">
        <f t="shared" si="56"/>
        <v>902042.29500000004</v>
      </c>
    </row>
    <row r="201" spans="2:18" x14ac:dyDescent="0.2">
      <c r="B201" s="6">
        <v>23</v>
      </c>
      <c r="C201" s="7" t="s">
        <v>38</v>
      </c>
      <c r="D201" s="24"/>
      <c r="E201" s="29">
        <v>-0.3</v>
      </c>
      <c r="F201" s="28">
        <f t="shared" si="55"/>
        <v>176167.83799999999</v>
      </c>
      <c r="G201" s="28">
        <f t="shared" si="56"/>
        <v>201909.98800000001</v>
      </c>
      <c r="H201" s="28">
        <f t="shared" ref="H201:R203" si="57">IF($F$177=0,H230,H230*(1+$E201))</f>
        <v>231286.3</v>
      </c>
      <c r="I201" s="28">
        <f t="shared" si="57"/>
        <v>264982.70399999997</v>
      </c>
      <c r="J201" s="28">
        <f t="shared" si="57"/>
        <v>303832.788</v>
      </c>
      <c r="K201" s="28">
        <f t="shared" si="57"/>
        <v>348852.96599999996</v>
      </c>
      <c r="L201" s="28">
        <f t="shared" si="57"/>
        <v>401288.342</v>
      </c>
      <c r="M201" s="28">
        <f t="shared" si="57"/>
        <v>462668.54200000002</v>
      </c>
      <c r="N201" s="28">
        <f t="shared" si="57"/>
        <v>534880.54200000002</v>
      </c>
      <c r="O201" s="28">
        <f t="shared" si="57"/>
        <v>620260.68999999994</v>
      </c>
      <c r="P201" s="28">
        <f t="shared" si="57"/>
        <v>721712.46</v>
      </c>
      <c r="Q201" s="28">
        <f t="shared" si="57"/>
        <v>842857.61</v>
      </c>
      <c r="R201" s="28">
        <f t="shared" si="57"/>
        <v>988232.21</v>
      </c>
    </row>
    <row r="202" spans="2:18" x14ac:dyDescent="0.2">
      <c r="B202" s="6">
        <v>24</v>
      </c>
      <c r="C202" s="7" t="s">
        <v>39</v>
      </c>
      <c r="D202" s="24"/>
      <c r="E202" s="29">
        <v>0</v>
      </c>
      <c r="F202" s="28">
        <f t="shared" si="55"/>
        <v>51174.34</v>
      </c>
      <c r="G202" s="28">
        <f t="shared" si="56"/>
        <v>58652.09</v>
      </c>
      <c r="H202" s="28">
        <f t="shared" si="57"/>
        <v>67185.53</v>
      </c>
      <c r="I202" s="28">
        <f t="shared" si="57"/>
        <v>76973.87</v>
      </c>
      <c r="J202" s="28">
        <f t="shared" si="57"/>
        <v>88259.27</v>
      </c>
      <c r="K202" s="28">
        <f t="shared" si="57"/>
        <v>101337.04</v>
      </c>
      <c r="L202" s="28">
        <f t="shared" si="57"/>
        <v>116568.8</v>
      </c>
      <c r="M202" s="28">
        <f t="shared" si="57"/>
        <v>134398.92000000001</v>
      </c>
      <c r="N202" s="28">
        <f t="shared" si="57"/>
        <v>155375.54999999999</v>
      </c>
      <c r="O202" s="28">
        <f t="shared" si="57"/>
        <v>180177.3</v>
      </c>
      <c r="P202" s="28">
        <f t="shared" si="57"/>
        <v>209647.64</v>
      </c>
      <c r="Q202" s="28">
        <f t="shared" si="57"/>
        <v>244838.69</v>
      </c>
      <c r="R202" s="28">
        <f t="shared" si="57"/>
        <v>287067.94</v>
      </c>
    </row>
    <row r="203" spans="2:18" x14ac:dyDescent="0.2">
      <c r="B203" s="6">
        <v>25</v>
      </c>
      <c r="C203" s="7" t="s">
        <v>40</v>
      </c>
      <c r="D203" s="24"/>
      <c r="E203" s="29">
        <v>0</v>
      </c>
      <c r="F203" s="28">
        <f t="shared" si="55"/>
        <v>24703.37</v>
      </c>
      <c r="G203" s="28">
        <f t="shared" si="56"/>
        <v>28313.09</v>
      </c>
      <c r="H203" s="28">
        <f t="shared" si="57"/>
        <v>32432.44</v>
      </c>
      <c r="I203" s="28">
        <f t="shared" si="57"/>
        <v>37157.56</v>
      </c>
      <c r="J203" s="28">
        <f t="shared" si="57"/>
        <v>42605.35</v>
      </c>
      <c r="K203" s="28">
        <f t="shared" si="57"/>
        <v>48918.38</v>
      </c>
      <c r="L203" s="28">
        <f t="shared" si="57"/>
        <v>56271.199999999997</v>
      </c>
      <c r="M203" s="28">
        <f t="shared" si="57"/>
        <v>64878.33</v>
      </c>
      <c r="N203" s="28">
        <f t="shared" si="57"/>
        <v>75004.36</v>
      </c>
      <c r="O203" s="28">
        <f t="shared" si="57"/>
        <v>86976.9</v>
      </c>
      <c r="P203" s="28">
        <f t="shared" si="57"/>
        <v>101203.09</v>
      </c>
      <c r="Q203" s="28">
        <f t="shared" si="57"/>
        <v>118190.84</v>
      </c>
      <c r="R203" s="28">
        <f t="shared" si="57"/>
        <v>138576.16</v>
      </c>
    </row>
    <row r="206" spans="2:18" x14ac:dyDescent="0.2">
      <c r="C206" t="s">
        <v>74</v>
      </c>
      <c r="D206">
        <v>2025</v>
      </c>
      <c r="E206">
        <v>2026</v>
      </c>
      <c r="F206">
        <v>2027</v>
      </c>
      <c r="G206">
        <v>2028</v>
      </c>
      <c r="H206">
        <v>2029</v>
      </c>
      <c r="I206">
        <v>2030</v>
      </c>
      <c r="J206">
        <v>2031</v>
      </c>
      <c r="K206">
        <v>2032</v>
      </c>
      <c r="L206">
        <v>2033</v>
      </c>
      <c r="M206">
        <v>2034</v>
      </c>
      <c r="N206">
        <v>2035</v>
      </c>
      <c r="O206">
        <v>2036</v>
      </c>
      <c r="P206">
        <v>2037</v>
      </c>
      <c r="Q206">
        <v>2038</v>
      </c>
      <c r="R206">
        <v>2039</v>
      </c>
    </row>
    <row r="207" spans="2:18" x14ac:dyDescent="0.2">
      <c r="B207" s="11"/>
      <c r="C207" s="12" t="s">
        <v>36</v>
      </c>
      <c r="D207" s="13" t="s">
        <v>46</v>
      </c>
      <c r="E207" s="13" t="s">
        <v>47</v>
      </c>
      <c r="F207" s="13" t="s">
        <v>48</v>
      </c>
      <c r="G207" s="13" t="s">
        <v>49</v>
      </c>
      <c r="H207" s="13" t="s">
        <v>50</v>
      </c>
      <c r="I207" s="13" t="s">
        <v>51</v>
      </c>
      <c r="J207" s="13" t="s">
        <v>52</v>
      </c>
      <c r="K207" s="13" t="s">
        <v>53</v>
      </c>
      <c r="L207" s="13" t="s">
        <v>54</v>
      </c>
      <c r="M207" s="13" t="s">
        <v>55</v>
      </c>
      <c r="N207" s="13" t="s">
        <v>56</v>
      </c>
      <c r="O207" s="13" t="s">
        <v>57</v>
      </c>
      <c r="P207" s="13" t="s">
        <v>58</v>
      </c>
      <c r="Q207" s="13" t="s">
        <v>59</v>
      </c>
      <c r="R207" s="13" t="s">
        <v>60</v>
      </c>
    </row>
    <row r="208" spans="2:18" x14ac:dyDescent="0.2">
      <c r="B208" s="6">
        <v>1</v>
      </c>
      <c r="C208" s="27" t="s">
        <v>12</v>
      </c>
      <c r="D208" s="20">
        <v>503621.1</v>
      </c>
      <c r="E208" s="20">
        <v>579405.25</v>
      </c>
      <c r="F208" s="20">
        <v>664996.69999999995</v>
      </c>
      <c r="G208" s="20">
        <v>762167.56</v>
      </c>
      <c r="H208" s="20">
        <v>873057.06</v>
      </c>
      <c r="I208" s="20">
        <v>1000253.7</v>
      </c>
      <c r="J208" s="20">
        <v>1146905.3</v>
      </c>
      <c r="K208" s="20">
        <v>1316847.1000000001</v>
      </c>
      <c r="L208" s="20">
        <v>1514778.8</v>
      </c>
      <c r="M208" s="20">
        <v>1746476.4</v>
      </c>
      <c r="N208" s="20">
        <v>2019062.4</v>
      </c>
      <c r="O208" s="20">
        <v>2341354.5</v>
      </c>
      <c r="P208" s="20">
        <v>2724312.3</v>
      </c>
      <c r="Q208" s="20">
        <v>3181609.8</v>
      </c>
      <c r="R208" s="21">
        <v>3730367.8</v>
      </c>
    </row>
    <row r="209" spans="2:18" x14ac:dyDescent="0.2">
      <c r="B209" s="6">
        <v>2</v>
      </c>
      <c r="C209" s="27" t="s">
        <v>13</v>
      </c>
      <c r="D209" s="20">
        <v>982204.3</v>
      </c>
      <c r="E209" s="20">
        <v>1130004.1000000001</v>
      </c>
      <c r="F209" s="20">
        <v>1296931.8999999999</v>
      </c>
      <c r="G209" s="20">
        <v>1486442.4</v>
      </c>
      <c r="H209" s="20">
        <v>1702709.9</v>
      </c>
      <c r="I209" s="20">
        <v>1950779.1</v>
      </c>
      <c r="J209" s="20">
        <v>2236788.7999999998</v>
      </c>
      <c r="K209" s="20">
        <v>2568224</v>
      </c>
      <c r="L209" s="20">
        <v>2954248.5</v>
      </c>
      <c r="M209" s="20">
        <v>3406123</v>
      </c>
      <c r="N209" s="20">
        <v>3937744.8</v>
      </c>
      <c r="O209" s="20">
        <v>4566303</v>
      </c>
      <c r="P209" s="20">
        <v>5313179.5</v>
      </c>
      <c r="Q209" s="20">
        <v>6205042.5</v>
      </c>
      <c r="R209" s="21">
        <v>7275271</v>
      </c>
    </row>
    <row r="210" spans="2:18" x14ac:dyDescent="0.2">
      <c r="B210" s="6">
        <v>3</v>
      </c>
      <c r="C210" s="7" t="s">
        <v>14</v>
      </c>
      <c r="D210" s="20">
        <v>106031.66</v>
      </c>
      <c r="E210" s="20">
        <v>121987.08</v>
      </c>
      <c r="F210" s="20">
        <v>140007.35999999999</v>
      </c>
      <c r="G210" s="20">
        <v>160465.64000000001</v>
      </c>
      <c r="H210" s="20">
        <v>183812.14</v>
      </c>
      <c r="I210" s="20">
        <v>210592.02</v>
      </c>
      <c r="J210" s="20">
        <v>241467.58</v>
      </c>
      <c r="K210" s="20">
        <v>277246.90000000002</v>
      </c>
      <c r="L210" s="20">
        <v>318919.34000000003</v>
      </c>
      <c r="M210" s="20">
        <v>367700.53</v>
      </c>
      <c r="N210" s="20">
        <v>425090.3</v>
      </c>
      <c r="O210" s="20">
        <v>492945.13</v>
      </c>
      <c r="P210" s="20">
        <v>573572.69999999995</v>
      </c>
      <c r="Q210" s="20">
        <v>669851.43999999994</v>
      </c>
      <c r="R210" s="21">
        <v>785386</v>
      </c>
    </row>
    <row r="211" spans="2:18" x14ac:dyDescent="0.2">
      <c r="B211" s="6">
        <v>4</v>
      </c>
      <c r="C211" s="7" t="s">
        <v>15</v>
      </c>
      <c r="D211" s="20">
        <v>89543.26</v>
      </c>
      <c r="E211" s="20">
        <v>103017.57</v>
      </c>
      <c r="F211" s="20">
        <v>118235.61</v>
      </c>
      <c r="G211" s="20">
        <v>135512.56</v>
      </c>
      <c r="H211" s="20">
        <v>155228.54999999999</v>
      </c>
      <c r="I211" s="20">
        <v>177844.03</v>
      </c>
      <c r="J211" s="20">
        <v>203918.36</v>
      </c>
      <c r="K211" s="20">
        <v>234133.81</v>
      </c>
      <c r="L211" s="20">
        <v>269325.96999999997</v>
      </c>
      <c r="M211" s="20">
        <v>310521.59999999998</v>
      </c>
      <c r="N211" s="20">
        <v>358986.88</v>
      </c>
      <c r="O211" s="20">
        <v>416290.06</v>
      </c>
      <c r="P211" s="20">
        <v>484379.7</v>
      </c>
      <c r="Q211" s="20">
        <v>565686.75</v>
      </c>
      <c r="R211" s="21">
        <v>663255.1</v>
      </c>
    </row>
    <row r="212" spans="2:18" x14ac:dyDescent="0.2">
      <c r="B212" s="6">
        <v>5</v>
      </c>
      <c r="C212" s="27" t="s">
        <v>16</v>
      </c>
      <c r="D212" s="20">
        <v>488181.5</v>
      </c>
      <c r="E212" s="20">
        <v>561642.1</v>
      </c>
      <c r="F212" s="20">
        <v>644609.6</v>
      </c>
      <c r="G212" s="20">
        <v>738802.06</v>
      </c>
      <c r="H212" s="20">
        <v>846291.8</v>
      </c>
      <c r="I212" s="20">
        <v>969589.25</v>
      </c>
      <c r="J212" s="20">
        <v>1111743.8999999999</v>
      </c>
      <c r="K212" s="20">
        <v>1276475.8</v>
      </c>
      <c r="L212" s="20">
        <v>1468340.3</v>
      </c>
      <c r="M212" s="20">
        <v>1692933.9</v>
      </c>
      <c r="N212" s="20">
        <v>1957162.6</v>
      </c>
      <c r="O212" s="20">
        <v>2269574.7999999998</v>
      </c>
      <c r="P212" s="20">
        <v>2640792.5</v>
      </c>
      <c r="Q212" s="20">
        <v>3084070.3</v>
      </c>
      <c r="R212" s="21">
        <v>3616005</v>
      </c>
    </row>
    <row r="213" spans="2:18" x14ac:dyDescent="0.2">
      <c r="B213" s="6">
        <v>6</v>
      </c>
      <c r="C213" s="27" t="s">
        <v>17</v>
      </c>
      <c r="D213" s="20">
        <v>330562.71999999997</v>
      </c>
      <c r="E213" s="20">
        <v>380305.22</v>
      </c>
      <c r="F213" s="20">
        <v>436484.97</v>
      </c>
      <c r="G213" s="20">
        <v>500265.5</v>
      </c>
      <c r="H213" s="20">
        <v>573050.19999999995</v>
      </c>
      <c r="I213" s="20">
        <v>656538.75</v>
      </c>
      <c r="J213" s="20">
        <v>752796.06</v>
      </c>
      <c r="K213" s="20">
        <v>864341.06</v>
      </c>
      <c r="L213" s="20">
        <v>994258.5</v>
      </c>
      <c r="M213" s="20">
        <v>1146337.8999999999</v>
      </c>
      <c r="N213" s="20">
        <v>1325255.6000000001</v>
      </c>
      <c r="O213" s="20">
        <v>1536798.4</v>
      </c>
      <c r="P213" s="20">
        <v>1788161.8</v>
      </c>
      <c r="Q213" s="20">
        <v>2088318.9</v>
      </c>
      <c r="R213" s="21">
        <v>2448508</v>
      </c>
    </row>
    <row r="214" spans="2:18" x14ac:dyDescent="0.2">
      <c r="B214" s="6">
        <v>7</v>
      </c>
      <c r="C214" s="27" t="s">
        <v>18</v>
      </c>
      <c r="D214" s="20">
        <v>327269.21999999997</v>
      </c>
      <c r="E214" s="20">
        <v>376516.1</v>
      </c>
      <c r="F214" s="20">
        <v>432135.94</v>
      </c>
      <c r="G214" s="20">
        <v>495280.88</v>
      </c>
      <c r="H214" s="20">
        <v>567340.4</v>
      </c>
      <c r="I214" s="20">
        <v>649997.30000000005</v>
      </c>
      <c r="J214" s="20">
        <v>745295.25</v>
      </c>
      <c r="K214" s="20">
        <v>855728.8</v>
      </c>
      <c r="L214" s="20">
        <v>984351.9</v>
      </c>
      <c r="M214" s="20">
        <v>1134916.6000000001</v>
      </c>
      <c r="N214" s="20">
        <v>1312051.1000000001</v>
      </c>
      <c r="O214" s="20">
        <v>1521486.3</v>
      </c>
      <c r="P214" s="20">
        <v>1770345</v>
      </c>
      <c r="Q214" s="20">
        <v>2067512.3</v>
      </c>
      <c r="R214" s="21">
        <v>2424113.5</v>
      </c>
    </row>
    <row r="215" spans="2:18" x14ac:dyDescent="0.2">
      <c r="B215" s="6">
        <v>8</v>
      </c>
      <c r="C215" s="27" t="s">
        <v>19</v>
      </c>
      <c r="D215" s="20">
        <v>342406.44</v>
      </c>
      <c r="E215" s="20">
        <v>393931.06</v>
      </c>
      <c r="F215" s="20">
        <v>452123.66</v>
      </c>
      <c r="G215" s="20">
        <v>518189.53</v>
      </c>
      <c r="H215" s="20">
        <v>593581.93999999994</v>
      </c>
      <c r="I215" s="20">
        <v>680061.4</v>
      </c>
      <c r="J215" s="20">
        <v>779767.5</v>
      </c>
      <c r="K215" s="20">
        <v>895309.2</v>
      </c>
      <c r="L215" s="20">
        <v>1029880.94</v>
      </c>
      <c r="M215" s="20">
        <v>1187410.3</v>
      </c>
      <c r="N215" s="20">
        <v>1372737.3</v>
      </c>
      <c r="O215" s="20">
        <v>1591860.4</v>
      </c>
      <c r="P215" s="20">
        <v>1852229.4</v>
      </c>
      <c r="Q215" s="20">
        <v>2163141.2999999998</v>
      </c>
      <c r="R215" s="21">
        <v>2536234.5</v>
      </c>
    </row>
    <row r="216" spans="2:18" x14ac:dyDescent="0.2">
      <c r="B216" s="6">
        <v>9</v>
      </c>
      <c r="C216" s="27" t="s">
        <v>20</v>
      </c>
      <c r="D216" s="20">
        <v>191024.3</v>
      </c>
      <c r="E216" s="20">
        <v>219769.27</v>
      </c>
      <c r="F216" s="20">
        <v>252234.13</v>
      </c>
      <c r="G216" s="20">
        <v>289091.34000000003</v>
      </c>
      <c r="H216" s="20">
        <v>331151.96999999997</v>
      </c>
      <c r="I216" s="20">
        <v>379397.88</v>
      </c>
      <c r="J216" s="20">
        <v>435022.72</v>
      </c>
      <c r="K216" s="20">
        <v>499481.94</v>
      </c>
      <c r="L216" s="20">
        <v>574558</v>
      </c>
      <c r="M216" s="20">
        <v>662441.1</v>
      </c>
      <c r="N216" s="20">
        <v>765833.2</v>
      </c>
      <c r="O216" s="20">
        <v>888079.06</v>
      </c>
      <c r="P216" s="20">
        <v>1033335.94</v>
      </c>
      <c r="Q216" s="20">
        <v>1206789.3999999999</v>
      </c>
      <c r="R216" s="21">
        <v>1414934.3</v>
      </c>
    </row>
    <row r="217" spans="2:18" x14ac:dyDescent="0.2">
      <c r="B217" s="6">
        <v>10</v>
      </c>
      <c r="C217" s="27" t="s">
        <v>21</v>
      </c>
      <c r="D217" s="20">
        <v>243239.81</v>
      </c>
      <c r="E217" s="20">
        <v>279842.06</v>
      </c>
      <c r="F217" s="20">
        <v>321181.13</v>
      </c>
      <c r="G217" s="20">
        <v>368113.13</v>
      </c>
      <c r="H217" s="20">
        <v>421670.75</v>
      </c>
      <c r="I217" s="20">
        <v>483104.4</v>
      </c>
      <c r="J217" s="20">
        <v>553933.9</v>
      </c>
      <c r="K217" s="20">
        <v>636012.9</v>
      </c>
      <c r="L217" s="20">
        <v>731610.56</v>
      </c>
      <c r="M217" s="20">
        <v>843516.25</v>
      </c>
      <c r="N217" s="20">
        <v>975170.06</v>
      </c>
      <c r="O217" s="20">
        <v>1130830.8999999999</v>
      </c>
      <c r="P217" s="20">
        <v>1315793.1000000001</v>
      </c>
      <c r="Q217" s="20">
        <v>1536659.8</v>
      </c>
      <c r="R217" s="21">
        <v>1801699.1</v>
      </c>
    </row>
    <row r="218" spans="2:18" x14ac:dyDescent="0.2">
      <c r="B218" s="6">
        <v>11</v>
      </c>
      <c r="C218" s="7" t="s">
        <v>22</v>
      </c>
      <c r="D218" s="20">
        <v>112178.05</v>
      </c>
      <c r="E218" s="20">
        <v>129058.38</v>
      </c>
      <c r="F218" s="20">
        <v>148123.22</v>
      </c>
      <c r="G218" s="20">
        <v>169767.47</v>
      </c>
      <c r="H218" s="20">
        <v>194467.3</v>
      </c>
      <c r="I218" s="20">
        <v>222799.52</v>
      </c>
      <c r="J218" s="20">
        <v>255464.86</v>
      </c>
      <c r="K218" s="20">
        <v>293318.21999999997</v>
      </c>
      <c r="L218" s="20">
        <v>337406.28</v>
      </c>
      <c r="M218" s="20">
        <v>389015.25</v>
      </c>
      <c r="N218" s="20">
        <v>449731.7</v>
      </c>
      <c r="O218" s="20">
        <v>521519.9</v>
      </c>
      <c r="P218" s="20">
        <v>606821.19999999995</v>
      </c>
      <c r="Q218" s="20">
        <v>708681.1</v>
      </c>
      <c r="R218" s="21">
        <v>830912.9</v>
      </c>
    </row>
    <row r="219" spans="2:18" x14ac:dyDescent="0.2">
      <c r="B219" s="6">
        <v>12</v>
      </c>
      <c r="C219" s="7" t="s">
        <v>23</v>
      </c>
      <c r="D219" s="8">
        <v>350279.84</v>
      </c>
      <c r="E219" s="8">
        <v>402989.28</v>
      </c>
      <c r="F219" s="8">
        <v>462520.03</v>
      </c>
      <c r="G219" s="8">
        <v>530104.9</v>
      </c>
      <c r="H219" s="8">
        <v>607231</v>
      </c>
      <c r="I219" s="8">
        <v>695699.3</v>
      </c>
      <c r="J219" s="8">
        <v>797697.94</v>
      </c>
      <c r="K219" s="8">
        <v>915896.56</v>
      </c>
      <c r="L219" s="8">
        <v>1053563.1000000001</v>
      </c>
      <c r="M219" s="8">
        <v>1214713.6000000001</v>
      </c>
      <c r="N219" s="8">
        <v>1404303.3</v>
      </c>
      <c r="O219" s="8">
        <v>1628464.3</v>
      </c>
      <c r="P219" s="8">
        <v>1894821.1</v>
      </c>
      <c r="Q219" s="8">
        <v>2212881.7999999998</v>
      </c>
      <c r="R219" s="8">
        <v>2594554.5</v>
      </c>
    </row>
    <row r="220" spans="2:18" x14ac:dyDescent="0.2">
      <c r="B220" s="6">
        <v>13</v>
      </c>
      <c r="C220" s="7" t="s">
        <v>24</v>
      </c>
      <c r="D220" s="20">
        <v>126478.84</v>
      </c>
      <c r="E220" s="20">
        <v>145511.16</v>
      </c>
      <c r="F220" s="20">
        <v>167006.44</v>
      </c>
      <c r="G220" s="20">
        <v>191409.98</v>
      </c>
      <c r="H220" s="20">
        <v>219258.55</v>
      </c>
      <c r="I220" s="20">
        <v>251202.66</v>
      </c>
      <c r="J220" s="20">
        <v>288032.25</v>
      </c>
      <c r="K220" s="20">
        <v>330711.38</v>
      </c>
      <c r="L220" s="20">
        <v>380419.94</v>
      </c>
      <c r="M220" s="20">
        <v>438608.13</v>
      </c>
      <c r="N220" s="20">
        <v>507064.88</v>
      </c>
      <c r="O220" s="20">
        <v>588005.1</v>
      </c>
      <c r="P220" s="20">
        <v>684180.9</v>
      </c>
      <c r="Q220" s="20">
        <v>799025.94</v>
      </c>
      <c r="R220" s="21">
        <v>936839.9</v>
      </c>
    </row>
    <row r="221" spans="2:18" x14ac:dyDescent="0.2">
      <c r="B221" s="6">
        <v>14</v>
      </c>
      <c r="C221" s="7" t="s">
        <v>25</v>
      </c>
      <c r="D221" s="20">
        <v>139767.53</v>
      </c>
      <c r="E221" s="20">
        <v>160799.47</v>
      </c>
      <c r="F221" s="20">
        <v>184553.22</v>
      </c>
      <c r="G221" s="20">
        <v>211520.66</v>
      </c>
      <c r="H221" s="20">
        <v>242295.28</v>
      </c>
      <c r="I221" s="20">
        <v>277595.63</v>
      </c>
      <c r="J221" s="20">
        <v>318294.88</v>
      </c>
      <c r="K221" s="20">
        <v>365457.94</v>
      </c>
      <c r="L221" s="20">
        <v>420389.2</v>
      </c>
      <c r="M221" s="20">
        <v>484691.06</v>
      </c>
      <c r="N221" s="20">
        <v>560340.30000000005</v>
      </c>
      <c r="O221" s="20">
        <v>649784.5</v>
      </c>
      <c r="P221" s="20">
        <v>756065</v>
      </c>
      <c r="Q221" s="20">
        <v>882976.56</v>
      </c>
      <c r="R221" s="21">
        <v>1035270.75</v>
      </c>
    </row>
    <row r="222" spans="2:18" x14ac:dyDescent="0.2">
      <c r="B222" s="6">
        <v>15</v>
      </c>
      <c r="C222" s="27" t="s">
        <v>26</v>
      </c>
      <c r="D222" s="20">
        <v>316029.38</v>
      </c>
      <c r="E222" s="20">
        <v>363584.88</v>
      </c>
      <c r="F222" s="20">
        <v>417294.6</v>
      </c>
      <c r="G222" s="20">
        <v>478271.1</v>
      </c>
      <c r="H222" s="20">
        <v>547855.9</v>
      </c>
      <c r="I222" s="20">
        <v>627673.5</v>
      </c>
      <c r="J222" s="20">
        <v>719698.75</v>
      </c>
      <c r="K222" s="20">
        <v>826340</v>
      </c>
      <c r="L222" s="20">
        <v>950545.2</v>
      </c>
      <c r="M222" s="20">
        <v>1095938.8</v>
      </c>
      <c r="N222" s="20">
        <v>1266989.8</v>
      </c>
      <c r="O222" s="20">
        <v>1469232.9</v>
      </c>
      <c r="P222" s="20">
        <v>1709544.6</v>
      </c>
      <c r="Q222" s="20">
        <v>1996505</v>
      </c>
      <c r="R222" s="21">
        <v>2340857.7999999998</v>
      </c>
    </row>
    <row r="223" spans="2:18" x14ac:dyDescent="0.2">
      <c r="B223" s="6">
        <v>16</v>
      </c>
      <c r="C223" s="7" t="s">
        <v>27</v>
      </c>
      <c r="D223" s="20">
        <v>286591.59999999998</v>
      </c>
      <c r="E223" s="20">
        <v>329717.2</v>
      </c>
      <c r="F223" s="20">
        <v>378423.97</v>
      </c>
      <c r="G223" s="20">
        <v>433720.5</v>
      </c>
      <c r="H223" s="20">
        <v>496823.4</v>
      </c>
      <c r="I223" s="20">
        <v>569206.4</v>
      </c>
      <c r="J223" s="20">
        <v>652659.56000000006</v>
      </c>
      <c r="K223" s="20">
        <v>749367.06</v>
      </c>
      <c r="L223" s="20">
        <v>862002.9</v>
      </c>
      <c r="M223" s="20">
        <v>993853.1</v>
      </c>
      <c r="N223" s="20">
        <v>1148970.8999999999</v>
      </c>
      <c r="O223" s="20">
        <v>1332375</v>
      </c>
      <c r="P223" s="20">
        <v>1550302.1</v>
      </c>
      <c r="Q223" s="20">
        <v>1810532.5</v>
      </c>
      <c r="R223" s="21">
        <v>2122809.7999999998</v>
      </c>
    </row>
    <row r="224" spans="2:18" x14ac:dyDescent="0.2">
      <c r="B224" s="6">
        <v>17</v>
      </c>
      <c r="C224" s="27" t="s">
        <v>28</v>
      </c>
      <c r="D224" s="20">
        <v>334113.5</v>
      </c>
      <c r="E224" s="20">
        <v>384390.25</v>
      </c>
      <c r="F224" s="20">
        <v>441173.38</v>
      </c>
      <c r="G224" s="20">
        <v>505639.06</v>
      </c>
      <c r="H224" s="20">
        <v>579205.9</v>
      </c>
      <c r="I224" s="20">
        <v>663590.80000000005</v>
      </c>
      <c r="J224" s="20">
        <v>760881.94</v>
      </c>
      <c r="K224" s="20">
        <v>873625.2</v>
      </c>
      <c r="L224" s="20">
        <v>1004938.1</v>
      </c>
      <c r="M224" s="20">
        <v>1158651.1000000001</v>
      </c>
      <c r="N224" s="20">
        <v>1339490.3</v>
      </c>
      <c r="O224" s="20">
        <v>1553305.1</v>
      </c>
      <c r="P224" s="20">
        <v>1807369.1</v>
      </c>
      <c r="Q224" s="20">
        <v>2110750</v>
      </c>
      <c r="R224" s="21">
        <v>2474808.7999999998</v>
      </c>
    </row>
    <row r="225" spans="2:18" x14ac:dyDescent="0.2">
      <c r="B225" s="6">
        <v>18</v>
      </c>
      <c r="C225" s="7" t="s">
        <v>29</v>
      </c>
      <c r="D225" s="20">
        <v>225429.53</v>
      </c>
      <c r="E225" s="20">
        <v>259351.63</v>
      </c>
      <c r="F225" s="20">
        <v>297663.84000000003</v>
      </c>
      <c r="G225" s="20">
        <v>341159.34</v>
      </c>
      <c r="H225" s="20">
        <v>390795.44</v>
      </c>
      <c r="I225" s="20">
        <v>447731</v>
      </c>
      <c r="J225" s="20">
        <v>513374.1</v>
      </c>
      <c r="K225" s="20">
        <v>589442.93999999994</v>
      </c>
      <c r="L225" s="20">
        <v>678041.1</v>
      </c>
      <c r="M225" s="20">
        <v>781752.75</v>
      </c>
      <c r="N225" s="20">
        <v>903766.7</v>
      </c>
      <c r="O225" s="20">
        <v>1048029.94</v>
      </c>
      <c r="P225" s="20">
        <v>1219448.8999999999</v>
      </c>
      <c r="Q225" s="20">
        <v>1424143</v>
      </c>
      <c r="R225" s="21">
        <v>1669776.1</v>
      </c>
    </row>
    <row r="226" spans="2:18" x14ac:dyDescent="0.2">
      <c r="B226" s="6">
        <v>19</v>
      </c>
      <c r="C226" s="7" t="s">
        <v>30</v>
      </c>
      <c r="D226" s="20">
        <v>194636.22</v>
      </c>
      <c r="E226" s="20">
        <v>223924.69</v>
      </c>
      <c r="F226" s="20">
        <v>257003.48</v>
      </c>
      <c r="G226" s="20">
        <v>294557.63</v>
      </c>
      <c r="H226" s="20">
        <v>337413.38</v>
      </c>
      <c r="I226" s="20">
        <v>386571.7</v>
      </c>
      <c r="J226" s="20">
        <v>443248.2</v>
      </c>
      <c r="K226" s="20">
        <v>508926.22</v>
      </c>
      <c r="L226" s="20">
        <v>585422.06000000006</v>
      </c>
      <c r="M226" s="20">
        <v>674966.9</v>
      </c>
      <c r="N226" s="20">
        <v>780313.8</v>
      </c>
      <c r="O226" s="20">
        <v>904871.06</v>
      </c>
      <c r="P226" s="20">
        <v>1052874.3999999999</v>
      </c>
      <c r="Q226" s="20">
        <v>1229607.8999999999</v>
      </c>
      <c r="R226" s="21">
        <v>1441688.1</v>
      </c>
    </row>
    <row r="227" spans="2:18" x14ac:dyDescent="0.2">
      <c r="B227" s="6">
        <v>20</v>
      </c>
      <c r="C227" s="7" t="s">
        <v>31</v>
      </c>
      <c r="D227" s="20">
        <v>150509.42000000001</v>
      </c>
      <c r="E227" s="20">
        <v>173157.8</v>
      </c>
      <c r="F227" s="20">
        <v>198737.14</v>
      </c>
      <c r="G227" s="20">
        <v>227777.16</v>
      </c>
      <c r="H227" s="20">
        <v>260917.02</v>
      </c>
      <c r="I227" s="20">
        <v>298930.38</v>
      </c>
      <c r="J227" s="20">
        <v>342757.56</v>
      </c>
      <c r="K227" s="20">
        <v>393545.53</v>
      </c>
      <c r="L227" s="20">
        <v>452698.44</v>
      </c>
      <c r="M227" s="20">
        <v>521942.3</v>
      </c>
      <c r="N227" s="20">
        <v>603405.6</v>
      </c>
      <c r="O227" s="20">
        <v>699723.9</v>
      </c>
      <c r="P227" s="20">
        <v>814172.9</v>
      </c>
      <c r="Q227" s="20">
        <v>950838.3</v>
      </c>
      <c r="R227" s="21">
        <v>1114836.6000000001</v>
      </c>
    </row>
    <row r="228" spans="2:18" x14ac:dyDescent="0.2">
      <c r="B228" s="6">
        <v>21</v>
      </c>
      <c r="C228" s="7" t="s">
        <v>32</v>
      </c>
      <c r="D228" s="20">
        <v>305528.71999999997</v>
      </c>
      <c r="E228" s="20">
        <v>351504.03</v>
      </c>
      <c r="F228" s="20">
        <v>403429.22</v>
      </c>
      <c r="G228" s="20">
        <v>462379.56</v>
      </c>
      <c r="H228" s="20">
        <v>529652.1</v>
      </c>
      <c r="I228" s="20">
        <v>606817.75</v>
      </c>
      <c r="J228" s="20">
        <v>695785.44</v>
      </c>
      <c r="K228" s="20">
        <v>798883.06</v>
      </c>
      <c r="L228" s="20">
        <v>918961.5</v>
      </c>
      <c r="M228" s="20">
        <v>1059524.1000000001</v>
      </c>
      <c r="N228" s="20">
        <v>1224891.3999999999</v>
      </c>
      <c r="O228" s="20">
        <v>1420414.5</v>
      </c>
      <c r="P228" s="20">
        <v>1652741.4</v>
      </c>
      <c r="Q228" s="20">
        <v>1930167.5</v>
      </c>
      <c r="R228" s="21">
        <v>2263078</v>
      </c>
    </row>
    <row r="229" spans="2:18" x14ac:dyDescent="0.2">
      <c r="B229" s="6">
        <v>22</v>
      </c>
      <c r="C229" s="7" t="s">
        <v>37</v>
      </c>
      <c r="D229" s="20">
        <v>115981.81</v>
      </c>
      <c r="E229" s="20">
        <v>133434.51999999999</v>
      </c>
      <c r="F229" s="20">
        <v>153145.79999999999</v>
      </c>
      <c r="G229" s="20">
        <v>175523.9</v>
      </c>
      <c r="H229" s="20">
        <v>201061.33</v>
      </c>
      <c r="I229" s="20">
        <v>230354.25</v>
      </c>
      <c r="J229" s="20">
        <v>264127.2</v>
      </c>
      <c r="K229" s="20">
        <v>303264.13</v>
      </c>
      <c r="L229" s="20">
        <v>348847.1</v>
      </c>
      <c r="M229" s="20">
        <v>402206</v>
      </c>
      <c r="N229" s="20">
        <v>464981.16</v>
      </c>
      <c r="O229" s="20">
        <v>539203.69999999995</v>
      </c>
      <c r="P229" s="20">
        <v>627397.43999999994</v>
      </c>
      <c r="Q229" s="20">
        <v>732711.2</v>
      </c>
      <c r="R229" s="21">
        <v>859087.9</v>
      </c>
    </row>
    <row r="230" spans="2:18" x14ac:dyDescent="0.2">
      <c r="B230" s="6">
        <v>23</v>
      </c>
      <c r="C230" s="27" t="s">
        <v>38</v>
      </c>
      <c r="D230" s="20">
        <v>190595.72</v>
      </c>
      <c r="E230" s="20">
        <v>219276.23</v>
      </c>
      <c r="F230" s="20">
        <v>251668.34</v>
      </c>
      <c r="G230" s="20">
        <v>288442.84000000003</v>
      </c>
      <c r="H230" s="20">
        <v>330409</v>
      </c>
      <c r="I230" s="20">
        <v>378546.72</v>
      </c>
      <c r="J230" s="20">
        <v>434046.84</v>
      </c>
      <c r="K230" s="20">
        <v>498361.38</v>
      </c>
      <c r="L230" s="20">
        <v>573269.06000000006</v>
      </c>
      <c r="M230" s="20">
        <v>660955.06000000006</v>
      </c>
      <c r="N230" s="20">
        <v>764115.06</v>
      </c>
      <c r="O230" s="20">
        <v>886086.7</v>
      </c>
      <c r="P230" s="20">
        <v>1031017.8</v>
      </c>
      <c r="Q230" s="20">
        <v>1204082.3</v>
      </c>
      <c r="R230" s="21">
        <v>1411760.3</v>
      </c>
    </row>
    <row r="231" spans="2:18" x14ac:dyDescent="0.2">
      <c r="B231" s="6">
        <v>24</v>
      </c>
      <c r="C231" s="7" t="s">
        <v>39</v>
      </c>
      <c r="D231" s="20">
        <v>38755.83</v>
      </c>
      <c r="E231" s="20">
        <v>44587.73</v>
      </c>
      <c r="F231" s="20">
        <v>51174.34</v>
      </c>
      <c r="G231" s="20">
        <v>58652.09</v>
      </c>
      <c r="H231" s="20">
        <v>67185.53</v>
      </c>
      <c r="I231" s="20">
        <v>76973.87</v>
      </c>
      <c r="J231" s="20">
        <v>88259.27</v>
      </c>
      <c r="K231" s="20">
        <v>101337.04</v>
      </c>
      <c r="L231" s="20">
        <v>116568.8</v>
      </c>
      <c r="M231" s="20">
        <v>134398.92000000001</v>
      </c>
      <c r="N231" s="20">
        <v>155375.54999999999</v>
      </c>
      <c r="O231" s="20">
        <v>180177.3</v>
      </c>
      <c r="P231" s="20">
        <v>209647.64</v>
      </c>
      <c r="Q231" s="20">
        <v>244838.69</v>
      </c>
      <c r="R231" s="21">
        <v>287067.94</v>
      </c>
    </row>
    <row r="232" spans="2:18" x14ac:dyDescent="0.2">
      <c r="B232" s="6">
        <v>25</v>
      </c>
      <c r="C232" s="7" t="s">
        <v>40</v>
      </c>
      <c r="D232" s="20">
        <v>18708.580000000002</v>
      </c>
      <c r="E232" s="20">
        <v>21523.81</v>
      </c>
      <c r="F232" s="20">
        <v>24703.37</v>
      </c>
      <c r="G232" s="20">
        <v>28313.09</v>
      </c>
      <c r="H232" s="20">
        <v>32432.44</v>
      </c>
      <c r="I232" s="20">
        <v>37157.56</v>
      </c>
      <c r="J232" s="20">
        <v>42605.35</v>
      </c>
      <c r="K232" s="20">
        <v>48918.38</v>
      </c>
      <c r="L232" s="20">
        <v>56271.199999999997</v>
      </c>
      <c r="M232" s="20">
        <v>64878.33</v>
      </c>
      <c r="N232" s="20">
        <v>75004.36</v>
      </c>
      <c r="O232" s="20">
        <v>86976.9</v>
      </c>
      <c r="P232" s="20">
        <v>101203.09</v>
      </c>
      <c r="Q232" s="20">
        <v>118190.84</v>
      </c>
      <c r="R232" s="21">
        <v>138576.16</v>
      </c>
    </row>
    <row r="234" spans="2:18" x14ac:dyDescent="0.2">
      <c r="E234" s="31">
        <v>100000</v>
      </c>
    </row>
    <row r="235" spans="2:18" x14ac:dyDescent="0.2">
      <c r="D235" s="29">
        <v>-0.12</v>
      </c>
      <c r="E235" s="31">
        <v>60851</v>
      </c>
      <c r="F235" s="16">
        <f>E235*0.011</f>
        <v>669.36099999999999</v>
      </c>
      <c r="G235" s="16">
        <f>F235*365*3</f>
        <v>732950.29499999993</v>
      </c>
      <c r="H235">
        <f>H236/G235</f>
        <v>0.26122785311110358</v>
      </c>
    </row>
    <row r="236" spans="2:18" x14ac:dyDescent="0.2">
      <c r="D236" s="29">
        <v>-0.15</v>
      </c>
      <c r="E236">
        <v>7947.9880000000003</v>
      </c>
      <c r="G236" s="14">
        <v>95733.516000000003</v>
      </c>
      <c r="H236" s="16">
        <f>G236*2</f>
        <v>191467.03200000001</v>
      </c>
    </row>
    <row r="237" spans="2:18" x14ac:dyDescent="0.2">
      <c r="D237" s="29">
        <v>0</v>
      </c>
    </row>
    <row r="238" spans="2:18" x14ac:dyDescent="0.2">
      <c r="D238" s="29">
        <v>0.02</v>
      </c>
    </row>
    <row r="239" spans="2:18" x14ac:dyDescent="0.2">
      <c r="D239" s="29">
        <v>-0.18</v>
      </c>
    </row>
    <row r="240" spans="2:18" x14ac:dyDescent="0.2">
      <c r="D240" s="29">
        <v>-0.17</v>
      </c>
    </row>
    <row r="241" spans="4:4" x14ac:dyDescent="0.2">
      <c r="D241" s="29">
        <v>-0.2</v>
      </c>
    </row>
    <row r="242" spans="4:4" x14ac:dyDescent="0.2">
      <c r="D242" s="29">
        <v>0</v>
      </c>
    </row>
    <row r="243" spans="4:4" x14ac:dyDescent="0.2">
      <c r="D243" s="29">
        <v>0</v>
      </c>
    </row>
    <row r="244" spans="4:4" x14ac:dyDescent="0.2">
      <c r="D244" s="29">
        <v>0</v>
      </c>
    </row>
    <row r="245" spans="4:4" x14ac:dyDescent="0.2">
      <c r="D245" s="29">
        <v>0</v>
      </c>
    </row>
    <row r="246" spans="4:4" x14ac:dyDescent="0.2">
      <c r="D246" s="29">
        <v>0</v>
      </c>
    </row>
    <row r="247" spans="4:4" x14ac:dyDescent="0.2">
      <c r="D247" s="29">
        <v>0.06</v>
      </c>
    </row>
    <row r="248" spans="4:4" x14ac:dyDescent="0.2">
      <c r="D248" s="29">
        <v>0</v>
      </c>
    </row>
    <row r="249" spans="4:4" x14ac:dyDescent="0.2">
      <c r="D249" s="29">
        <v>-0.08</v>
      </c>
    </row>
    <row r="250" spans="4:4" x14ac:dyDescent="0.2">
      <c r="D250" s="29">
        <v>0.02</v>
      </c>
    </row>
    <row r="251" spans="4:4" x14ac:dyDescent="0.2">
      <c r="D251" s="29">
        <v>-0.09</v>
      </c>
    </row>
    <row r="252" spans="4:4" x14ac:dyDescent="0.2">
      <c r="D252" s="29">
        <v>0.09</v>
      </c>
    </row>
    <row r="253" spans="4:4" x14ac:dyDescent="0.2">
      <c r="D253" s="29">
        <v>0.06</v>
      </c>
    </row>
    <row r="254" spans="4:4" x14ac:dyDescent="0.2">
      <c r="D254" s="29">
        <v>0.03</v>
      </c>
    </row>
    <row r="255" spans="4:4" x14ac:dyDescent="0.2">
      <c r="D255" s="29">
        <v>0</v>
      </c>
    </row>
    <row r="256" spans="4:4" x14ac:dyDescent="0.2">
      <c r="D256" s="29">
        <v>0</v>
      </c>
    </row>
    <row r="257" spans="4:4" x14ac:dyDescent="0.2">
      <c r="D257" s="29">
        <v>-0.08</v>
      </c>
    </row>
    <row r="258" spans="4:4" x14ac:dyDescent="0.2">
      <c r="D258" s="29">
        <v>0</v>
      </c>
    </row>
    <row r="259" spans="4:4" x14ac:dyDescent="0.2">
      <c r="D259" s="29">
        <v>0</v>
      </c>
    </row>
  </sheetData>
  <phoneticPr fontId="9" type="noConversion"/>
  <conditionalFormatting sqref="C179:C203">
    <cfRule type="expression" dxfId="10" priority="3">
      <formula>$E179&lt;&gt;0</formula>
    </cfRule>
  </conditionalFormatting>
  <conditionalFormatting sqref="D235:D259">
    <cfRule type="expression" dxfId="9" priority="1">
      <formula>$E235&lt;&gt;0</formula>
    </cfRule>
  </conditionalFormatting>
  <conditionalFormatting sqref="E179:E203">
    <cfRule type="expression" dxfId="8" priority="2">
      <formula>$E179&lt;&gt;0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E1E4-D38C-4170-83CD-C6FB6BBFC4A9}">
  <dimension ref="A2:W259"/>
  <sheetViews>
    <sheetView topLeftCell="A221" zoomScale="110" zoomScaleNormal="110" workbookViewId="0">
      <selection activeCell="E235" sqref="E235:F259"/>
    </sheetView>
  </sheetViews>
  <sheetFormatPr defaultColWidth="8.875" defaultRowHeight="14.25" x14ac:dyDescent="0.2"/>
  <cols>
    <col min="2" max="3" width="9.125" customWidth="1"/>
    <col min="4" max="4" width="4.125" customWidth="1"/>
    <col min="5" max="5" width="21.625" customWidth="1"/>
    <col min="6" max="20" width="14.875" customWidth="1"/>
    <col min="21" max="21" width="15.625" bestFit="1" customWidth="1"/>
    <col min="22" max="22" width="16" customWidth="1"/>
    <col min="23" max="23" width="15.125" bestFit="1" customWidth="1"/>
  </cols>
  <sheetData>
    <row r="2" spans="4:23" x14ac:dyDescent="0.2"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O2" s="1"/>
      <c r="P2" s="1"/>
      <c r="Q2" s="1"/>
      <c r="R2" s="1"/>
      <c r="S2" s="1"/>
      <c r="T2" s="1"/>
    </row>
    <row r="3" spans="4:23" x14ac:dyDescent="0.2">
      <c r="E3" s="17" t="s">
        <v>70</v>
      </c>
      <c r="F3">
        <v>3.43</v>
      </c>
      <c r="G3">
        <v>3.42</v>
      </c>
      <c r="H3">
        <v>3.6</v>
      </c>
      <c r="I3">
        <v>3.6</v>
      </c>
      <c r="J3">
        <v>3.64</v>
      </c>
      <c r="K3">
        <v>3.63</v>
      </c>
      <c r="L3">
        <v>3.6</v>
      </c>
      <c r="M3">
        <v>4.72</v>
      </c>
      <c r="N3">
        <v>4.72</v>
      </c>
      <c r="O3" s="1"/>
      <c r="P3" s="1"/>
      <c r="Q3" s="1"/>
      <c r="R3" s="1"/>
      <c r="S3" s="1"/>
      <c r="T3" s="1"/>
    </row>
    <row r="4" spans="4:23" x14ac:dyDescent="0.2">
      <c r="E4" t="s">
        <v>71</v>
      </c>
      <c r="F4" s="18">
        <f>(N3/F3)^(1/8)-1</f>
        <v>4.0713012620307243E-2</v>
      </c>
    </row>
    <row r="5" spans="4:23" x14ac:dyDescent="0.2">
      <c r="E5" t="s">
        <v>72</v>
      </c>
      <c r="F5" s="25" t="e">
        <f>#REF!</f>
        <v>#REF!</v>
      </c>
    </row>
    <row r="6" spans="4:23" x14ac:dyDescent="0.2">
      <c r="E6" t="s">
        <v>73</v>
      </c>
      <c r="F6" s="25"/>
      <c r="I6" s="1">
        <v>2500</v>
      </c>
      <c r="J6" s="1" t="e">
        <f>I6*(1+$F$5)</f>
        <v>#REF!</v>
      </c>
      <c r="K6" s="1" t="e">
        <f t="shared" ref="K6:T6" si="0">J6*(1+$F$5)</f>
        <v>#REF!</v>
      </c>
      <c r="L6" s="1" t="e">
        <f t="shared" si="0"/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</row>
    <row r="8" spans="4:23" x14ac:dyDescent="0.2">
      <c r="E8" t="s">
        <v>66</v>
      </c>
    </row>
    <row r="9" spans="4:23" x14ac:dyDescent="0.2">
      <c r="D9" s="11"/>
      <c r="E9" s="12" t="s">
        <v>36</v>
      </c>
      <c r="F9" s="13" t="s">
        <v>46</v>
      </c>
      <c r="G9" s="13" t="s">
        <v>47</v>
      </c>
      <c r="H9" s="13" t="s">
        <v>48</v>
      </c>
      <c r="I9" s="13" t="s">
        <v>49</v>
      </c>
      <c r="J9" s="13" t="s">
        <v>50</v>
      </c>
      <c r="K9" s="13" t="s">
        <v>51</v>
      </c>
      <c r="L9" s="13" t="s">
        <v>52</v>
      </c>
      <c r="M9" s="13" t="s">
        <v>53</v>
      </c>
      <c r="N9" s="13" t="s">
        <v>54</v>
      </c>
      <c r="O9" s="13" t="s">
        <v>55</v>
      </c>
      <c r="P9" s="13" t="s">
        <v>56</v>
      </c>
      <c r="Q9" s="13" t="s">
        <v>57</v>
      </c>
      <c r="R9" s="13" t="s">
        <v>58</v>
      </c>
      <c r="S9" s="13" t="s">
        <v>59</v>
      </c>
      <c r="T9" s="13" t="s">
        <v>60</v>
      </c>
    </row>
    <row r="10" spans="4:23" x14ac:dyDescent="0.2">
      <c r="D10" s="6">
        <v>1</v>
      </c>
      <c r="E10" s="7" t="s">
        <v>12</v>
      </c>
      <c r="F10" s="8">
        <v>0</v>
      </c>
      <c r="G10" s="8">
        <f t="shared" ref="G10:H25" si="1">G38+G66</f>
        <v>0</v>
      </c>
      <c r="H10" s="8">
        <f t="shared" si="1"/>
        <v>0</v>
      </c>
      <c r="I10" s="8" t="e">
        <f>I38*#REF!+'Revenue+ev'!I66*#REF!</f>
        <v>#REF!</v>
      </c>
      <c r="J10" s="8" t="e">
        <f>J38*#REF!+'Revenue+ev'!J66*#REF!</f>
        <v>#REF!</v>
      </c>
      <c r="K10" s="8" t="e">
        <f>K38*#REF!+'Revenue+ev'!K66*#REF!</f>
        <v>#REF!</v>
      </c>
      <c r="L10" s="8" t="e">
        <f>L38*#REF!+'Revenue+ev'!L66*#REF!</f>
        <v>#REF!</v>
      </c>
      <c r="M10" s="8" t="e">
        <f>M38*#REF!+'Revenue+ev'!M66*#REF!</f>
        <v>#REF!</v>
      </c>
      <c r="N10" s="8" t="e">
        <f>N38*#REF!+'Revenue+ev'!N66*#REF!</f>
        <v>#REF!</v>
      </c>
      <c r="O10" s="8" t="e">
        <f>O38*#REF!+'Revenue+ev'!O66*#REF!</f>
        <v>#REF!</v>
      </c>
      <c r="P10" s="8" t="e">
        <f>P38*#REF!+'Revenue+ev'!P66*#REF!</f>
        <v>#REF!</v>
      </c>
      <c r="Q10" s="8" t="e">
        <f>Q38*#REF!+'Revenue+ev'!Q66*#REF!</f>
        <v>#REF!</v>
      </c>
      <c r="R10" s="8" t="e">
        <f>R38*#REF!+'Revenue+ev'!R66*#REF!</f>
        <v>#REF!</v>
      </c>
      <c r="S10" s="8" t="e">
        <f>S38*#REF!+'Revenue+ev'!S66*#REF!</f>
        <v>#REF!</v>
      </c>
      <c r="T10" s="8" t="e">
        <f>T38*#REF!+'Revenue+ev'!T66*#REF!</f>
        <v>#REF!</v>
      </c>
      <c r="U10" s="2" t="e">
        <f>SUM(F10:T10)</f>
        <v>#REF!</v>
      </c>
      <c r="V10" s="2" t="e">
        <f>#REF!</f>
        <v>#REF!</v>
      </c>
      <c r="W10" s="2" t="e">
        <f>U10-V10</f>
        <v>#REF!</v>
      </c>
    </row>
    <row r="11" spans="4:23" x14ac:dyDescent="0.2">
      <c r="D11" s="6">
        <v>2</v>
      </c>
      <c r="E11" s="7" t="s">
        <v>13</v>
      </c>
      <c r="F11" s="8">
        <v>0</v>
      </c>
      <c r="G11" s="8">
        <f t="shared" si="1"/>
        <v>0</v>
      </c>
      <c r="H11" s="8">
        <f t="shared" si="1"/>
        <v>0</v>
      </c>
      <c r="I11" s="8" t="e">
        <f>I39*#REF!+'Revenue+ev'!I67*#REF!</f>
        <v>#REF!</v>
      </c>
      <c r="J11" s="8" t="e">
        <f>J39*#REF!+'Revenue+ev'!J67*#REF!</f>
        <v>#REF!</v>
      </c>
      <c r="K11" s="8" t="e">
        <f>K39*#REF!+'Revenue+ev'!K67*#REF!</f>
        <v>#REF!</v>
      </c>
      <c r="L11" s="8" t="e">
        <f>L39*#REF!+'Revenue+ev'!L67*#REF!</f>
        <v>#REF!</v>
      </c>
      <c r="M11" s="8" t="e">
        <f>M39*#REF!+'Revenue+ev'!M67*#REF!</f>
        <v>#REF!</v>
      </c>
      <c r="N11" s="8" t="e">
        <f>N39*#REF!+'Revenue+ev'!N67*#REF!</f>
        <v>#REF!</v>
      </c>
      <c r="O11" s="8" t="e">
        <f>O39*#REF!+'Revenue+ev'!O67*#REF!</f>
        <v>#REF!</v>
      </c>
      <c r="P11" s="8" t="e">
        <f>P39*#REF!+'Revenue+ev'!P67*#REF!</f>
        <v>#REF!</v>
      </c>
      <c r="Q11" s="8" t="e">
        <f>Q39*#REF!+'Revenue+ev'!Q67*#REF!</f>
        <v>#REF!</v>
      </c>
      <c r="R11" s="8" t="e">
        <f>R39*#REF!+'Revenue+ev'!R67*#REF!</f>
        <v>#REF!</v>
      </c>
      <c r="S11" s="8" t="e">
        <f>S39*#REF!+'Revenue+ev'!S67*#REF!</f>
        <v>#REF!</v>
      </c>
      <c r="T11" s="8" t="e">
        <f>T39*#REF!+'Revenue+ev'!T67*#REF!</f>
        <v>#REF!</v>
      </c>
      <c r="U11" s="2" t="e">
        <f t="shared" ref="U11:U34" si="2">SUM(F11:T11)</f>
        <v>#REF!</v>
      </c>
      <c r="V11" s="2" t="e">
        <f>#REF!</f>
        <v>#REF!</v>
      </c>
      <c r="W11" s="2" t="e">
        <f t="shared" ref="W11:W34" si="3">U11-V11</f>
        <v>#REF!</v>
      </c>
    </row>
    <row r="12" spans="4:23" x14ac:dyDescent="0.2">
      <c r="D12" s="6">
        <v>3</v>
      </c>
      <c r="E12" s="7" t="s">
        <v>14</v>
      </c>
      <c r="F12" s="8">
        <v>0</v>
      </c>
      <c r="G12" s="8">
        <f t="shared" si="1"/>
        <v>0</v>
      </c>
      <c r="H12" s="8">
        <f t="shared" si="1"/>
        <v>0</v>
      </c>
      <c r="I12" s="8" t="e">
        <f>I40*#REF!+'Revenue+ev'!I68*#REF!</f>
        <v>#REF!</v>
      </c>
      <c r="J12" s="8" t="e">
        <f>J40*#REF!+'Revenue+ev'!J68*#REF!</f>
        <v>#REF!</v>
      </c>
      <c r="K12" s="8" t="e">
        <f>K40*#REF!+'Revenue+ev'!K68*#REF!</f>
        <v>#REF!</v>
      </c>
      <c r="L12" s="8" t="e">
        <f>L40*#REF!+'Revenue+ev'!L68*#REF!</f>
        <v>#REF!</v>
      </c>
      <c r="M12" s="8" t="e">
        <f>M40*#REF!+'Revenue+ev'!M68*#REF!</f>
        <v>#REF!</v>
      </c>
      <c r="N12" s="8" t="e">
        <f>N40*#REF!+'Revenue+ev'!N68*#REF!</f>
        <v>#REF!</v>
      </c>
      <c r="O12" s="8" t="e">
        <f>O40*#REF!+'Revenue+ev'!O68*#REF!</f>
        <v>#REF!</v>
      </c>
      <c r="P12" s="8" t="e">
        <f>P40*#REF!+'Revenue+ev'!P68*#REF!</f>
        <v>#REF!</v>
      </c>
      <c r="Q12" s="8" t="e">
        <f>Q40*#REF!+'Revenue+ev'!Q68*#REF!</f>
        <v>#REF!</v>
      </c>
      <c r="R12" s="8" t="e">
        <f>R40*#REF!+'Revenue+ev'!R68*#REF!</f>
        <v>#REF!</v>
      </c>
      <c r="S12" s="8" t="e">
        <f>S40*#REF!+'Revenue+ev'!S68*#REF!</f>
        <v>#REF!</v>
      </c>
      <c r="T12" s="8" t="e">
        <f>T40*#REF!+'Revenue+ev'!T68*#REF!</f>
        <v>#REF!</v>
      </c>
      <c r="U12" s="2" t="e">
        <f t="shared" si="2"/>
        <v>#REF!</v>
      </c>
      <c r="V12" s="2" t="e">
        <f>#REF!</f>
        <v>#REF!</v>
      </c>
      <c r="W12" s="2" t="e">
        <f t="shared" si="3"/>
        <v>#REF!</v>
      </c>
    </row>
    <row r="13" spans="4:23" x14ac:dyDescent="0.2">
      <c r="D13" s="6">
        <v>4</v>
      </c>
      <c r="E13" s="7" t="s">
        <v>15</v>
      </c>
      <c r="F13" s="8">
        <v>0</v>
      </c>
      <c r="G13" s="8">
        <f t="shared" si="1"/>
        <v>0</v>
      </c>
      <c r="H13" s="8">
        <f t="shared" si="1"/>
        <v>0</v>
      </c>
      <c r="I13" s="8" t="e">
        <f>I41*#REF!+'Revenue+ev'!I69*#REF!</f>
        <v>#REF!</v>
      </c>
      <c r="J13" s="8" t="e">
        <f>J41*#REF!+'Revenue+ev'!J69*#REF!</f>
        <v>#REF!</v>
      </c>
      <c r="K13" s="8" t="e">
        <f>K41*#REF!+'Revenue+ev'!K69*#REF!</f>
        <v>#REF!</v>
      </c>
      <c r="L13" s="8" t="e">
        <f>L41*#REF!+'Revenue+ev'!L69*#REF!</f>
        <v>#REF!</v>
      </c>
      <c r="M13" s="8" t="e">
        <f>M41*#REF!+'Revenue+ev'!M69*#REF!</f>
        <v>#REF!</v>
      </c>
      <c r="N13" s="8" t="e">
        <f>N41*#REF!+'Revenue+ev'!N69*#REF!</f>
        <v>#REF!</v>
      </c>
      <c r="O13" s="8" t="e">
        <f>O41*#REF!+'Revenue+ev'!O69*#REF!</f>
        <v>#REF!</v>
      </c>
      <c r="P13" s="8" t="e">
        <f>P41*#REF!+'Revenue+ev'!P69*#REF!</f>
        <v>#REF!</v>
      </c>
      <c r="Q13" s="8" t="e">
        <f>Q41*#REF!+'Revenue+ev'!Q69*#REF!</f>
        <v>#REF!</v>
      </c>
      <c r="R13" s="8" t="e">
        <f>R41*#REF!+'Revenue+ev'!R69*#REF!</f>
        <v>#REF!</v>
      </c>
      <c r="S13" s="8" t="e">
        <f>S41*#REF!+'Revenue+ev'!S69*#REF!</f>
        <v>#REF!</v>
      </c>
      <c r="T13" s="8" t="e">
        <f>T41*#REF!+'Revenue+ev'!T69*#REF!</f>
        <v>#REF!</v>
      </c>
      <c r="U13" s="2" t="e">
        <f t="shared" si="2"/>
        <v>#REF!</v>
      </c>
      <c r="V13" s="2" t="e">
        <f>#REF!</f>
        <v>#REF!</v>
      </c>
      <c r="W13" s="2" t="e">
        <f t="shared" si="3"/>
        <v>#REF!</v>
      </c>
    </row>
    <row r="14" spans="4:23" x14ac:dyDescent="0.2">
      <c r="D14" s="6">
        <v>5</v>
      </c>
      <c r="E14" s="7" t="s">
        <v>16</v>
      </c>
      <c r="F14" s="8">
        <v>0</v>
      </c>
      <c r="G14" s="8">
        <f t="shared" si="1"/>
        <v>0</v>
      </c>
      <c r="H14" s="8">
        <f t="shared" si="1"/>
        <v>0</v>
      </c>
      <c r="I14" s="8" t="e">
        <f>I42*#REF!+'Revenue+ev'!I70*#REF!</f>
        <v>#REF!</v>
      </c>
      <c r="J14" s="8" t="e">
        <f>J42*#REF!+'Revenue+ev'!J70*#REF!</f>
        <v>#REF!</v>
      </c>
      <c r="K14" s="8" t="e">
        <f>K42*#REF!+'Revenue+ev'!K70*#REF!</f>
        <v>#REF!</v>
      </c>
      <c r="L14" s="8" t="e">
        <f>L42*#REF!+'Revenue+ev'!L70*#REF!</f>
        <v>#REF!</v>
      </c>
      <c r="M14" s="8" t="e">
        <f>M42*#REF!+'Revenue+ev'!M70*#REF!</f>
        <v>#REF!</v>
      </c>
      <c r="N14" s="8" t="e">
        <f>N42*#REF!+'Revenue+ev'!N70*#REF!</f>
        <v>#REF!</v>
      </c>
      <c r="O14" s="8" t="e">
        <f>O42*#REF!+'Revenue+ev'!O70*#REF!</f>
        <v>#REF!</v>
      </c>
      <c r="P14" s="8" t="e">
        <f>P42*#REF!+'Revenue+ev'!P70*#REF!</f>
        <v>#REF!</v>
      </c>
      <c r="Q14" s="8" t="e">
        <f>Q42*#REF!+'Revenue+ev'!Q70*#REF!</f>
        <v>#REF!</v>
      </c>
      <c r="R14" s="8" t="e">
        <f>R42*#REF!+'Revenue+ev'!R70*#REF!</f>
        <v>#REF!</v>
      </c>
      <c r="S14" s="8" t="e">
        <f>S42*#REF!+'Revenue+ev'!S70*#REF!</f>
        <v>#REF!</v>
      </c>
      <c r="T14" s="8" t="e">
        <f>T42*#REF!+'Revenue+ev'!T70*#REF!</f>
        <v>#REF!</v>
      </c>
      <c r="U14" s="2" t="e">
        <f t="shared" si="2"/>
        <v>#REF!</v>
      </c>
      <c r="V14" s="2" t="e">
        <f>#REF!</f>
        <v>#REF!</v>
      </c>
      <c r="W14" s="2" t="e">
        <f t="shared" si="3"/>
        <v>#REF!</v>
      </c>
    </row>
    <row r="15" spans="4:23" x14ac:dyDescent="0.2">
      <c r="D15" s="6">
        <v>6</v>
      </c>
      <c r="E15" s="7" t="s">
        <v>17</v>
      </c>
      <c r="F15" s="8">
        <v>0</v>
      </c>
      <c r="G15" s="8">
        <f t="shared" si="1"/>
        <v>0</v>
      </c>
      <c r="H15" s="8">
        <f t="shared" si="1"/>
        <v>0</v>
      </c>
      <c r="I15" s="8" t="e">
        <f>I43*#REF!+'Revenue+ev'!I71*#REF!</f>
        <v>#REF!</v>
      </c>
      <c r="J15" s="8" t="e">
        <f>J43*#REF!+'Revenue+ev'!J71*#REF!</f>
        <v>#REF!</v>
      </c>
      <c r="K15" s="8" t="e">
        <f>K43*#REF!+'Revenue+ev'!K71*#REF!</f>
        <v>#REF!</v>
      </c>
      <c r="L15" s="8" t="e">
        <f>L43*#REF!+'Revenue+ev'!L71*#REF!</f>
        <v>#REF!</v>
      </c>
      <c r="M15" s="8" t="e">
        <f>M43*#REF!+'Revenue+ev'!M71*#REF!</f>
        <v>#REF!</v>
      </c>
      <c r="N15" s="8" t="e">
        <f>N43*#REF!+'Revenue+ev'!N71*#REF!</f>
        <v>#REF!</v>
      </c>
      <c r="O15" s="8" t="e">
        <f>O43*#REF!+'Revenue+ev'!O71*#REF!</f>
        <v>#REF!</v>
      </c>
      <c r="P15" s="8" t="e">
        <f>P43*#REF!+'Revenue+ev'!P71*#REF!</f>
        <v>#REF!</v>
      </c>
      <c r="Q15" s="8" t="e">
        <f>Q43*#REF!+'Revenue+ev'!Q71*#REF!</f>
        <v>#REF!</v>
      </c>
      <c r="R15" s="8" t="e">
        <f>R43*#REF!+'Revenue+ev'!R71*#REF!</f>
        <v>#REF!</v>
      </c>
      <c r="S15" s="8" t="e">
        <f>S43*#REF!+'Revenue+ev'!S71*#REF!</f>
        <v>#REF!</v>
      </c>
      <c r="T15" s="8" t="e">
        <f>T43*#REF!+'Revenue+ev'!T71*#REF!</f>
        <v>#REF!</v>
      </c>
      <c r="U15" s="2" t="e">
        <f t="shared" si="2"/>
        <v>#REF!</v>
      </c>
      <c r="V15" s="2" t="e">
        <f>#REF!</f>
        <v>#REF!</v>
      </c>
      <c r="W15" s="2" t="e">
        <f t="shared" si="3"/>
        <v>#REF!</v>
      </c>
    </row>
    <row r="16" spans="4:23" x14ac:dyDescent="0.2">
      <c r="D16" s="6">
        <v>7</v>
      </c>
      <c r="E16" s="7" t="s">
        <v>18</v>
      </c>
      <c r="F16" s="8">
        <v>0</v>
      </c>
      <c r="G16" s="8">
        <f t="shared" si="1"/>
        <v>0</v>
      </c>
      <c r="H16" s="8">
        <f t="shared" si="1"/>
        <v>0</v>
      </c>
      <c r="I16" s="8" t="e">
        <f>I44*#REF!+'Revenue+ev'!I72*#REF!</f>
        <v>#REF!</v>
      </c>
      <c r="J16" s="8" t="e">
        <f>J44*#REF!+'Revenue+ev'!J72*#REF!</f>
        <v>#REF!</v>
      </c>
      <c r="K16" s="8" t="e">
        <f>K44*#REF!+'Revenue+ev'!K72*#REF!</f>
        <v>#REF!</v>
      </c>
      <c r="L16" s="8" t="e">
        <f>L44*#REF!+'Revenue+ev'!L72*#REF!</f>
        <v>#REF!</v>
      </c>
      <c r="M16" s="8" t="e">
        <f>M44*#REF!+'Revenue+ev'!M72*#REF!</f>
        <v>#REF!</v>
      </c>
      <c r="N16" s="8" t="e">
        <f>N44*#REF!+'Revenue+ev'!N72*#REF!</f>
        <v>#REF!</v>
      </c>
      <c r="O16" s="8" t="e">
        <f>O44*#REF!+'Revenue+ev'!O72*#REF!</f>
        <v>#REF!</v>
      </c>
      <c r="P16" s="8" t="e">
        <f>P44*#REF!+'Revenue+ev'!P72*#REF!</f>
        <v>#REF!</v>
      </c>
      <c r="Q16" s="8" t="e">
        <f>Q44*#REF!+'Revenue+ev'!Q72*#REF!</f>
        <v>#REF!</v>
      </c>
      <c r="R16" s="8" t="e">
        <f>R44*#REF!+'Revenue+ev'!R72*#REF!</f>
        <v>#REF!</v>
      </c>
      <c r="S16" s="8" t="e">
        <f>S44*#REF!+'Revenue+ev'!S72*#REF!</f>
        <v>#REF!</v>
      </c>
      <c r="T16" s="8" t="e">
        <f>T44*#REF!+'Revenue+ev'!T72*#REF!</f>
        <v>#REF!</v>
      </c>
      <c r="U16" s="2" t="e">
        <f t="shared" si="2"/>
        <v>#REF!</v>
      </c>
      <c r="V16" s="2" t="e">
        <f>#REF!</f>
        <v>#REF!</v>
      </c>
      <c r="W16" s="2" t="e">
        <f t="shared" si="3"/>
        <v>#REF!</v>
      </c>
    </row>
    <row r="17" spans="4:23" x14ac:dyDescent="0.2">
      <c r="D17" s="6">
        <v>8</v>
      </c>
      <c r="E17" s="7" t="s">
        <v>19</v>
      </c>
      <c r="F17" s="8">
        <v>0</v>
      </c>
      <c r="G17" s="8">
        <f t="shared" si="1"/>
        <v>0</v>
      </c>
      <c r="H17" s="8">
        <f t="shared" si="1"/>
        <v>0</v>
      </c>
      <c r="I17" s="8" t="e">
        <f>I45*#REF!+'Revenue+ev'!I73*#REF!</f>
        <v>#REF!</v>
      </c>
      <c r="J17" s="8" t="e">
        <f>J45*#REF!+'Revenue+ev'!J73*#REF!</f>
        <v>#REF!</v>
      </c>
      <c r="K17" s="8" t="e">
        <f>K45*#REF!+'Revenue+ev'!K73*#REF!</f>
        <v>#REF!</v>
      </c>
      <c r="L17" s="8" t="e">
        <f>L45*#REF!+'Revenue+ev'!L73*#REF!</f>
        <v>#REF!</v>
      </c>
      <c r="M17" s="8" t="e">
        <f>M45*#REF!+'Revenue+ev'!M73*#REF!</f>
        <v>#REF!</v>
      </c>
      <c r="N17" s="8" t="e">
        <f>N45*#REF!+'Revenue+ev'!N73*#REF!</f>
        <v>#REF!</v>
      </c>
      <c r="O17" s="8" t="e">
        <f>O45*#REF!+'Revenue+ev'!O73*#REF!</f>
        <v>#REF!</v>
      </c>
      <c r="P17" s="8" t="e">
        <f>P45*#REF!+'Revenue+ev'!P73*#REF!</f>
        <v>#REF!</v>
      </c>
      <c r="Q17" s="8" t="e">
        <f>Q45*#REF!+'Revenue+ev'!Q73*#REF!</f>
        <v>#REF!</v>
      </c>
      <c r="R17" s="8" t="e">
        <f>R45*#REF!+'Revenue+ev'!R73*#REF!</f>
        <v>#REF!</v>
      </c>
      <c r="S17" s="8" t="e">
        <f>S45*#REF!+'Revenue+ev'!S73*#REF!</f>
        <v>#REF!</v>
      </c>
      <c r="T17" s="8" t="e">
        <f>T45*#REF!+'Revenue+ev'!T73*#REF!</f>
        <v>#REF!</v>
      </c>
      <c r="U17" s="2" t="e">
        <f t="shared" si="2"/>
        <v>#REF!</v>
      </c>
      <c r="V17" s="2" t="e">
        <f>#REF!</f>
        <v>#REF!</v>
      </c>
      <c r="W17" s="2" t="e">
        <f t="shared" si="3"/>
        <v>#REF!</v>
      </c>
    </row>
    <row r="18" spans="4:23" x14ac:dyDescent="0.2">
      <c r="D18" s="6">
        <v>9</v>
      </c>
      <c r="E18" s="7" t="s">
        <v>20</v>
      </c>
      <c r="F18" s="8">
        <v>0</v>
      </c>
      <c r="G18" s="8">
        <f t="shared" si="1"/>
        <v>0</v>
      </c>
      <c r="H18" s="8">
        <f t="shared" si="1"/>
        <v>0</v>
      </c>
      <c r="I18" s="8" t="e">
        <f>I46*#REF!+'Revenue+ev'!I74*#REF!</f>
        <v>#REF!</v>
      </c>
      <c r="J18" s="8" t="e">
        <f>J46*#REF!+'Revenue+ev'!J74*#REF!</f>
        <v>#REF!</v>
      </c>
      <c r="K18" s="8" t="e">
        <f>K46*#REF!+'Revenue+ev'!K74*#REF!</f>
        <v>#REF!</v>
      </c>
      <c r="L18" s="8" t="e">
        <f>L46*#REF!+'Revenue+ev'!L74*#REF!</f>
        <v>#REF!</v>
      </c>
      <c r="M18" s="8" t="e">
        <f>M46*#REF!+'Revenue+ev'!M74*#REF!</f>
        <v>#REF!</v>
      </c>
      <c r="N18" s="8" t="e">
        <f>N46*#REF!+'Revenue+ev'!N74*#REF!</f>
        <v>#REF!</v>
      </c>
      <c r="O18" s="8" t="e">
        <f>O46*#REF!+'Revenue+ev'!O74*#REF!</f>
        <v>#REF!</v>
      </c>
      <c r="P18" s="8" t="e">
        <f>P46*#REF!+'Revenue+ev'!P74*#REF!</f>
        <v>#REF!</v>
      </c>
      <c r="Q18" s="8" t="e">
        <f>Q46*#REF!+'Revenue+ev'!Q74*#REF!</f>
        <v>#REF!</v>
      </c>
      <c r="R18" s="8" t="e">
        <f>R46*#REF!+'Revenue+ev'!R74*#REF!</f>
        <v>#REF!</v>
      </c>
      <c r="S18" s="8" t="e">
        <f>S46*#REF!+'Revenue+ev'!S74*#REF!</f>
        <v>#REF!</v>
      </c>
      <c r="T18" s="8" t="e">
        <f>T46*#REF!+'Revenue+ev'!T74*#REF!</f>
        <v>#REF!</v>
      </c>
      <c r="U18" s="2" t="e">
        <f t="shared" si="2"/>
        <v>#REF!</v>
      </c>
      <c r="V18" s="2" t="e">
        <f>#REF!</f>
        <v>#REF!</v>
      </c>
      <c r="W18" s="2" t="e">
        <f t="shared" si="3"/>
        <v>#REF!</v>
      </c>
    </row>
    <row r="19" spans="4:23" x14ac:dyDescent="0.2">
      <c r="D19" s="6">
        <v>10</v>
      </c>
      <c r="E19" s="7" t="s">
        <v>21</v>
      </c>
      <c r="F19" s="8">
        <v>0</v>
      </c>
      <c r="G19" s="8">
        <f t="shared" si="1"/>
        <v>0</v>
      </c>
      <c r="H19" s="8">
        <f t="shared" si="1"/>
        <v>0</v>
      </c>
      <c r="I19" s="8" t="e">
        <f>I47*#REF!+'Revenue+ev'!I75*#REF!</f>
        <v>#REF!</v>
      </c>
      <c r="J19" s="8" t="e">
        <f>J47*#REF!+'Revenue+ev'!J75*#REF!</f>
        <v>#REF!</v>
      </c>
      <c r="K19" s="8" t="e">
        <f>K47*#REF!+'Revenue+ev'!K75*#REF!</f>
        <v>#REF!</v>
      </c>
      <c r="L19" s="8" t="e">
        <f>L47*#REF!+'Revenue+ev'!L75*#REF!</f>
        <v>#REF!</v>
      </c>
      <c r="M19" s="8" t="e">
        <f>M47*#REF!+'Revenue+ev'!M75*#REF!</f>
        <v>#REF!</v>
      </c>
      <c r="N19" s="8" t="e">
        <f>N47*#REF!+'Revenue+ev'!N75*#REF!</f>
        <v>#REF!</v>
      </c>
      <c r="O19" s="8" t="e">
        <f>O47*#REF!+'Revenue+ev'!O75*#REF!</f>
        <v>#REF!</v>
      </c>
      <c r="P19" s="8" t="e">
        <f>P47*#REF!+'Revenue+ev'!P75*#REF!</f>
        <v>#REF!</v>
      </c>
      <c r="Q19" s="8" t="e">
        <f>Q47*#REF!+'Revenue+ev'!Q75*#REF!</f>
        <v>#REF!</v>
      </c>
      <c r="R19" s="8" t="e">
        <f>R47*#REF!+'Revenue+ev'!R75*#REF!</f>
        <v>#REF!</v>
      </c>
      <c r="S19" s="8" t="e">
        <f>S47*#REF!+'Revenue+ev'!S75*#REF!</f>
        <v>#REF!</v>
      </c>
      <c r="T19" s="8" t="e">
        <f>T47*#REF!+'Revenue+ev'!T75*#REF!</f>
        <v>#REF!</v>
      </c>
      <c r="U19" s="2" t="e">
        <f t="shared" si="2"/>
        <v>#REF!</v>
      </c>
      <c r="V19" s="2" t="e">
        <f>#REF!</f>
        <v>#REF!</v>
      </c>
      <c r="W19" s="2" t="e">
        <f t="shared" si="3"/>
        <v>#REF!</v>
      </c>
    </row>
    <row r="20" spans="4:23" x14ac:dyDescent="0.2">
      <c r="D20" s="6">
        <v>11</v>
      </c>
      <c r="E20" s="7" t="s">
        <v>22</v>
      </c>
      <c r="F20" s="8">
        <v>0</v>
      </c>
      <c r="G20" s="8">
        <f t="shared" si="1"/>
        <v>0</v>
      </c>
      <c r="H20" s="8">
        <f t="shared" si="1"/>
        <v>0</v>
      </c>
      <c r="I20" s="8" t="e">
        <f>I48*#REF!+'Revenue+ev'!I76*#REF!</f>
        <v>#REF!</v>
      </c>
      <c r="J20" s="8" t="e">
        <f>J48*#REF!+'Revenue+ev'!J76*#REF!</f>
        <v>#REF!</v>
      </c>
      <c r="K20" s="8" t="e">
        <f>K48*#REF!+'Revenue+ev'!K76*#REF!</f>
        <v>#REF!</v>
      </c>
      <c r="L20" s="8" t="e">
        <f>L48*#REF!+'Revenue+ev'!L76*#REF!</f>
        <v>#REF!</v>
      </c>
      <c r="M20" s="8" t="e">
        <f>M48*#REF!+'Revenue+ev'!M76*#REF!</f>
        <v>#REF!</v>
      </c>
      <c r="N20" s="8" t="e">
        <f>N48*#REF!+'Revenue+ev'!N76*#REF!</f>
        <v>#REF!</v>
      </c>
      <c r="O20" s="8" t="e">
        <f>O48*#REF!+'Revenue+ev'!O76*#REF!</f>
        <v>#REF!</v>
      </c>
      <c r="P20" s="8" t="e">
        <f>P48*#REF!+'Revenue+ev'!P76*#REF!</f>
        <v>#REF!</v>
      </c>
      <c r="Q20" s="8" t="e">
        <f>Q48*#REF!+'Revenue+ev'!Q76*#REF!</f>
        <v>#REF!</v>
      </c>
      <c r="R20" s="8" t="e">
        <f>R48*#REF!+'Revenue+ev'!R76*#REF!</f>
        <v>#REF!</v>
      </c>
      <c r="S20" s="8" t="e">
        <f>S48*#REF!+'Revenue+ev'!S76*#REF!</f>
        <v>#REF!</v>
      </c>
      <c r="T20" s="8" t="e">
        <f>T48*#REF!+'Revenue+ev'!T76*#REF!</f>
        <v>#REF!</v>
      </c>
      <c r="U20" s="2" t="e">
        <f t="shared" si="2"/>
        <v>#REF!</v>
      </c>
      <c r="V20" s="2" t="e">
        <f>#REF!</f>
        <v>#REF!</v>
      </c>
      <c r="W20" s="2" t="e">
        <f t="shared" si="3"/>
        <v>#REF!</v>
      </c>
    </row>
    <row r="21" spans="4:23" x14ac:dyDescent="0.2">
      <c r="D21" s="6">
        <v>12</v>
      </c>
      <c r="E21" s="7" t="s">
        <v>23</v>
      </c>
      <c r="F21" s="8">
        <v>0</v>
      </c>
      <c r="G21" s="8">
        <f t="shared" si="1"/>
        <v>0</v>
      </c>
      <c r="H21" s="8">
        <f t="shared" si="1"/>
        <v>0</v>
      </c>
      <c r="I21" s="8" t="e">
        <f>I49*#REF!+'Revenue+ev'!I77*#REF!</f>
        <v>#REF!</v>
      </c>
      <c r="J21" s="8" t="e">
        <f>J49*#REF!+'Revenue+ev'!J77*#REF!</f>
        <v>#REF!</v>
      </c>
      <c r="K21" s="8" t="e">
        <f>K49*#REF!+'Revenue+ev'!K77*#REF!</f>
        <v>#REF!</v>
      </c>
      <c r="L21" s="8" t="e">
        <f>L49*#REF!+'Revenue+ev'!L77*#REF!</f>
        <v>#REF!</v>
      </c>
      <c r="M21" s="8" t="e">
        <f>M49*#REF!+'Revenue+ev'!M77*#REF!</f>
        <v>#REF!</v>
      </c>
      <c r="N21" s="8" t="e">
        <f>N49*#REF!+'Revenue+ev'!N77*#REF!</f>
        <v>#REF!</v>
      </c>
      <c r="O21" s="8" t="e">
        <f>O49*#REF!+'Revenue+ev'!O77*#REF!</f>
        <v>#REF!</v>
      </c>
      <c r="P21" s="8" t="e">
        <f>P49*#REF!+'Revenue+ev'!P77*#REF!</f>
        <v>#REF!</v>
      </c>
      <c r="Q21" s="8" t="e">
        <f>Q49*#REF!+'Revenue+ev'!Q77*#REF!</f>
        <v>#REF!</v>
      </c>
      <c r="R21" s="8" t="e">
        <f>R49*#REF!+'Revenue+ev'!R77*#REF!</f>
        <v>#REF!</v>
      </c>
      <c r="S21" s="8" t="e">
        <f>S49*#REF!+'Revenue+ev'!S77*#REF!</f>
        <v>#REF!</v>
      </c>
      <c r="T21" s="8" t="e">
        <f>T49*#REF!+'Revenue+ev'!T77*#REF!</f>
        <v>#REF!</v>
      </c>
      <c r="U21" s="2" t="e">
        <f t="shared" si="2"/>
        <v>#REF!</v>
      </c>
      <c r="V21" s="2" t="e">
        <f>#REF!</f>
        <v>#REF!</v>
      </c>
      <c r="W21" s="2" t="e">
        <f t="shared" si="3"/>
        <v>#REF!</v>
      </c>
    </row>
    <row r="22" spans="4:23" x14ac:dyDescent="0.2">
      <c r="D22" s="6">
        <v>13</v>
      </c>
      <c r="E22" s="7" t="s">
        <v>24</v>
      </c>
      <c r="F22" s="8">
        <v>0</v>
      </c>
      <c r="G22" s="8">
        <f t="shared" si="1"/>
        <v>0</v>
      </c>
      <c r="H22" s="8">
        <f t="shared" si="1"/>
        <v>0</v>
      </c>
      <c r="I22" s="8" t="e">
        <f>I50*#REF!+'Revenue+ev'!I78*#REF!</f>
        <v>#REF!</v>
      </c>
      <c r="J22" s="8" t="e">
        <f>J50*#REF!+'Revenue+ev'!J78*#REF!</f>
        <v>#REF!</v>
      </c>
      <c r="K22" s="8" t="e">
        <f>K50*#REF!+'Revenue+ev'!K78*#REF!</f>
        <v>#REF!</v>
      </c>
      <c r="L22" s="8" t="e">
        <f>L50*#REF!+'Revenue+ev'!L78*#REF!</f>
        <v>#REF!</v>
      </c>
      <c r="M22" s="8" t="e">
        <f>M50*#REF!+'Revenue+ev'!M78*#REF!</f>
        <v>#REF!</v>
      </c>
      <c r="N22" s="8" t="e">
        <f>N50*#REF!+'Revenue+ev'!N78*#REF!</f>
        <v>#REF!</v>
      </c>
      <c r="O22" s="8" t="e">
        <f>O50*#REF!+'Revenue+ev'!O78*#REF!</f>
        <v>#REF!</v>
      </c>
      <c r="P22" s="8" t="e">
        <f>P50*#REF!+'Revenue+ev'!P78*#REF!</f>
        <v>#REF!</v>
      </c>
      <c r="Q22" s="8" t="e">
        <f>Q50*#REF!+'Revenue+ev'!Q78*#REF!</f>
        <v>#REF!</v>
      </c>
      <c r="R22" s="8" t="e">
        <f>R50*#REF!+'Revenue+ev'!R78*#REF!</f>
        <v>#REF!</v>
      </c>
      <c r="S22" s="8" t="e">
        <f>S50*#REF!+'Revenue+ev'!S78*#REF!</f>
        <v>#REF!</v>
      </c>
      <c r="T22" s="8" t="e">
        <f>T50*#REF!+'Revenue+ev'!T78*#REF!</f>
        <v>#REF!</v>
      </c>
      <c r="U22" s="2" t="e">
        <f t="shared" si="2"/>
        <v>#REF!</v>
      </c>
      <c r="V22" s="2" t="e">
        <f>#REF!</f>
        <v>#REF!</v>
      </c>
      <c r="W22" s="2" t="e">
        <f t="shared" si="3"/>
        <v>#REF!</v>
      </c>
    </row>
    <row r="23" spans="4:23" x14ac:dyDescent="0.2">
      <c r="D23" s="6">
        <v>14</v>
      </c>
      <c r="E23" s="7" t="s">
        <v>25</v>
      </c>
      <c r="F23" s="8">
        <v>0</v>
      </c>
      <c r="G23" s="8">
        <f t="shared" si="1"/>
        <v>0</v>
      </c>
      <c r="H23" s="8">
        <f t="shared" si="1"/>
        <v>0</v>
      </c>
      <c r="I23" s="8" t="e">
        <f>I51*#REF!+'Revenue+ev'!I79*#REF!</f>
        <v>#REF!</v>
      </c>
      <c r="J23" s="8" t="e">
        <f>J51*#REF!+'Revenue+ev'!J79*#REF!</f>
        <v>#REF!</v>
      </c>
      <c r="K23" s="8" t="e">
        <f>K51*#REF!+'Revenue+ev'!K79*#REF!</f>
        <v>#REF!</v>
      </c>
      <c r="L23" s="8" t="e">
        <f>L51*#REF!+'Revenue+ev'!L79*#REF!</f>
        <v>#REF!</v>
      </c>
      <c r="M23" s="8" t="e">
        <f>M51*#REF!+'Revenue+ev'!M79*#REF!</f>
        <v>#REF!</v>
      </c>
      <c r="N23" s="8" t="e">
        <f>N51*#REF!+'Revenue+ev'!N79*#REF!</f>
        <v>#REF!</v>
      </c>
      <c r="O23" s="8" t="e">
        <f>O51*#REF!+'Revenue+ev'!O79*#REF!</f>
        <v>#REF!</v>
      </c>
      <c r="P23" s="8" t="e">
        <f>P51*#REF!+'Revenue+ev'!P79*#REF!</f>
        <v>#REF!</v>
      </c>
      <c r="Q23" s="8" t="e">
        <f>Q51*#REF!+'Revenue+ev'!Q79*#REF!</f>
        <v>#REF!</v>
      </c>
      <c r="R23" s="8" t="e">
        <f>R51*#REF!+'Revenue+ev'!R79*#REF!</f>
        <v>#REF!</v>
      </c>
      <c r="S23" s="8" t="e">
        <f>S51*#REF!+'Revenue+ev'!S79*#REF!</f>
        <v>#REF!</v>
      </c>
      <c r="T23" s="8" t="e">
        <f>T51*#REF!+'Revenue+ev'!T79*#REF!</f>
        <v>#REF!</v>
      </c>
      <c r="U23" s="2" t="e">
        <f t="shared" si="2"/>
        <v>#REF!</v>
      </c>
      <c r="V23" s="2" t="e">
        <f>#REF!</f>
        <v>#REF!</v>
      </c>
      <c r="W23" s="2" t="e">
        <f t="shared" si="3"/>
        <v>#REF!</v>
      </c>
    </row>
    <row r="24" spans="4:23" x14ac:dyDescent="0.2">
      <c r="D24" s="6">
        <v>15</v>
      </c>
      <c r="E24" s="7" t="s">
        <v>26</v>
      </c>
      <c r="F24" s="8">
        <v>0</v>
      </c>
      <c r="G24" s="8">
        <f t="shared" si="1"/>
        <v>0</v>
      </c>
      <c r="H24" s="8">
        <f t="shared" si="1"/>
        <v>0</v>
      </c>
      <c r="I24" s="8" t="e">
        <f>I52*#REF!+'Revenue+ev'!I80*#REF!</f>
        <v>#REF!</v>
      </c>
      <c r="J24" s="8" t="e">
        <f>J52*#REF!+'Revenue+ev'!J80*#REF!</f>
        <v>#REF!</v>
      </c>
      <c r="K24" s="8" t="e">
        <f>K52*#REF!+'Revenue+ev'!K80*#REF!</f>
        <v>#REF!</v>
      </c>
      <c r="L24" s="8" t="e">
        <f>L52*#REF!+'Revenue+ev'!L80*#REF!</f>
        <v>#REF!</v>
      </c>
      <c r="M24" s="8" t="e">
        <f>M52*#REF!+'Revenue+ev'!M80*#REF!</f>
        <v>#REF!</v>
      </c>
      <c r="N24" s="8" t="e">
        <f>N52*#REF!+'Revenue+ev'!N80*#REF!</f>
        <v>#REF!</v>
      </c>
      <c r="O24" s="8" t="e">
        <f>O52*#REF!+'Revenue+ev'!O80*#REF!</f>
        <v>#REF!</v>
      </c>
      <c r="P24" s="8" t="e">
        <f>P52*#REF!+'Revenue+ev'!P80*#REF!</f>
        <v>#REF!</v>
      </c>
      <c r="Q24" s="8" t="e">
        <f>Q52*#REF!+'Revenue+ev'!Q80*#REF!</f>
        <v>#REF!</v>
      </c>
      <c r="R24" s="8" t="e">
        <f>R52*#REF!+'Revenue+ev'!R80*#REF!</f>
        <v>#REF!</v>
      </c>
      <c r="S24" s="8" t="e">
        <f>S52*#REF!+'Revenue+ev'!S80*#REF!</f>
        <v>#REF!</v>
      </c>
      <c r="T24" s="8" t="e">
        <f>T52*#REF!+'Revenue+ev'!T80*#REF!</f>
        <v>#REF!</v>
      </c>
      <c r="U24" s="2" t="e">
        <f t="shared" si="2"/>
        <v>#REF!</v>
      </c>
      <c r="V24" s="2" t="e">
        <f>#REF!</f>
        <v>#REF!</v>
      </c>
      <c r="W24" s="2" t="e">
        <f t="shared" si="3"/>
        <v>#REF!</v>
      </c>
    </row>
    <row r="25" spans="4:23" x14ac:dyDescent="0.2">
      <c r="D25" s="6">
        <v>16</v>
      </c>
      <c r="E25" s="7" t="s">
        <v>27</v>
      </c>
      <c r="F25" s="8">
        <v>0</v>
      </c>
      <c r="G25" s="8">
        <f t="shared" si="1"/>
        <v>0</v>
      </c>
      <c r="H25" s="8">
        <f t="shared" si="1"/>
        <v>0</v>
      </c>
      <c r="I25" s="8" t="e">
        <f>I53*#REF!+'Revenue+ev'!I81*#REF!</f>
        <v>#REF!</v>
      </c>
      <c r="J25" s="8" t="e">
        <f>J53*#REF!+'Revenue+ev'!J81*#REF!</f>
        <v>#REF!</v>
      </c>
      <c r="K25" s="8" t="e">
        <f>K53*#REF!+'Revenue+ev'!K81*#REF!</f>
        <v>#REF!</v>
      </c>
      <c r="L25" s="8" t="e">
        <f>L53*#REF!+'Revenue+ev'!L81*#REF!</f>
        <v>#REF!</v>
      </c>
      <c r="M25" s="8" t="e">
        <f>M53*#REF!+'Revenue+ev'!M81*#REF!</f>
        <v>#REF!</v>
      </c>
      <c r="N25" s="8" t="e">
        <f>N53*#REF!+'Revenue+ev'!N81*#REF!</f>
        <v>#REF!</v>
      </c>
      <c r="O25" s="8" t="e">
        <f>O53*#REF!+'Revenue+ev'!O81*#REF!</f>
        <v>#REF!</v>
      </c>
      <c r="P25" s="8" t="e">
        <f>P53*#REF!+'Revenue+ev'!P81*#REF!</f>
        <v>#REF!</v>
      </c>
      <c r="Q25" s="8" t="e">
        <f>Q53*#REF!+'Revenue+ev'!Q81*#REF!</f>
        <v>#REF!</v>
      </c>
      <c r="R25" s="8" t="e">
        <f>R53*#REF!+'Revenue+ev'!R81*#REF!</f>
        <v>#REF!</v>
      </c>
      <c r="S25" s="8" t="e">
        <f>S53*#REF!+'Revenue+ev'!S81*#REF!</f>
        <v>#REF!</v>
      </c>
      <c r="T25" s="8" t="e">
        <f>T53*#REF!+'Revenue+ev'!T81*#REF!</f>
        <v>#REF!</v>
      </c>
      <c r="U25" s="2" t="e">
        <f t="shared" si="2"/>
        <v>#REF!</v>
      </c>
      <c r="V25" s="2" t="e">
        <f>#REF!</f>
        <v>#REF!</v>
      </c>
      <c r="W25" s="2" t="e">
        <f t="shared" si="3"/>
        <v>#REF!</v>
      </c>
    </row>
    <row r="26" spans="4:23" x14ac:dyDescent="0.2">
      <c r="D26" s="6">
        <v>17</v>
      </c>
      <c r="E26" s="7" t="s">
        <v>28</v>
      </c>
      <c r="F26" s="8">
        <v>0</v>
      </c>
      <c r="G26" s="8">
        <f t="shared" ref="G26:H34" si="4">G54+G82</f>
        <v>0</v>
      </c>
      <c r="H26" s="8">
        <f t="shared" si="4"/>
        <v>0</v>
      </c>
      <c r="I26" s="8" t="e">
        <f>I54*#REF!+'Revenue+ev'!I82*#REF!</f>
        <v>#REF!</v>
      </c>
      <c r="J26" s="8" t="e">
        <f>J54*#REF!+'Revenue+ev'!J82*#REF!</f>
        <v>#REF!</v>
      </c>
      <c r="K26" s="8" t="e">
        <f>K54*#REF!+'Revenue+ev'!K82*#REF!</f>
        <v>#REF!</v>
      </c>
      <c r="L26" s="8" t="e">
        <f>L54*#REF!+'Revenue+ev'!L82*#REF!</f>
        <v>#REF!</v>
      </c>
      <c r="M26" s="8" t="e">
        <f>M54*#REF!+'Revenue+ev'!M82*#REF!</f>
        <v>#REF!</v>
      </c>
      <c r="N26" s="8" t="e">
        <f>N54*#REF!+'Revenue+ev'!N82*#REF!</f>
        <v>#REF!</v>
      </c>
      <c r="O26" s="8" t="e">
        <f>O54*#REF!+'Revenue+ev'!O82*#REF!</f>
        <v>#REF!</v>
      </c>
      <c r="P26" s="8" t="e">
        <f>P54*#REF!+'Revenue+ev'!P82*#REF!</f>
        <v>#REF!</v>
      </c>
      <c r="Q26" s="8" t="e">
        <f>Q54*#REF!+'Revenue+ev'!Q82*#REF!</f>
        <v>#REF!</v>
      </c>
      <c r="R26" s="8" t="e">
        <f>R54*#REF!+'Revenue+ev'!R82*#REF!</f>
        <v>#REF!</v>
      </c>
      <c r="S26" s="8" t="e">
        <f>S54*#REF!+'Revenue+ev'!S82*#REF!</f>
        <v>#REF!</v>
      </c>
      <c r="T26" s="8" t="e">
        <f>T54*#REF!+'Revenue+ev'!T82*#REF!</f>
        <v>#REF!</v>
      </c>
      <c r="U26" s="2" t="e">
        <f t="shared" si="2"/>
        <v>#REF!</v>
      </c>
      <c r="V26" s="2" t="e">
        <f>#REF!</f>
        <v>#REF!</v>
      </c>
      <c r="W26" s="2" t="e">
        <f t="shared" si="3"/>
        <v>#REF!</v>
      </c>
    </row>
    <row r="27" spans="4:23" x14ac:dyDescent="0.2">
      <c r="D27" s="6">
        <v>18</v>
      </c>
      <c r="E27" s="7" t="s">
        <v>29</v>
      </c>
      <c r="F27" s="8">
        <v>0</v>
      </c>
      <c r="G27" s="8">
        <f t="shared" si="4"/>
        <v>0</v>
      </c>
      <c r="H27" s="8">
        <f t="shared" si="4"/>
        <v>0</v>
      </c>
      <c r="I27" s="8" t="e">
        <f>I55*#REF!+'Revenue+ev'!I83*#REF!</f>
        <v>#REF!</v>
      </c>
      <c r="J27" s="8" t="e">
        <f>J55*#REF!+'Revenue+ev'!J83*#REF!</f>
        <v>#REF!</v>
      </c>
      <c r="K27" s="8" t="e">
        <f>K55*#REF!+'Revenue+ev'!K83*#REF!</f>
        <v>#REF!</v>
      </c>
      <c r="L27" s="8" t="e">
        <f>L55*#REF!+'Revenue+ev'!L83*#REF!</f>
        <v>#REF!</v>
      </c>
      <c r="M27" s="8" t="e">
        <f>M55*#REF!+'Revenue+ev'!M83*#REF!</f>
        <v>#REF!</v>
      </c>
      <c r="N27" s="8" t="e">
        <f>N55*#REF!+'Revenue+ev'!N83*#REF!</f>
        <v>#REF!</v>
      </c>
      <c r="O27" s="8" t="e">
        <f>O55*#REF!+'Revenue+ev'!O83*#REF!</f>
        <v>#REF!</v>
      </c>
      <c r="P27" s="8" t="e">
        <f>P55*#REF!+'Revenue+ev'!P83*#REF!</f>
        <v>#REF!</v>
      </c>
      <c r="Q27" s="8" t="e">
        <f>Q55*#REF!+'Revenue+ev'!Q83*#REF!</f>
        <v>#REF!</v>
      </c>
      <c r="R27" s="8" t="e">
        <f>R55*#REF!+'Revenue+ev'!R83*#REF!</f>
        <v>#REF!</v>
      </c>
      <c r="S27" s="8" t="e">
        <f>S55*#REF!+'Revenue+ev'!S83*#REF!</f>
        <v>#REF!</v>
      </c>
      <c r="T27" s="8" t="e">
        <f>T55*#REF!+'Revenue+ev'!T83*#REF!</f>
        <v>#REF!</v>
      </c>
      <c r="U27" s="2" t="e">
        <f t="shared" si="2"/>
        <v>#REF!</v>
      </c>
      <c r="V27" s="2" t="e">
        <f>#REF!</f>
        <v>#REF!</v>
      </c>
      <c r="W27" s="2" t="e">
        <f t="shared" si="3"/>
        <v>#REF!</v>
      </c>
    </row>
    <row r="28" spans="4:23" x14ac:dyDescent="0.2">
      <c r="D28" s="6">
        <v>19</v>
      </c>
      <c r="E28" s="7" t="s">
        <v>30</v>
      </c>
      <c r="F28" s="8">
        <v>0</v>
      </c>
      <c r="G28" s="8">
        <f t="shared" si="4"/>
        <v>0</v>
      </c>
      <c r="H28" s="8">
        <f t="shared" si="4"/>
        <v>0</v>
      </c>
      <c r="I28" s="8" t="e">
        <f>I56*#REF!+'Revenue+ev'!I84*#REF!</f>
        <v>#REF!</v>
      </c>
      <c r="J28" s="8" t="e">
        <f>J56*#REF!+'Revenue+ev'!J84*#REF!</f>
        <v>#REF!</v>
      </c>
      <c r="K28" s="8" t="e">
        <f>K56*#REF!+'Revenue+ev'!K84*#REF!</f>
        <v>#REF!</v>
      </c>
      <c r="L28" s="8" t="e">
        <f>L56*#REF!+'Revenue+ev'!L84*#REF!</f>
        <v>#REF!</v>
      </c>
      <c r="M28" s="8" t="e">
        <f>M56*#REF!+'Revenue+ev'!M84*#REF!</f>
        <v>#REF!</v>
      </c>
      <c r="N28" s="8" t="e">
        <f>N56*#REF!+'Revenue+ev'!N84*#REF!</f>
        <v>#REF!</v>
      </c>
      <c r="O28" s="8" t="e">
        <f>O56*#REF!+'Revenue+ev'!O84*#REF!</f>
        <v>#REF!</v>
      </c>
      <c r="P28" s="8" t="e">
        <f>P56*#REF!+'Revenue+ev'!P84*#REF!</f>
        <v>#REF!</v>
      </c>
      <c r="Q28" s="8" t="e">
        <f>Q56*#REF!+'Revenue+ev'!Q84*#REF!</f>
        <v>#REF!</v>
      </c>
      <c r="R28" s="8" t="e">
        <f>R56*#REF!+'Revenue+ev'!R84*#REF!</f>
        <v>#REF!</v>
      </c>
      <c r="S28" s="8" t="e">
        <f>S56*#REF!+'Revenue+ev'!S84*#REF!</f>
        <v>#REF!</v>
      </c>
      <c r="T28" s="8" t="e">
        <f>T56*#REF!+'Revenue+ev'!T84*#REF!</f>
        <v>#REF!</v>
      </c>
      <c r="U28" s="2" t="e">
        <f t="shared" si="2"/>
        <v>#REF!</v>
      </c>
      <c r="V28" s="2" t="e">
        <f>#REF!</f>
        <v>#REF!</v>
      </c>
      <c r="W28" s="2" t="e">
        <f t="shared" si="3"/>
        <v>#REF!</v>
      </c>
    </row>
    <row r="29" spans="4:23" x14ac:dyDescent="0.2">
      <c r="D29" s="6">
        <v>20</v>
      </c>
      <c r="E29" s="7" t="s">
        <v>31</v>
      </c>
      <c r="F29" s="8">
        <v>0</v>
      </c>
      <c r="G29" s="8">
        <f t="shared" si="4"/>
        <v>0</v>
      </c>
      <c r="H29" s="8">
        <f t="shared" si="4"/>
        <v>0</v>
      </c>
      <c r="I29" s="8" t="e">
        <f>I57*#REF!+'Revenue+ev'!I85*#REF!</f>
        <v>#REF!</v>
      </c>
      <c r="J29" s="8" t="e">
        <f>J57*#REF!+'Revenue+ev'!J85*#REF!</f>
        <v>#REF!</v>
      </c>
      <c r="K29" s="8" t="e">
        <f>K57*#REF!+'Revenue+ev'!K85*#REF!</f>
        <v>#REF!</v>
      </c>
      <c r="L29" s="8" t="e">
        <f>L57*#REF!+'Revenue+ev'!L85*#REF!</f>
        <v>#REF!</v>
      </c>
      <c r="M29" s="8" t="e">
        <f>M57*#REF!+'Revenue+ev'!M85*#REF!</f>
        <v>#REF!</v>
      </c>
      <c r="N29" s="8" t="e">
        <f>N57*#REF!+'Revenue+ev'!N85*#REF!</f>
        <v>#REF!</v>
      </c>
      <c r="O29" s="8" t="e">
        <f>O57*#REF!+'Revenue+ev'!O85*#REF!</f>
        <v>#REF!</v>
      </c>
      <c r="P29" s="8" t="e">
        <f>P57*#REF!+'Revenue+ev'!P85*#REF!</f>
        <v>#REF!</v>
      </c>
      <c r="Q29" s="8" t="e">
        <f>Q57*#REF!+'Revenue+ev'!Q85*#REF!</f>
        <v>#REF!</v>
      </c>
      <c r="R29" s="8" t="e">
        <f>R57*#REF!+'Revenue+ev'!R85*#REF!</f>
        <v>#REF!</v>
      </c>
      <c r="S29" s="8" t="e">
        <f>S57*#REF!+'Revenue+ev'!S85*#REF!</f>
        <v>#REF!</v>
      </c>
      <c r="T29" s="8" t="e">
        <f>T57*#REF!+'Revenue+ev'!T85*#REF!</f>
        <v>#REF!</v>
      </c>
      <c r="U29" s="2" t="e">
        <f t="shared" si="2"/>
        <v>#REF!</v>
      </c>
      <c r="V29" s="2" t="e">
        <f>#REF!</f>
        <v>#REF!</v>
      </c>
      <c r="W29" s="2" t="e">
        <f t="shared" si="3"/>
        <v>#REF!</v>
      </c>
    </row>
    <row r="30" spans="4:23" x14ac:dyDescent="0.2">
      <c r="D30" s="6">
        <v>21</v>
      </c>
      <c r="E30" s="7" t="s">
        <v>32</v>
      </c>
      <c r="F30" s="8">
        <v>0</v>
      </c>
      <c r="G30" s="8">
        <f t="shared" si="4"/>
        <v>0</v>
      </c>
      <c r="H30" s="8">
        <f t="shared" si="4"/>
        <v>0</v>
      </c>
      <c r="I30" s="8" t="e">
        <f>I58*#REF!+'Revenue+ev'!I86*#REF!</f>
        <v>#REF!</v>
      </c>
      <c r="J30" s="8" t="e">
        <f>J58*#REF!+'Revenue+ev'!J86*#REF!</f>
        <v>#REF!</v>
      </c>
      <c r="K30" s="8" t="e">
        <f>K58*#REF!+'Revenue+ev'!K86*#REF!</f>
        <v>#REF!</v>
      </c>
      <c r="L30" s="8" t="e">
        <f>L58*#REF!+'Revenue+ev'!L86*#REF!</f>
        <v>#REF!</v>
      </c>
      <c r="M30" s="8" t="e">
        <f>M58*#REF!+'Revenue+ev'!M86*#REF!</f>
        <v>#REF!</v>
      </c>
      <c r="N30" s="8" t="e">
        <f>N58*#REF!+'Revenue+ev'!N86*#REF!</f>
        <v>#REF!</v>
      </c>
      <c r="O30" s="8" t="e">
        <f>O58*#REF!+'Revenue+ev'!O86*#REF!</f>
        <v>#REF!</v>
      </c>
      <c r="P30" s="8" t="e">
        <f>P58*#REF!+'Revenue+ev'!P86*#REF!</f>
        <v>#REF!</v>
      </c>
      <c r="Q30" s="8" t="e">
        <f>Q58*#REF!+'Revenue+ev'!Q86*#REF!</f>
        <v>#REF!</v>
      </c>
      <c r="R30" s="8" t="e">
        <f>R58*#REF!+'Revenue+ev'!R86*#REF!</f>
        <v>#REF!</v>
      </c>
      <c r="S30" s="8" t="e">
        <f>S58*#REF!+'Revenue+ev'!S86*#REF!</f>
        <v>#REF!</v>
      </c>
      <c r="T30" s="8" t="e">
        <f>T58*#REF!+'Revenue+ev'!T86*#REF!</f>
        <v>#REF!</v>
      </c>
      <c r="U30" s="2" t="e">
        <f t="shared" si="2"/>
        <v>#REF!</v>
      </c>
      <c r="V30" s="2" t="e">
        <f>#REF!</f>
        <v>#REF!</v>
      </c>
      <c r="W30" s="2" t="e">
        <f t="shared" si="3"/>
        <v>#REF!</v>
      </c>
    </row>
    <row r="31" spans="4:23" x14ac:dyDescent="0.2">
      <c r="D31" s="6">
        <v>22</v>
      </c>
      <c r="E31" s="7" t="s">
        <v>37</v>
      </c>
      <c r="F31" s="8">
        <v>0</v>
      </c>
      <c r="G31" s="8">
        <f t="shared" si="4"/>
        <v>0</v>
      </c>
      <c r="H31" s="8">
        <f t="shared" si="4"/>
        <v>0</v>
      </c>
      <c r="I31" s="8" t="e">
        <f>I59*#REF!+'Revenue+ev'!I87*#REF!</f>
        <v>#REF!</v>
      </c>
      <c r="J31" s="8" t="e">
        <f>J59*#REF!+'Revenue+ev'!J87*#REF!</f>
        <v>#REF!</v>
      </c>
      <c r="K31" s="8" t="e">
        <f>K59*#REF!+'Revenue+ev'!K87*#REF!</f>
        <v>#REF!</v>
      </c>
      <c r="L31" s="8" t="e">
        <f>L59*#REF!+'Revenue+ev'!L87*#REF!</f>
        <v>#REF!</v>
      </c>
      <c r="M31" s="8" t="e">
        <f>M59*#REF!+'Revenue+ev'!M87*#REF!</f>
        <v>#REF!</v>
      </c>
      <c r="N31" s="8" t="e">
        <f>N59*#REF!+'Revenue+ev'!N87*#REF!</f>
        <v>#REF!</v>
      </c>
      <c r="O31" s="8" t="e">
        <f>O59*#REF!+'Revenue+ev'!O87*#REF!</f>
        <v>#REF!</v>
      </c>
      <c r="P31" s="8" t="e">
        <f>P59*#REF!+'Revenue+ev'!P87*#REF!</f>
        <v>#REF!</v>
      </c>
      <c r="Q31" s="8" t="e">
        <f>Q59*#REF!+'Revenue+ev'!Q87*#REF!</f>
        <v>#REF!</v>
      </c>
      <c r="R31" s="8" t="e">
        <f>R59*#REF!+'Revenue+ev'!R87*#REF!</f>
        <v>#REF!</v>
      </c>
      <c r="S31" s="8" t="e">
        <f>S59*#REF!+'Revenue+ev'!S87*#REF!</f>
        <v>#REF!</v>
      </c>
      <c r="T31" s="8" t="e">
        <f>T59*#REF!+'Revenue+ev'!T87*#REF!</f>
        <v>#REF!</v>
      </c>
      <c r="U31" s="2" t="e">
        <f t="shared" si="2"/>
        <v>#REF!</v>
      </c>
      <c r="V31" s="2" t="e">
        <f>#REF!</f>
        <v>#REF!</v>
      </c>
      <c r="W31" s="2" t="e">
        <f t="shared" si="3"/>
        <v>#REF!</v>
      </c>
    </row>
    <row r="32" spans="4:23" x14ac:dyDescent="0.2">
      <c r="D32" s="6">
        <v>23</v>
      </c>
      <c r="E32" s="7" t="s">
        <v>38</v>
      </c>
      <c r="F32" s="8">
        <v>0</v>
      </c>
      <c r="G32" s="8">
        <f t="shared" si="4"/>
        <v>0</v>
      </c>
      <c r="H32" s="8">
        <f t="shared" si="4"/>
        <v>0</v>
      </c>
      <c r="I32" s="8" t="e">
        <f>I60*#REF!+'Revenue+ev'!I88*#REF!</f>
        <v>#REF!</v>
      </c>
      <c r="J32" s="8" t="e">
        <f>J60*#REF!+'Revenue+ev'!J88*#REF!</f>
        <v>#REF!</v>
      </c>
      <c r="K32" s="8" t="e">
        <f>K60*#REF!+'Revenue+ev'!K88*#REF!</f>
        <v>#REF!</v>
      </c>
      <c r="L32" s="8" t="e">
        <f>L60*#REF!+'Revenue+ev'!L88*#REF!</f>
        <v>#REF!</v>
      </c>
      <c r="M32" s="8" t="e">
        <f>M60*#REF!+'Revenue+ev'!M88*#REF!</f>
        <v>#REF!</v>
      </c>
      <c r="N32" s="8" t="e">
        <f>N60*#REF!+'Revenue+ev'!N88*#REF!</f>
        <v>#REF!</v>
      </c>
      <c r="O32" s="8" t="e">
        <f>O60*#REF!+'Revenue+ev'!O88*#REF!</f>
        <v>#REF!</v>
      </c>
      <c r="P32" s="8" t="e">
        <f>P60*#REF!+'Revenue+ev'!P88*#REF!</f>
        <v>#REF!</v>
      </c>
      <c r="Q32" s="8" t="e">
        <f>Q60*#REF!+'Revenue+ev'!Q88*#REF!</f>
        <v>#REF!</v>
      </c>
      <c r="R32" s="8" t="e">
        <f>R60*#REF!+'Revenue+ev'!R88*#REF!</f>
        <v>#REF!</v>
      </c>
      <c r="S32" s="8" t="e">
        <f>S60*#REF!+'Revenue+ev'!S88*#REF!</f>
        <v>#REF!</v>
      </c>
      <c r="T32" s="8" t="e">
        <f>T60*#REF!+'Revenue+ev'!T88*#REF!</f>
        <v>#REF!</v>
      </c>
      <c r="U32" s="2" t="e">
        <f t="shared" si="2"/>
        <v>#REF!</v>
      </c>
      <c r="V32" s="2" t="e">
        <f>#REF!</f>
        <v>#REF!</v>
      </c>
      <c r="W32" s="2" t="e">
        <f t="shared" si="3"/>
        <v>#REF!</v>
      </c>
    </row>
    <row r="33" spans="4:23" x14ac:dyDescent="0.2">
      <c r="D33" s="6">
        <v>24</v>
      </c>
      <c r="E33" s="7" t="s">
        <v>39</v>
      </c>
      <c r="F33" s="8">
        <v>0</v>
      </c>
      <c r="G33" s="8">
        <f t="shared" si="4"/>
        <v>0</v>
      </c>
      <c r="H33" s="8">
        <f t="shared" si="4"/>
        <v>0</v>
      </c>
      <c r="I33" s="8" t="e">
        <f>I61*#REF!+'Revenue+ev'!I89*#REF!</f>
        <v>#REF!</v>
      </c>
      <c r="J33" s="8" t="e">
        <f>J61*#REF!+'Revenue+ev'!J89*#REF!</f>
        <v>#REF!</v>
      </c>
      <c r="K33" s="8" t="e">
        <f>K61*#REF!+'Revenue+ev'!K89*#REF!</f>
        <v>#REF!</v>
      </c>
      <c r="L33" s="8" t="e">
        <f>L61*#REF!+'Revenue+ev'!L89*#REF!</f>
        <v>#REF!</v>
      </c>
      <c r="M33" s="8" t="e">
        <f>M61*#REF!+'Revenue+ev'!M89*#REF!</f>
        <v>#REF!</v>
      </c>
      <c r="N33" s="8" t="e">
        <f>N61*#REF!+'Revenue+ev'!N89*#REF!</f>
        <v>#REF!</v>
      </c>
      <c r="O33" s="8" t="e">
        <f>O61*#REF!+'Revenue+ev'!O89*#REF!</f>
        <v>#REF!</v>
      </c>
      <c r="P33" s="8" t="e">
        <f>P61*#REF!+'Revenue+ev'!P89*#REF!</f>
        <v>#REF!</v>
      </c>
      <c r="Q33" s="8" t="e">
        <f>Q61*#REF!+'Revenue+ev'!Q89*#REF!</f>
        <v>#REF!</v>
      </c>
      <c r="R33" s="8" t="e">
        <f>R61*#REF!+'Revenue+ev'!R89*#REF!</f>
        <v>#REF!</v>
      </c>
      <c r="S33" s="8" t="e">
        <f>S61*#REF!+'Revenue+ev'!S89*#REF!</f>
        <v>#REF!</v>
      </c>
      <c r="T33" s="8" t="e">
        <f>T61*#REF!+'Revenue+ev'!T89*#REF!</f>
        <v>#REF!</v>
      </c>
      <c r="U33" s="2" t="e">
        <f t="shared" si="2"/>
        <v>#REF!</v>
      </c>
      <c r="V33" s="2" t="e">
        <f>#REF!</f>
        <v>#REF!</v>
      </c>
      <c r="W33" s="2" t="e">
        <f t="shared" si="3"/>
        <v>#REF!</v>
      </c>
    </row>
    <row r="34" spans="4:23" x14ac:dyDescent="0.2">
      <c r="D34" s="6">
        <v>25</v>
      </c>
      <c r="E34" s="7" t="s">
        <v>40</v>
      </c>
      <c r="F34" s="8">
        <v>0</v>
      </c>
      <c r="G34" s="8">
        <f t="shared" si="4"/>
        <v>0</v>
      </c>
      <c r="H34" s="8">
        <f t="shared" si="4"/>
        <v>0</v>
      </c>
      <c r="I34" s="8" t="e">
        <f>I62*#REF!+'Revenue+ev'!I90*#REF!</f>
        <v>#REF!</v>
      </c>
      <c r="J34" s="8" t="e">
        <f>J62*#REF!+'Revenue+ev'!J90*#REF!</f>
        <v>#REF!</v>
      </c>
      <c r="K34" s="8" t="e">
        <f>K62*#REF!+'Revenue+ev'!K90*#REF!</f>
        <v>#REF!</v>
      </c>
      <c r="L34" s="8" t="e">
        <f>L62*#REF!+'Revenue+ev'!L90*#REF!</f>
        <v>#REF!</v>
      </c>
      <c r="M34" s="8" t="e">
        <f>M62*#REF!+'Revenue+ev'!M90*#REF!</f>
        <v>#REF!</v>
      </c>
      <c r="N34" s="8" t="e">
        <f>N62*#REF!+'Revenue+ev'!N90*#REF!</f>
        <v>#REF!</v>
      </c>
      <c r="O34" s="8" t="e">
        <f>O62*#REF!+'Revenue+ev'!O90*#REF!</f>
        <v>#REF!</v>
      </c>
      <c r="P34" s="8" t="e">
        <f>P62*#REF!+'Revenue+ev'!P90*#REF!</f>
        <v>#REF!</v>
      </c>
      <c r="Q34" s="8" t="e">
        <f>Q62*#REF!+'Revenue+ev'!Q90*#REF!</f>
        <v>#REF!</v>
      </c>
      <c r="R34" s="8" t="e">
        <f>R62*#REF!+'Revenue+ev'!R90*#REF!</f>
        <v>#REF!</v>
      </c>
      <c r="S34" s="8" t="e">
        <f>S62*#REF!+'Revenue+ev'!S90*#REF!</f>
        <v>#REF!</v>
      </c>
      <c r="T34" s="8" t="e">
        <f>T62*#REF!+'Revenue+ev'!T90*#REF!</f>
        <v>#REF!</v>
      </c>
      <c r="U34" s="2" t="e">
        <f t="shared" si="2"/>
        <v>#REF!</v>
      </c>
      <c r="V34" s="2" t="e">
        <f>#REF!</f>
        <v>#REF!</v>
      </c>
      <c r="W34" s="2" t="e">
        <f t="shared" si="3"/>
        <v>#REF!</v>
      </c>
    </row>
    <row r="36" spans="4:23" x14ac:dyDescent="0.2">
      <c r="E36" s="22" t="s">
        <v>41</v>
      </c>
      <c r="F36" t="s">
        <v>65</v>
      </c>
    </row>
    <row r="37" spans="4:23" x14ac:dyDescent="0.2">
      <c r="D37" s="11"/>
      <c r="E37" s="12" t="s">
        <v>36</v>
      </c>
      <c r="F37" s="13" t="s">
        <v>46</v>
      </c>
      <c r="G37" s="13" t="s">
        <v>47</v>
      </c>
      <c r="H37" s="13" t="s">
        <v>48</v>
      </c>
      <c r="I37" s="13" t="s">
        <v>49</v>
      </c>
      <c r="J37" s="13" t="s">
        <v>50</v>
      </c>
      <c r="K37" s="13" t="s">
        <v>51</v>
      </c>
      <c r="L37" s="13" t="s">
        <v>52</v>
      </c>
      <c r="M37" s="13" t="s">
        <v>53</v>
      </c>
      <c r="N37" s="13" t="s">
        <v>54</v>
      </c>
      <c r="O37" s="13" t="s">
        <v>55</v>
      </c>
      <c r="P37" s="13" t="s">
        <v>56</v>
      </c>
      <c r="Q37" s="13" t="s">
        <v>57</v>
      </c>
      <c r="R37" s="13" t="s">
        <v>58</v>
      </c>
      <c r="S37" s="13" t="s">
        <v>59</v>
      </c>
      <c r="T37" s="13" t="s">
        <v>60</v>
      </c>
    </row>
    <row r="38" spans="4:23" x14ac:dyDescent="0.2">
      <c r="D38" s="6">
        <v>1</v>
      </c>
      <c r="E38" s="7" t="s">
        <v>12</v>
      </c>
      <c r="F38" s="20">
        <v>0</v>
      </c>
      <c r="G38" s="20">
        <v>0</v>
      </c>
      <c r="H38" s="20">
        <v>0</v>
      </c>
      <c r="I38" s="20">
        <v>110255100</v>
      </c>
      <c r="J38" s="20">
        <v>110573770</v>
      </c>
      <c r="K38" s="20">
        <v>110892440</v>
      </c>
      <c r="L38" s="20">
        <v>111211110</v>
      </c>
      <c r="M38" s="20">
        <v>111529760</v>
      </c>
      <c r="N38" s="20">
        <v>111848430</v>
      </c>
      <c r="O38" s="20">
        <v>112167080</v>
      </c>
      <c r="P38" s="20">
        <v>112485720</v>
      </c>
      <c r="Q38" s="20">
        <v>112804380</v>
      </c>
      <c r="R38" s="20">
        <v>113123030</v>
      </c>
      <c r="S38" s="20">
        <v>113441690</v>
      </c>
      <c r="T38" s="21">
        <v>113760344</v>
      </c>
    </row>
    <row r="39" spans="4:23" x14ac:dyDescent="0.2">
      <c r="D39" s="6">
        <v>2</v>
      </c>
      <c r="E39" s="7" t="s">
        <v>13</v>
      </c>
      <c r="F39" s="20">
        <v>0</v>
      </c>
      <c r="G39" s="20">
        <v>0</v>
      </c>
      <c r="H39" s="20">
        <v>0</v>
      </c>
      <c r="I39" s="20">
        <v>192964770</v>
      </c>
      <c r="J39" s="20">
        <v>193522430</v>
      </c>
      <c r="K39" s="20">
        <v>194080110</v>
      </c>
      <c r="L39" s="20">
        <v>194637760</v>
      </c>
      <c r="M39" s="20">
        <v>195195580</v>
      </c>
      <c r="N39" s="20">
        <v>195753200</v>
      </c>
      <c r="O39" s="20">
        <v>196310930</v>
      </c>
      <c r="P39" s="20">
        <v>196868660</v>
      </c>
      <c r="Q39" s="20">
        <v>197426350</v>
      </c>
      <c r="R39" s="20">
        <v>197983970</v>
      </c>
      <c r="S39" s="20">
        <v>198541840</v>
      </c>
      <c r="T39" s="21">
        <v>199099400</v>
      </c>
    </row>
    <row r="40" spans="4:23" x14ac:dyDescent="0.2">
      <c r="D40" s="6">
        <v>3</v>
      </c>
      <c r="E40" s="7" t="s">
        <v>14</v>
      </c>
      <c r="F40" s="20">
        <v>0</v>
      </c>
      <c r="G40" s="20">
        <v>0</v>
      </c>
      <c r="H40" s="20">
        <v>0</v>
      </c>
      <c r="I40" s="20">
        <v>14444272</v>
      </c>
      <c r="J40" s="20">
        <v>14486019</v>
      </c>
      <c r="K40" s="20">
        <v>14527765</v>
      </c>
      <c r="L40" s="20">
        <v>14569513</v>
      </c>
      <c r="M40" s="20">
        <v>14611261</v>
      </c>
      <c r="N40" s="20">
        <v>14653008</v>
      </c>
      <c r="O40" s="20">
        <v>14694754</v>
      </c>
      <c r="P40" s="20">
        <v>14736499</v>
      </c>
      <c r="Q40" s="20">
        <v>14778247</v>
      </c>
      <c r="R40" s="20">
        <v>14819994</v>
      </c>
      <c r="S40" s="20">
        <v>14861738</v>
      </c>
      <c r="T40" s="21">
        <v>14903483</v>
      </c>
    </row>
    <row r="41" spans="4:23" x14ac:dyDescent="0.2">
      <c r="D41" s="6">
        <v>4</v>
      </c>
      <c r="E41" s="7" t="s">
        <v>15</v>
      </c>
      <c r="F41" s="20">
        <v>0</v>
      </c>
      <c r="G41" s="20">
        <v>0</v>
      </c>
      <c r="H41" s="20">
        <v>0</v>
      </c>
      <c r="I41" s="20">
        <v>14009038</v>
      </c>
      <c r="J41" s="20">
        <v>14049531</v>
      </c>
      <c r="K41" s="20">
        <v>14090016</v>
      </c>
      <c r="L41" s="20">
        <v>14130506</v>
      </c>
      <c r="M41" s="20">
        <v>14170993</v>
      </c>
      <c r="N41" s="20">
        <v>14211486</v>
      </c>
      <c r="O41" s="20">
        <v>14251974</v>
      </c>
      <c r="P41" s="20">
        <v>14292461</v>
      </c>
      <c r="Q41" s="20">
        <v>14332947</v>
      </c>
      <c r="R41" s="20">
        <v>14373438</v>
      </c>
      <c r="S41" s="20">
        <v>14413926</v>
      </c>
      <c r="T41" s="21">
        <v>14454414</v>
      </c>
    </row>
    <row r="42" spans="4:23" x14ac:dyDescent="0.2">
      <c r="D42" s="6">
        <v>5</v>
      </c>
      <c r="E42" s="7" t="s">
        <v>16</v>
      </c>
      <c r="F42" s="20">
        <v>0</v>
      </c>
      <c r="G42" s="20">
        <v>0</v>
      </c>
      <c r="H42" s="20">
        <v>0</v>
      </c>
      <c r="I42" s="20">
        <v>64425264</v>
      </c>
      <c r="J42" s="20">
        <v>64611464</v>
      </c>
      <c r="K42" s="20">
        <v>64797696</v>
      </c>
      <c r="L42" s="20">
        <v>64983868</v>
      </c>
      <c r="M42" s="20">
        <v>65170080</v>
      </c>
      <c r="N42" s="20">
        <v>65356256</v>
      </c>
      <c r="O42" s="20">
        <v>65542490</v>
      </c>
      <c r="P42" s="20">
        <v>65728668</v>
      </c>
      <c r="Q42" s="20">
        <v>65914868</v>
      </c>
      <c r="R42" s="20">
        <v>66101084</v>
      </c>
      <c r="S42" s="20">
        <v>66287280</v>
      </c>
      <c r="T42" s="21">
        <v>66473480</v>
      </c>
    </row>
    <row r="43" spans="4:23" x14ac:dyDescent="0.2">
      <c r="D43" s="6">
        <v>6</v>
      </c>
      <c r="E43" s="7" t="s">
        <v>17</v>
      </c>
      <c r="F43" s="20">
        <v>0</v>
      </c>
      <c r="G43" s="20">
        <v>0</v>
      </c>
      <c r="H43" s="20">
        <v>0</v>
      </c>
      <c r="I43" s="20">
        <v>93672100</v>
      </c>
      <c r="J43" s="20">
        <v>93942860</v>
      </c>
      <c r="K43" s="20">
        <v>94213570</v>
      </c>
      <c r="L43" s="20">
        <v>94484330</v>
      </c>
      <c r="M43" s="20">
        <v>94755016</v>
      </c>
      <c r="N43" s="20">
        <v>95025784</v>
      </c>
      <c r="O43" s="20">
        <v>95296510</v>
      </c>
      <c r="P43" s="20">
        <v>95567240</v>
      </c>
      <c r="Q43" s="20">
        <v>95837944</v>
      </c>
      <c r="R43" s="20">
        <v>96108680</v>
      </c>
      <c r="S43" s="20">
        <v>96379430</v>
      </c>
      <c r="T43" s="21">
        <v>96650120</v>
      </c>
    </row>
    <row r="44" spans="4:23" x14ac:dyDescent="0.2">
      <c r="D44" s="6">
        <v>7</v>
      </c>
      <c r="E44" s="7" t="s">
        <v>18</v>
      </c>
      <c r="F44" s="20">
        <v>0</v>
      </c>
      <c r="G44" s="20">
        <v>0</v>
      </c>
      <c r="H44" s="20">
        <v>0</v>
      </c>
      <c r="I44" s="20">
        <v>133519704</v>
      </c>
      <c r="J44" s="20">
        <v>133905624</v>
      </c>
      <c r="K44" s="20">
        <v>134291500</v>
      </c>
      <c r="L44" s="20">
        <v>134677310</v>
      </c>
      <c r="M44" s="20">
        <v>135063340</v>
      </c>
      <c r="N44" s="20">
        <v>135449200</v>
      </c>
      <c r="O44" s="20">
        <v>135835140</v>
      </c>
      <c r="P44" s="20">
        <v>136220980</v>
      </c>
      <c r="Q44" s="20">
        <v>136606830</v>
      </c>
      <c r="R44" s="20">
        <v>136992750</v>
      </c>
      <c r="S44" s="20">
        <v>137378600</v>
      </c>
      <c r="T44" s="21">
        <v>137764500</v>
      </c>
    </row>
    <row r="45" spans="4:23" x14ac:dyDescent="0.2">
      <c r="D45" s="6">
        <v>8</v>
      </c>
      <c r="E45" s="7" t="s">
        <v>19</v>
      </c>
      <c r="F45" s="20">
        <v>0</v>
      </c>
      <c r="G45" s="20">
        <v>0</v>
      </c>
      <c r="H45" s="20">
        <v>0</v>
      </c>
      <c r="I45" s="20">
        <v>125909820</v>
      </c>
      <c r="J45" s="20">
        <v>126273680</v>
      </c>
      <c r="K45" s="20">
        <v>126637670</v>
      </c>
      <c r="L45" s="20">
        <v>127001480</v>
      </c>
      <c r="M45" s="20">
        <v>127365416</v>
      </c>
      <c r="N45" s="20">
        <v>127729330</v>
      </c>
      <c r="O45" s="20">
        <v>128093230</v>
      </c>
      <c r="P45" s="20">
        <v>128457096</v>
      </c>
      <c r="Q45" s="20">
        <v>128821000</v>
      </c>
      <c r="R45" s="20">
        <v>129184936</v>
      </c>
      <c r="S45" s="20">
        <v>129548810</v>
      </c>
      <c r="T45" s="21">
        <v>129912670</v>
      </c>
    </row>
    <row r="46" spans="4:23" x14ac:dyDescent="0.2">
      <c r="D46" s="6">
        <v>9</v>
      </c>
      <c r="E46" s="7" t="s">
        <v>20</v>
      </c>
      <c r="F46" s="20">
        <v>0</v>
      </c>
      <c r="G46" s="20">
        <v>0</v>
      </c>
      <c r="H46" s="20">
        <v>0</v>
      </c>
      <c r="I46" s="20">
        <v>22791952</v>
      </c>
      <c r="J46" s="20">
        <v>22857828</v>
      </c>
      <c r="K46" s="20">
        <v>22923696</v>
      </c>
      <c r="L46" s="20">
        <v>22989566</v>
      </c>
      <c r="M46" s="20">
        <v>23055444</v>
      </c>
      <c r="N46" s="20">
        <v>23121320</v>
      </c>
      <c r="O46" s="20">
        <v>23187192</v>
      </c>
      <c r="P46" s="20">
        <v>23253060</v>
      </c>
      <c r="Q46" s="20">
        <v>23318934</v>
      </c>
      <c r="R46" s="20">
        <v>23384808</v>
      </c>
      <c r="S46" s="20">
        <v>23450676</v>
      </c>
      <c r="T46" s="21">
        <v>23516550</v>
      </c>
    </row>
    <row r="47" spans="4:23" x14ac:dyDescent="0.2">
      <c r="D47" s="6">
        <v>10</v>
      </c>
      <c r="E47" s="7" t="s">
        <v>21</v>
      </c>
      <c r="F47" s="20">
        <v>0</v>
      </c>
      <c r="G47" s="20">
        <v>0</v>
      </c>
      <c r="H47" s="20">
        <v>0</v>
      </c>
      <c r="I47" s="20">
        <v>31286206</v>
      </c>
      <c r="J47" s="20">
        <v>31376628</v>
      </c>
      <c r="K47" s="20">
        <v>31467048</v>
      </c>
      <c r="L47" s="20">
        <v>31557464</v>
      </c>
      <c r="M47" s="20">
        <v>31647898</v>
      </c>
      <c r="N47" s="20">
        <v>31738322</v>
      </c>
      <c r="O47" s="20">
        <v>31828738</v>
      </c>
      <c r="P47" s="20">
        <v>31919168</v>
      </c>
      <c r="Q47" s="20">
        <v>32009584</v>
      </c>
      <c r="R47" s="20">
        <v>32100010</v>
      </c>
      <c r="S47" s="20">
        <v>32190426</v>
      </c>
      <c r="T47" s="21">
        <v>32280854</v>
      </c>
    </row>
    <row r="48" spans="4:23" x14ac:dyDescent="0.2">
      <c r="D48" s="6">
        <v>11</v>
      </c>
      <c r="E48" s="7" t="s">
        <v>22</v>
      </c>
      <c r="F48" s="20">
        <v>0</v>
      </c>
      <c r="G48" s="20">
        <v>0</v>
      </c>
      <c r="H48" s="20">
        <v>0</v>
      </c>
      <c r="I48" s="20">
        <v>22458810</v>
      </c>
      <c r="J48" s="20">
        <v>22523720</v>
      </c>
      <c r="K48" s="20">
        <v>22588630</v>
      </c>
      <c r="L48" s="20">
        <v>22653542</v>
      </c>
      <c r="M48" s="20">
        <v>22718450</v>
      </c>
      <c r="N48" s="20">
        <v>22783362</v>
      </c>
      <c r="O48" s="20">
        <v>22848270</v>
      </c>
      <c r="P48" s="20">
        <v>22913182</v>
      </c>
      <c r="Q48" s="20">
        <v>22978088</v>
      </c>
      <c r="R48" s="20">
        <v>23042996</v>
      </c>
      <c r="S48" s="20">
        <v>23107910</v>
      </c>
      <c r="T48" s="21">
        <v>23172822</v>
      </c>
    </row>
    <row r="49" spans="4:20" x14ac:dyDescent="0.2">
      <c r="D49" s="6">
        <v>12</v>
      </c>
      <c r="E49" s="7" t="s">
        <v>23</v>
      </c>
      <c r="F49" s="20">
        <v>0</v>
      </c>
      <c r="G49" s="20">
        <v>0</v>
      </c>
      <c r="H49" s="20">
        <v>0</v>
      </c>
      <c r="I49" s="20">
        <v>62138550</v>
      </c>
      <c r="J49" s="20">
        <v>62318132</v>
      </c>
      <c r="K49" s="20">
        <v>62497730</v>
      </c>
      <c r="L49" s="20">
        <v>62677310</v>
      </c>
      <c r="M49" s="20">
        <v>62856892</v>
      </c>
      <c r="N49" s="20">
        <v>63036492</v>
      </c>
      <c r="O49" s="20">
        <v>63216096</v>
      </c>
      <c r="P49" s="20">
        <v>63395664</v>
      </c>
      <c r="Q49" s="20">
        <v>63575276</v>
      </c>
      <c r="R49" s="20">
        <v>63754856</v>
      </c>
      <c r="S49" s="20">
        <v>63934456</v>
      </c>
      <c r="T49" s="21">
        <v>64114040</v>
      </c>
    </row>
    <row r="50" spans="4:20" x14ac:dyDescent="0.2">
      <c r="D50" s="6">
        <v>13</v>
      </c>
      <c r="E50" s="7" t="s">
        <v>24</v>
      </c>
      <c r="F50" s="20">
        <v>0</v>
      </c>
      <c r="G50" s="20">
        <v>0</v>
      </c>
      <c r="H50" s="20">
        <v>0</v>
      </c>
      <c r="I50" s="20">
        <v>47365692</v>
      </c>
      <c r="J50" s="20">
        <v>47502604</v>
      </c>
      <c r="K50" s="20">
        <v>47639484</v>
      </c>
      <c r="L50" s="20">
        <v>47776376</v>
      </c>
      <c r="M50" s="20">
        <v>47913280</v>
      </c>
      <c r="N50" s="20">
        <v>48050188</v>
      </c>
      <c r="O50" s="20">
        <v>48187092</v>
      </c>
      <c r="P50" s="20">
        <v>48323980</v>
      </c>
      <c r="Q50" s="20">
        <v>48460860</v>
      </c>
      <c r="R50" s="20">
        <v>48597764</v>
      </c>
      <c r="S50" s="20">
        <v>48734660</v>
      </c>
      <c r="T50" s="21">
        <v>48871548</v>
      </c>
    </row>
    <row r="51" spans="4:20" x14ac:dyDescent="0.2">
      <c r="D51" s="6">
        <v>14</v>
      </c>
      <c r="E51" s="7" t="s">
        <v>25</v>
      </c>
      <c r="F51" s="20">
        <v>0</v>
      </c>
      <c r="G51" s="20">
        <v>0</v>
      </c>
      <c r="H51" s="20">
        <v>0</v>
      </c>
      <c r="I51" s="20">
        <v>27335694</v>
      </c>
      <c r="J51" s="20">
        <v>27414700</v>
      </c>
      <c r="K51" s="20">
        <v>27493700</v>
      </c>
      <c r="L51" s="20">
        <v>27572706</v>
      </c>
      <c r="M51" s="20">
        <v>27651714</v>
      </c>
      <c r="N51" s="20">
        <v>27730714</v>
      </c>
      <c r="O51" s="20">
        <v>27809714</v>
      </c>
      <c r="P51" s="20">
        <v>27888730</v>
      </c>
      <c r="Q51" s="20">
        <v>27967726</v>
      </c>
      <c r="R51" s="20">
        <v>28046738</v>
      </c>
      <c r="S51" s="20">
        <v>28125736</v>
      </c>
      <c r="T51" s="21">
        <v>28204742</v>
      </c>
    </row>
    <row r="52" spans="4:20" x14ac:dyDescent="0.2">
      <c r="D52" s="6">
        <v>15</v>
      </c>
      <c r="E52" s="7" t="s">
        <v>26</v>
      </c>
      <c r="F52" s="20">
        <v>0</v>
      </c>
      <c r="G52" s="20">
        <v>0</v>
      </c>
      <c r="H52" s="20">
        <v>0</v>
      </c>
      <c r="I52" s="20">
        <v>55805430</v>
      </c>
      <c r="J52" s="20">
        <v>55966716</v>
      </c>
      <c r="K52" s="20">
        <v>56127990</v>
      </c>
      <c r="L52" s="20">
        <v>56289292</v>
      </c>
      <c r="M52" s="20">
        <v>56450572</v>
      </c>
      <c r="N52" s="20">
        <v>56611864</v>
      </c>
      <c r="O52" s="20">
        <v>56773148</v>
      </c>
      <c r="P52" s="20">
        <v>56934440</v>
      </c>
      <c r="Q52" s="20">
        <v>57095720</v>
      </c>
      <c r="R52" s="20">
        <v>57257012</v>
      </c>
      <c r="S52" s="20">
        <v>57418300</v>
      </c>
      <c r="T52" s="21">
        <v>57579600</v>
      </c>
    </row>
    <row r="53" spans="4:20" x14ac:dyDescent="0.2">
      <c r="D53" s="6">
        <v>16</v>
      </c>
      <c r="E53" s="7" t="s">
        <v>27</v>
      </c>
      <c r="F53" s="20">
        <v>0</v>
      </c>
      <c r="G53" s="20">
        <v>0</v>
      </c>
      <c r="H53" s="20">
        <v>0</v>
      </c>
      <c r="I53" s="20">
        <v>46873796</v>
      </c>
      <c r="J53" s="20">
        <v>47009296</v>
      </c>
      <c r="K53" s="20">
        <v>47144756</v>
      </c>
      <c r="L53" s="20">
        <v>47280236</v>
      </c>
      <c r="M53" s="20">
        <v>47415700</v>
      </c>
      <c r="N53" s="20">
        <v>47551176</v>
      </c>
      <c r="O53" s="20">
        <v>47686660</v>
      </c>
      <c r="P53" s="20">
        <v>47822130</v>
      </c>
      <c r="Q53" s="20">
        <v>47957604</v>
      </c>
      <c r="R53" s="20">
        <v>48093064</v>
      </c>
      <c r="S53" s="20">
        <v>48228536</v>
      </c>
      <c r="T53" s="21">
        <v>48364012</v>
      </c>
    </row>
    <row r="54" spans="4:20" x14ac:dyDescent="0.2">
      <c r="D54" s="6">
        <v>17</v>
      </c>
      <c r="E54" s="7" t="s">
        <v>28</v>
      </c>
      <c r="F54" s="20">
        <v>0</v>
      </c>
      <c r="G54" s="20">
        <v>0</v>
      </c>
      <c r="H54" s="20">
        <v>0</v>
      </c>
      <c r="I54" s="20">
        <v>84385160</v>
      </c>
      <c r="J54" s="20">
        <v>84629070</v>
      </c>
      <c r="K54" s="20">
        <v>84872936</v>
      </c>
      <c r="L54" s="20">
        <v>85116850</v>
      </c>
      <c r="M54" s="20">
        <v>85360710</v>
      </c>
      <c r="N54" s="20">
        <v>85604610</v>
      </c>
      <c r="O54" s="20">
        <v>85848500</v>
      </c>
      <c r="P54" s="20">
        <v>86092410</v>
      </c>
      <c r="Q54" s="20">
        <v>86336264</v>
      </c>
      <c r="R54" s="20">
        <v>86580184</v>
      </c>
      <c r="S54" s="20">
        <v>86824040</v>
      </c>
      <c r="T54" s="21">
        <v>87067950</v>
      </c>
    </row>
    <row r="55" spans="4:20" x14ac:dyDescent="0.2">
      <c r="D55" s="6">
        <v>18</v>
      </c>
      <c r="E55" s="7" t="s">
        <v>29</v>
      </c>
      <c r="F55" s="20">
        <v>0</v>
      </c>
      <c r="G55" s="20">
        <v>0</v>
      </c>
      <c r="H55" s="20">
        <v>0</v>
      </c>
      <c r="I55" s="20">
        <v>62153064</v>
      </c>
      <c r="J55" s="20">
        <v>62332696</v>
      </c>
      <c r="K55" s="20">
        <v>62512344</v>
      </c>
      <c r="L55" s="20">
        <v>62691950</v>
      </c>
      <c r="M55" s="20">
        <v>62871604</v>
      </c>
      <c r="N55" s="20">
        <v>63051230</v>
      </c>
      <c r="O55" s="20">
        <v>63230876</v>
      </c>
      <c r="P55" s="20">
        <v>63410492</v>
      </c>
      <c r="Q55" s="20">
        <v>63590140</v>
      </c>
      <c r="R55" s="20">
        <v>63769784</v>
      </c>
      <c r="S55" s="20">
        <v>63949400</v>
      </c>
      <c r="T55" s="21">
        <v>64129030</v>
      </c>
    </row>
    <row r="56" spans="4:20" x14ac:dyDescent="0.2">
      <c r="D56" s="6">
        <v>19</v>
      </c>
      <c r="E56" s="7" t="s">
        <v>30</v>
      </c>
      <c r="F56" s="20">
        <v>0</v>
      </c>
      <c r="G56" s="20">
        <v>0</v>
      </c>
      <c r="H56" s="20">
        <v>0</v>
      </c>
      <c r="I56" s="20">
        <v>50383836</v>
      </c>
      <c r="J56" s="20">
        <v>50529456</v>
      </c>
      <c r="K56" s="20">
        <v>50675070</v>
      </c>
      <c r="L56" s="20">
        <v>50820684</v>
      </c>
      <c r="M56" s="20">
        <v>50966308</v>
      </c>
      <c r="N56" s="20">
        <v>51111920</v>
      </c>
      <c r="O56" s="20">
        <v>51257544</v>
      </c>
      <c r="P56" s="20">
        <v>51403150</v>
      </c>
      <c r="Q56" s="20">
        <v>51548764</v>
      </c>
      <c r="R56" s="20">
        <v>51694396</v>
      </c>
      <c r="S56" s="20">
        <v>51840010</v>
      </c>
      <c r="T56" s="21">
        <v>51985628</v>
      </c>
    </row>
    <row r="57" spans="4:20" x14ac:dyDescent="0.2">
      <c r="D57" s="6">
        <v>20</v>
      </c>
      <c r="E57" s="7" t="s">
        <v>31</v>
      </c>
      <c r="F57" s="20">
        <v>0</v>
      </c>
      <c r="G57" s="20">
        <v>0</v>
      </c>
      <c r="H57" s="20">
        <v>0</v>
      </c>
      <c r="I57" s="20">
        <v>30183854</v>
      </c>
      <c r="J57" s="20">
        <v>30271088</v>
      </c>
      <c r="K57" s="20">
        <v>30358320</v>
      </c>
      <c r="L57" s="20">
        <v>30445558</v>
      </c>
      <c r="M57" s="20">
        <v>30532798</v>
      </c>
      <c r="N57" s="20">
        <v>30620030</v>
      </c>
      <c r="O57" s="20">
        <v>30707272</v>
      </c>
      <c r="P57" s="20">
        <v>30794504</v>
      </c>
      <c r="Q57" s="20">
        <v>30881740</v>
      </c>
      <c r="R57" s="20">
        <v>30968976</v>
      </c>
      <c r="S57" s="20">
        <v>31056218</v>
      </c>
      <c r="T57" s="21">
        <v>31143448</v>
      </c>
    </row>
    <row r="58" spans="4:20" x14ac:dyDescent="0.2">
      <c r="D58" s="6">
        <v>21</v>
      </c>
      <c r="E58" s="7" t="s">
        <v>32</v>
      </c>
      <c r="F58" s="20">
        <v>0</v>
      </c>
      <c r="G58" s="20">
        <v>0</v>
      </c>
      <c r="H58" s="20">
        <v>0</v>
      </c>
      <c r="I58" s="20">
        <v>86213660</v>
      </c>
      <c r="J58" s="20">
        <v>86462830</v>
      </c>
      <c r="K58" s="20">
        <v>86712020</v>
      </c>
      <c r="L58" s="20">
        <v>86961180</v>
      </c>
      <c r="M58" s="20">
        <v>87210376</v>
      </c>
      <c r="N58" s="20">
        <v>87459530</v>
      </c>
      <c r="O58" s="20">
        <v>87708744</v>
      </c>
      <c r="P58" s="20">
        <v>87957840</v>
      </c>
      <c r="Q58" s="20">
        <v>88207064</v>
      </c>
      <c r="R58" s="20">
        <v>88456264</v>
      </c>
      <c r="S58" s="20">
        <v>88705360</v>
      </c>
      <c r="T58" s="21">
        <v>88954570</v>
      </c>
    </row>
    <row r="59" spans="4:20" x14ac:dyDescent="0.2">
      <c r="D59" s="6">
        <v>22</v>
      </c>
      <c r="E59" s="7" t="s">
        <v>37</v>
      </c>
      <c r="F59" s="20">
        <v>0</v>
      </c>
      <c r="G59" s="20">
        <v>0</v>
      </c>
      <c r="H59" s="20">
        <v>0</v>
      </c>
      <c r="I59" s="20">
        <v>19450198</v>
      </c>
      <c r="J59" s="20">
        <v>19506420</v>
      </c>
      <c r="K59" s="20">
        <v>19562634</v>
      </c>
      <c r="L59" s="20">
        <v>19618844</v>
      </c>
      <c r="M59" s="20">
        <v>19675060</v>
      </c>
      <c r="N59" s="20">
        <v>19731278</v>
      </c>
      <c r="O59" s="20">
        <v>19787494</v>
      </c>
      <c r="P59" s="20">
        <v>19843702</v>
      </c>
      <c r="Q59" s="20">
        <v>19899916</v>
      </c>
      <c r="R59" s="20">
        <v>19956130</v>
      </c>
      <c r="S59" s="20">
        <v>20012346</v>
      </c>
      <c r="T59" s="21">
        <v>20068558</v>
      </c>
    </row>
    <row r="60" spans="4:20" x14ac:dyDescent="0.2">
      <c r="D60" s="6">
        <v>23</v>
      </c>
      <c r="E60" s="7" t="s">
        <v>38</v>
      </c>
      <c r="F60" s="20">
        <v>0</v>
      </c>
      <c r="G60" s="20">
        <v>0</v>
      </c>
      <c r="H60" s="20">
        <v>0</v>
      </c>
      <c r="I60" s="20">
        <v>43466788</v>
      </c>
      <c r="J60" s="20">
        <v>43592412</v>
      </c>
      <c r="K60" s="20">
        <v>43718036</v>
      </c>
      <c r="L60" s="20">
        <v>43843660</v>
      </c>
      <c r="M60" s="20">
        <v>43969296</v>
      </c>
      <c r="N60" s="20">
        <v>44094916</v>
      </c>
      <c r="O60" s="20">
        <v>44220550</v>
      </c>
      <c r="P60" s="20">
        <v>44346180</v>
      </c>
      <c r="Q60" s="20">
        <v>44471796</v>
      </c>
      <c r="R60" s="20">
        <v>44597428</v>
      </c>
      <c r="S60" s="20">
        <v>44723056</v>
      </c>
      <c r="T60" s="21">
        <v>44848680</v>
      </c>
    </row>
    <row r="61" spans="4:20" x14ac:dyDescent="0.2">
      <c r="D61" s="6">
        <v>24</v>
      </c>
      <c r="E61" s="7" t="s">
        <v>39</v>
      </c>
      <c r="F61" s="20">
        <v>0</v>
      </c>
      <c r="G61" s="20">
        <v>0</v>
      </c>
      <c r="H61" s="20">
        <v>0</v>
      </c>
      <c r="I61" s="20">
        <v>6523726</v>
      </c>
      <c r="J61" s="20">
        <v>6542580.5</v>
      </c>
      <c r="K61" s="20">
        <v>6561435.5</v>
      </c>
      <c r="L61" s="20">
        <v>6580290</v>
      </c>
      <c r="M61" s="20">
        <v>6599145</v>
      </c>
      <c r="N61" s="20">
        <v>6617999.5</v>
      </c>
      <c r="O61" s="20">
        <v>6636854.5</v>
      </c>
      <c r="P61" s="20">
        <v>6655709</v>
      </c>
      <c r="Q61" s="20">
        <v>6674564</v>
      </c>
      <c r="R61" s="20">
        <v>6693418.5</v>
      </c>
      <c r="S61" s="20">
        <v>6712273</v>
      </c>
      <c r="T61" s="21">
        <v>6731127.5</v>
      </c>
    </row>
    <row r="62" spans="4:20" x14ac:dyDescent="0.2">
      <c r="D62" s="6">
        <v>25</v>
      </c>
      <c r="E62" s="7" t="s">
        <v>40</v>
      </c>
      <c r="F62" s="20">
        <v>0</v>
      </c>
      <c r="G62" s="20">
        <v>0</v>
      </c>
      <c r="H62" s="20">
        <v>0</v>
      </c>
      <c r="I62" s="20">
        <v>5752336</v>
      </c>
      <c r="J62" s="20">
        <v>5768961.5</v>
      </c>
      <c r="K62" s="20">
        <v>5785587.5</v>
      </c>
      <c r="L62" s="20">
        <v>5802212</v>
      </c>
      <c r="M62" s="20">
        <v>5818838</v>
      </c>
      <c r="N62" s="20">
        <v>5835463.5</v>
      </c>
      <c r="O62" s="20">
        <v>5852088.5</v>
      </c>
      <c r="P62" s="20">
        <v>5868713</v>
      </c>
      <c r="Q62" s="20">
        <v>5885338</v>
      </c>
      <c r="R62" s="20">
        <v>5901964</v>
      </c>
      <c r="S62" s="20">
        <v>5918589</v>
      </c>
      <c r="T62" s="21">
        <v>5935214</v>
      </c>
    </row>
    <row r="63" spans="4:20" x14ac:dyDescent="0.2"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4:20" x14ac:dyDescent="0.2">
      <c r="E64" s="22" t="s">
        <v>42</v>
      </c>
      <c r="F64" t="s">
        <v>65</v>
      </c>
      <c r="G64" t="s">
        <v>67</v>
      </c>
      <c r="H64" s="15">
        <v>1</v>
      </c>
    </row>
    <row r="65" spans="4:20" x14ac:dyDescent="0.2">
      <c r="D65" s="11"/>
      <c r="E65" s="12" t="s">
        <v>36</v>
      </c>
      <c r="F65" s="13" t="s">
        <v>43</v>
      </c>
      <c r="G65" s="13" t="s">
        <v>75</v>
      </c>
      <c r="H65" s="13" t="s">
        <v>48</v>
      </c>
      <c r="I65" s="13" t="s">
        <v>49</v>
      </c>
      <c r="J65" s="13" t="s">
        <v>50</v>
      </c>
      <c r="K65" s="13" t="s">
        <v>51</v>
      </c>
      <c r="L65" s="13" t="s">
        <v>52</v>
      </c>
      <c r="M65" s="13" t="s">
        <v>53</v>
      </c>
      <c r="N65" s="13" t="s">
        <v>54</v>
      </c>
      <c r="O65" s="13" t="s">
        <v>55</v>
      </c>
      <c r="P65" s="13" t="s">
        <v>56</v>
      </c>
      <c r="Q65" s="13" t="s">
        <v>57</v>
      </c>
      <c r="R65" s="13" t="s">
        <v>58</v>
      </c>
      <c r="S65" s="13" t="s">
        <v>59</v>
      </c>
      <c r="T65" s="13" t="s">
        <v>60</v>
      </c>
    </row>
    <row r="66" spans="4:20" x14ac:dyDescent="0.2">
      <c r="D66" s="6">
        <v>1</v>
      </c>
      <c r="E66" s="27" t="s">
        <v>12</v>
      </c>
      <c r="F66" s="8">
        <v>0</v>
      </c>
      <c r="G66" s="8">
        <v>0</v>
      </c>
      <c r="H66" s="8">
        <v>0</v>
      </c>
      <c r="I66" s="8">
        <f>(I179-($H179*$H$64))*I$6</f>
        <v>103086077.49999996</v>
      </c>
      <c r="J66" s="8" t="e">
        <f t="shared" ref="J66:T66" si="5">(J179-($H179*$H$64))*J$6</f>
        <v>#REF!</v>
      </c>
      <c r="K66" s="8" t="e">
        <f t="shared" si="5"/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</row>
    <row r="67" spans="4:20" x14ac:dyDescent="0.2">
      <c r="D67" s="6">
        <v>2</v>
      </c>
      <c r="E67" s="27" t="s">
        <v>13</v>
      </c>
      <c r="F67" s="8">
        <v>0</v>
      </c>
      <c r="G67" s="8">
        <v>0</v>
      </c>
      <c r="H67" s="8">
        <v>0</v>
      </c>
      <c r="I67" s="8">
        <f t="shared" ref="I67:T82" si="6">(I180-($H180*$H$64))*I$6</f>
        <v>133955582</v>
      </c>
      <c r="J67" s="8" t="e">
        <f t="shared" si="6"/>
        <v>#REF!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</row>
    <row r="68" spans="4:20" x14ac:dyDescent="0.2">
      <c r="D68" s="6">
        <v>3</v>
      </c>
      <c r="E68" s="7" t="s">
        <v>14</v>
      </c>
      <c r="F68" s="8">
        <v>0</v>
      </c>
      <c r="G68" s="8">
        <v>0</v>
      </c>
      <c r="H68" s="8">
        <v>0</v>
      </c>
      <c r="I68" s="8">
        <f t="shared" si="6"/>
        <v>51000941.249999963</v>
      </c>
      <c r="J68" s="8" t="e">
        <f t="shared" si="6"/>
        <v>#REF!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</row>
    <row r="69" spans="4:20" x14ac:dyDescent="0.2">
      <c r="D69" s="6">
        <v>4</v>
      </c>
      <c r="E69" s="7" t="s">
        <v>15</v>
      </c>
      <c r="F69" s="8">
        <v>0</v>
      </c>
      <c r="G69" s="8">
        <v>0</v>
      </c>
      <c r="H69" s="8">
        <v>0</v>
      </c>
      <c r="I69" s="8">
        <f t="shared" si="6"/>
        <v>61515815.50000003</v>
      </c>
      <c r="J69" s="8" t="e">
        <f t="shared" si="6"/>
        <v>#REF!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</row>
    <row r="70" spans="4:20" x14ac:dyDescent="0.2">
      <c r="D70" s="6">
        <v>5</v>
      </c>
      <c r="E70" s="27" t="s">
        <v>16</v>
      </c>
      <c r="F70" s="8">
        <v>0</v>
      </c>
      <c r="G70" s="8">
        <v>0</v>
      </c>
      <c r="H70" s="8">
        <v>0</v>
      </c>
      <c r="I70" s="8">
        <f t="shared" si="6"/>
        <v>66775849.500000037</v>
      </c>
      <c r="J70" s="8" t="e">
        <f t="shared" si="6"/>
        <v>#REF!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</row>
    <row r="71" spans="4:20" x14ac:dyDescent="0.2">
      <c r="D71" s="6">
        <v>6</v>
      </c>
      <c r="E71" s="27" t="s">
        <v>17</v>
      </c>
      <c r="F71" s="8">
        <v>0</v>
      </c>
      <c r="G71" s="8">
        <v>0</v>
      </c>
      <c r="H71" s="8">
        <v>0</v>
      </c>
      <c r="I71" s="8">
        <f t="shared" si="6"/>
        <v>70680154.99999994</v>
      </c>
      <c r="J71" s="8" t="e">
        <f t="shared" si="6"/>
        <v>#REF!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</row>
    <row r="72" spans="4:20" x14ac:dyDescent="0.2">
      <c r="D72" s="6">
        <v>7</v>
      </c>
      <c r="E72" s="27" t="s">
        <v>18</v>
      </c>
      <c r="F72" s="8">
        <v>0</v>
      </c>
      <c r="G72" s="8">
        <v>0</v>
      </c>
      <c r="H72" s="8">
        <v>0</v>
      </c>
      <c r="I72" s="8">
        <f t="shared" si="6"/>
        <v>49969624.500000067</v>
      </c>
      <c r="J72" s="8" t="e">
        <f t="shared" si="6"/>
        <v>#REF!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</row>
    <row r="73" spans="4:20" x14ac:dyDescent="0.2">
      <c r="D73" s="6">
        <v>8</v>
      </c>
      <c r="E73" s="27" t="s">
        <v>19</v>
      </c>
      <c r="F73" s="8">
        <v>0</v>
      </c>
      <c r="G73" s="8">
        <v>0</v>
      </c>
      <c r="H73" s="8">
        <v>0</v>
      </c>
      <c r="I73" s="8">
        <f t="shared" si="6"/>
        <v>151757974.99999985</v>
      </c>
      <c r="J73" s="8" t="e">
        <f t="shared" si="6"/>
        <v>#REF!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</row>
    <row r="74" spans="4:20" x14ac:dyDescent="0.2">
      <c r="D74" s="6">
        <v>9</v>
      </c>
      <c r="E74" s="27" t="s">
        <v>20</v>
      </c>
      <c r="F74" s="8">
        <v>0</v>
      </c>
      <c r="G74" s="8">
        <v>0</v>
      </c>
      <c r="H74" s="8">
        <v>0</v>
      </c>
      <c r="I74" s="8">
        <f t="shared" si="6"/>
        <v>84949575.000000045</v>
      </c>
      <c r="J74" s="8" t="e">
        <f t="shared" si="6"/>
        <v>#REF!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</row>
    <row r="75" spans="4:20" x14ac:dyDescent="0.2">
      <c r="D75" s="6">
        <v>10</v>
      </c>
      <c r="E75" s="27" t="s">
        <v>21</v>
      </c>
      <c r="F75" s="8">
        <v>0</v>
      </c>
      <c r="G75" s="8">
        <v>0</v>
      </c>
      <c r="H75" s="8">
        <v>0</v>
      </c>
      <c r="I75" s="8">
        <f t="shared" si="6"/>
        <v>108381250</v>
      </c>
      <c r="J75" s="8" t="e">
        <f t="shared" si="6"/>
        <v>#REF!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</row>
    <row r="76" spans="4:20" x14ac:dyDescent="0.2">
      <c r="D76" s="6">
        <v>11</v>
      </c>
      <c r="E76" s="7" t="s">
        <v>22</v>
      </c>
      <c r="F76" s="8">
        <v>0</v>
      </c>
      <c r="G76" s="8">
        <v>0</v>
      </c>
      <c r="H76" s="8">
        <v>0</v>
      </c>
      <c r="I76" s="8">
        <f t="shared" si="6"/>
        <v>79011367.24999997</v>
      </c>
      <c r="J76" s="8" t="e">
        <f t="shared" si="6"/>
        <v>#REF!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</row>
    <row r="77" spans="4:20" x14ac:dyDescent="0.2">
      <c r="D77" s="6">
        <v>12</v>
      </c>
      <c r="E77" s="7" t="s">
        <v>23</v>
      </c>
      <c r="F77" s="8">
        <v>0</v>
      </c>
      <c r="G77" s="8">
        <v>0</v>
      </c>
      <c r="H77" s="8">
        <v>0</v>
      </c>
      <c r="I77" s="8">
        <f t="shared" si="6"/>
        <v>155235150</v>
      </c>
      <c r="J77" s="8" t="e">
        <f t="shared" si="6"/>
        <v>#REF!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</row>
    <row r="78" spans="4:20" x14ac:dyDescent="0.2">
      <c r="D78" s="6">
        <v>13</v>
      </c>
      <c r="E78" s="7" t="s">
        <v>24</v>
      </c>
      <c r="F78" s="8">
        <v>0</v>
      </c>
      <c r="G78" s="8">
        <v>0</v>
      </c>
      <c r="H78" s="8">
        <v>0</v>
      </c>
      <c r="I78" s="8">
        <f t="shared" si="6"/>
        <v>89003981.250000075</v>
      </c>
      <c r="J78" s="8" t="e">
        <f t="shared" si="6"/>
        <v>#REF!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</row>
    <row r="79" spans="4:20" x14ac:dyDescent="0.2">
      <c r="D79" s="6">
        <v>14</v>
      </c>
      <c r="E79" s="7" t="s">
        <v>25</v>
      </c>
      <c r="F79" s="8">
        <v>0</v>
      </c>
      <c r="G79" s="8">
        <v>0</v>
      </c>
      <c r="H79" s="8">
        <v>0</v>
      </c>
      <c r="I79" s="8">
        <f t="shared" si="6"/>
        <v>68186133.750000015</v>
      </c>
      <c r="J79" s="8" t="e">
        <f t="shared" si="6"/>
        <v>#REF!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</row>
    <row r="80" spans="4:20" x14ac:dyDescent="0.2">
      <c r="D80" s="6">
        <v>15</v>
      </c>
      <c r="E80" s="27" t="s">
        <v>26</v>
      </c>
      <c r="F80" s="8">
        <v>0</v>
      </c>
      <c r="G80" s="8">
        <v>0</v>
      </c>
      <c r="H80" s="8">
        <v>0</v>
      </c>
      <c r="I80" s="8">
        <f t="shared" si="6"/>
        <v>69885900.000000104</v>
      </c>
      <c r="J80" s="8" t="e">
        <f t="shared" si="6"/>
        <v>#REF!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</row>
    <row r="81" spans="4:20" x14ac:dyDescent="0.2">
      <c r="D81" s="6">
        <v>16</v>
      </c>
      <c r="E81" s="7" t="s">
        <v>27</v>
      </c>
      <c r="F81" s="8">
        <v>0</v>
      </c>
      <c r="G81" s="8">
        <v>0</v>
      </c>
      <c r="H81" s="8">
        <v>0</v>
      </c>
      <c r="I81" s="8">
        <f t="shared" si="6"/>
        <v>197409530.25000024</v>
      </c>
      <c r="J81" s="8" t="e">
        <f t="shared" si="6"/>
        <v>#REF!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</row>
    <row r="82" spans="4:20" x14ac:dyDescent="0.2">
      <c r="D82" s="6">
        <v>17</v>
      </c>
      <c r="E82" s="27" t="s">
        <v>28</v>
      </c>
      <c r="F82" s="8">
        <v>0</v>
      </c>
      <c r="G82" s="8">
        <v>0</v>
      </c>
      <c r="H82" s="8">
        <v>0</v>
      </c>
      <c r="I82" s="8">
        <f t="shared" si="6"/>
        <v>71496739.999999911</v>
      </c>
      <c r="J82" s="8" t="e">
        <f t="shared" si="6"/>
        <v>#REF!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</row>
    <row r="83" spans="4:20" x14ac:dyDescent="0.2">
      <c r="D83" s="6">
        <v>18</v>
      </c>
      <c r="E83" s="7" t="s">
        <v>29</v>
      </c>
      <c r="F83" s="8">
        <v>0</v>
      </c>
      <c r="G83" s="8">
        <v>0</v>
      </c>
      <c r="H83" s="8">
        <v>0</v>
      </c>
      <c r="I83" s="8">
        <f t="shared" ref="I83:T90" si="7">(I196-($H196*$H$64))*I$6</f>
        <v>159812482.00000003</v>
      </c>
      <c r="J83" s="8" t="e">
        <f t="shared" si="7"/>
        <v>#REF!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</row>
    <row r="84" spans="4:20" x14ac:dyDescent="0.2">
      <c r="D84" s="6">
        <v>19</v>
      </c>
      <c r="E84" s="7" t="s">
        <v>30</v>
      </c>
      <c r="F84" s="8">
        <v>0</v>
      </c>
      <c r="G84" s="8">
        <v>0</v>
      </c>
      <c r="H84" s="8">
        <v>0</v>
      </c>
      <c r="I84" s="8">
        <f t="shared" si="7"/>
        <v>134887176.25000018</v>
      </c>
      <c r="J84" s="8" t="e">
        <f t="shared" si="7"/>
        <v>#REF!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</row>
    <row r="85" spans="4:20" x14ac:dyDescent="0.2">
      <c r="D85" s="6">
        <v>20</v>
      </c>
      <c r="E85" s="7" t="s">
        <v>31</v>
      </c>
      <c r="F85" s="8">
        <v>0</v>
      </c>
      <c r="G85" s="8">
        <v>0</v>
      </c>
      <c r="H85" s="8">
        <v>0</v>
      </c>
      <c r="I85" s="8">
        <f t="shared" si="7"/>
        <v>105740168.24999984</v>
      </c>
      <c r="J85" s="8" t="e">
        <f t="shared" si="7"/>
        <v>#REF!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</row>
    <row r="86" spans="4:20" x14ac:dyDescent="0.2">
      <c r="D86" s="6">
        <v>21</v>
      </c>
      <c r="E86" s="7" t="s">
        <v>32</v>
      </c>
      <c r="F86" s="8">
        <v>0</v>
      </c>
      <c r="G86" s="8">
        <v>0</v>
      </c>
      <c r="H86" s="8">
        <v>0</v>
      </c>
      <c r="I86" s="8">
        <f t="shared" si="7"/>
        <v>149777092.5</v>
      </c>
      <c r="J86" s="8" t="e">
        <f t="shared" si="7"/>
        <v>#REF!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</row>
    <row r="87" spans="4:20" x14ac:dyDescent="0.2">
      <c r="D87" s="6">
        <v>22</v>
      </c>
      <c r="E87" s="7" t="s">
        <v>37</v>
      </c>
      <c r="F87" s="8">
        <v>0</v>
      </c>
      <c r="G87" s="8">
        <v>0</v>
      </c>
      <c r="H87" s="8">
        <v>0</v>
      </c>
      <c r="I87" s="8">
        <f t="shared" si="7"/>
        <v>55542978.749999896</v>
      </c>
      <c r="J87" s="8" t="e">
        <f t="shared" si="7"/>
        <v>#REF!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</row>
    <row r="88" spans="4:20" x14ac:dyDescent="0.2">
      <c r="D88" s="6">
        <v>23</v>
      </c>
      <c r="E88" s="27" t="s">
        <v>38</v>
      </c>
      <c r="F88" s="8">
        <v>0</v>
      </c>
      <c r="G88" s="8">
        <v>0</v>
      </c>
      <c r="H88" s="8">
        <v>0</v>
      </c>
      <c r="I88" s="8">
        <f t="shared" si="7"/>
        <v>42300877.499999985</v>
      </c>
      <c r="J88" s="8" t="e">
        <f t="shared" si="7"/>
        <v>#REF!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</row>
    <row r="89" spans="4:20" x14ac:dyDescent="0.2">
      <c r="D89" s="6">
        <v>24</v>
      </c>
      <c r="E89" s="7" t="s">
        <v>39</v>
      </c>
      <c r="F89" s="8">
        <v>0</v>
      </c>
      <c r="G89" s="8">
        <v>0</v>
      </c>
      <c r="H89" s="8">
        <v>0</v>
      </c>
      <c r="I89" s="8">
        <f t="shared" si="7"/>
        <v>16959632.499999989</v>
      </c>
      <c r="J89" s="8" t="e">
        <f t="shared" si="7"/>
        <v>#REF!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</row>
    <row r="90" spans="4:20" x14ac:dyDescent="0.2">
      <c r="D90" s="6">
        <v>25</v>
      </c>
      <c r="E90" s="7" t="s">
        <v>40</v>
      </c>
      <c r="F90" s="8">
        <v>0</v>
      </c>
      <c r="G90" s="8">
        <v>0</v>
      </c>
      <c r="H90" s="8">
        <v>0</v>
      </c>
      <c r="I90" s="8">
        <f t="shared" si="7"/>
        <v>8259904.9999999991</v>
      </c>
      <c r="J90" s="8" t="e">
        <f t="shared" si="7"/>
        <v>#REF!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</row>
    <row r="91" spans="4:20" x14ac:dyDescent="0.2"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4:20" x14ac:dyDescent="0.2">
      <c r="E92" s="22" t="s">
        <v>41</v>
      </c>
      <c r="F92" t="s">
        <v>64</v>
      </c>
    </row>
    <row r="93" spans="4:20" x14ac:dyDescent="0.2">
      <c r="D93" s="11"/>
      <c r="E93" s="12" t="s">
        <v>36</v>
      </c>
      <c r="F93" s="13" t="s">
        <v>46</v>
      </c>
      <c r="G93" s="13" t="s">
        <v>47</v>
      </c>
      <c r="H93" s="13" t="s">
        <v>48</v>
      </c>
      <c r="I93" s="13" t="s">
        <v>49</v>
      </c>
      <c r="J93" s="13" t="s">
        <v>50</v>
      </c>
      <c r="K93" s="13" t="s">
        <v>51</v>
      </c>
      <c r="L93" s="13" t="s">
        <v>52</v>
      </c>
      <c r="M93" s="13" t="s">
        <v>53</v>
      </c>
      <c r="N93" s="13" t="s">
        <v>54</v>
      </c>
      <c r="O93" s="13" t="s">
        <v>55</v>
      </c>
      <c r="P93" s="13" t="s">
        <v>56</v>
      </c>
      <c r="Q93" s="13" t="s">
        <v>57</v>
      </c>
      <c r="R93" s="13" t="s">
        <v>58</v>
      </c>
      <c r="S93" s="13" t="s">
        <v>59</v>
      </c>
      <c r="T93" s="13" t="s">
        <v>60</v>
      </c>
    </row>
    <row r="94" spans="4:20" x14ac:dyDescent="0.2">
      <c r="D94" s="6">
        <v>1</v>
      </c>
      <c r="E94" s="7" t="s">
        <v>12</v>
      </c>
      <c r="F94" s="20">
        <v>0</v>
      </c>
      <c r="G94" s="20">
        <v>0</v>
      </c>
      <c r="H94" s="20">
        <v>0</v>
      </c>
      <c r="I94" s="20">
        <v>110255100</v>
      </c>
      <c r="J94" s="20">
        <v>110573770</v>
      </c>
      <c r="K94" s="20">
        <v>110892440</v>
      </c>
      <c r="L94" s="20">
        <v>111211110</v>
      </c>
      <c r="M94" s="20">
        <v>111529760</v>
      </c>
      <c r="N94" s="20">
        <v>111848430</v>
      </c>
      <c r="O94" s="20">
        <v>112167080</v>
      </c>
      <c r="P94" s="20">
        <v>112485720</v>
      </c>
      <c r="Q94" s="20">
        <v>112804380</v>
      </c>
      <c r="R94" s="20">
        <v>113123030</v>
      </c>
      <c r="S94" s="20">
        <v>113441690</v>
      </c>
      <c r="T94" s="21">
        <v>113760344</v>
      </c>
    </row>
    <row r="95" spans="4:20" x14ac:dyDescent="0.2">
      <c r="D95" s="6">
        <v>2</v>
      </c>
      <c r="E95" s="7" t="s">
        <v>13</v>
      </c>
      <c r="F95" s="20">
        <v>0</v>
      </c>
      <c r="G95" s="20">
        <v>0</v>
      </c>
      <c r="H95" s="20">
        <v>0</v>
      </c>
      <c r="I95" s="20">
        <v>192964770</v>
      </c>
      <c r="J95" s="20">
        <v>193522430</v>
      </c>
      <c r="K95" s="20">
        <v>194080110</v>
      </c>
      <c r="L95" s="20">
        <v>194637760</v>
      </c>
      <c r="M95" s="20">
        <v>195195580</v>
      </c>
      <c r="N95" s="20">
        <v>195753200</v>
      </c>
      <c r="O95" s="20">
        <v>196310930</v>
      </c>
      <c r="P95" s="20">
        <v>196868660</v>
      </c>
      <c r="Q95" s="20">
        <v>197426350</v>
      </c>
      <c r="R95" s="20">
        <v>197983970</v>
      </c>
      <c r="S95" s="20">
        <v>198541840</v>
      </c>
      <c r="T95" s="21">
        <v>199099400</v>
      </c>
    </row>
    <row r="96" spans="4:20" x14ac:dyDescent="0.2">
      <c r="D96" s="6">
        <v>3</v>
      </c>
      <c r="E96" s="7" t="s">
        <v>14</v>
      </c>
      <c r="F96" s="20">
        <v>0</v>
      </c>
      <c r="G96" s="20">
        <v>0</v>
      </c>
      <c r="H96" s="20">
        <v>0</v>
      </c>
      <c r="I96" s="20">
        <v>14444272</v>
      </c>
      <c r="J96" s="20">
        <v>14486019</v>
      </c>
      <c r="K96" s="20">
        <v>14527765</v>
      </c>
      <c r="L96" s="20">
        <v>14569513</v>
      </c>
      <c r="M96" s="20">
        <v>14611261</v>
      </c>
      <c r="N96" s="20">
        <v>14653008</v>
      </c>
      <c r="O96" s="20">
        <v>14694754</v>
      </c>
      <c r="P96" s="20">
        <v>14736499</v>
      </c>
      <c r="Q96" s="20">
        <v>14778247</v>
      </c>
      <c r="R96" s="20">
        <v>14819994</v>
      </c>
      <c r="S96" s="20">
        <v>14861738</v>
      </c>
      <c r="T96" s="21">
        <v>14903483</v>
      </c>
    </row>
    <row r="97" spans="4:20" x14ac:dyDescent="0.2">
      <c r="D97" s="6">
        <v>4</v>
      </c>
      <c r="E97" s="7" t="s">
        <v>15</v>
      </c>
      <c r="F97" s="20">
        <v>0</v>
      </c>
      <c r="G97" s="20">
        <v>0</v>
      </c>
      <c r="H97" s="20">
        <v>0</v>
      </c>
      <c r="I97" s="20">
        <v>14009038</v>
      </c>
      <c r="J97" s="20">
        <v>14049531</v>
      </c>
      <c r="K97" s="20">
        <v>14090016</v>
      </c>
      <c r="L97" s="20">
        <v>14130506</v>
      </c>
      <c r="M97" s="20">
        <v>14170993</v>
      </c>
      <c r="N97" s="20">
        <v>14211486</v>
      </c>
      <c r="O97" s="20">
        <v>14251974</v>
      </c>
      <c r="P97" s="20">
        <v>14292461</v>
      </c>
      <c r="Q97" s="20">
        <v>14332947</v>
      </c>
      <c r="R97" s="20">
        <v>14373438</v>
      </c>
      <c r="S97" s="20">
        <v>14413926</v>
      </c>
      <c r="T97" s="21">
        <v>14454414</v>
      </c>
    </row>
    <row r="98" spans="4:20" x14ac:dyDescent="0.2">
      <c r="D98" s="6">
        <v>5</v>
      </c>
      <c r="E98" s="7" t="s">
        <v>16</v>
      </c>
      <c r="F98" s="20">
        <v>0</v>
      </c>
      <c r="G98" s="20">
        <v>0</v>
      </c>
      <c r="H98" s="20">
        <v>0</v>
      </c>
      <c r="I98" s="20">
        <v>64425264</v>
      </c>
      <c r="J98" s="20">
        <v>64611464</v>
      </c>
      <c r="K98" s="20">
        <v>64797696</v>
      </c>
      <c r="L98" s="20">
        <v>64983868</v>
      </c>
      <c r="M98" s="20">
        <v>65170080</v>
      </c>
      <c r="N98" s="20">
        <v>65356256</v>
      </c>
      <c r="O98" s="20">
        <v>65542490</v>
      </c>
      <c r="P98" s="20">
        <v>65728668</v>
      </c>
      <c r="Q98" s="20">
        <v>65914868</v>
      </c>
      <c r="R98" s="20">
        <v>66101084</v>
      </c>
      <c r="S98" s="20">
        <v>66287280</v>
      </c>
      <c r="T98" s="21">
        <v>66473480</v>
      </c>
    </row>
    <row r="99" spans="4:20" x14ac:dyDescent="0.2">
      <c r="D99" s="6">
        <v>6</v>
      </c>
      <c r="E99" s="7" t="s">
        <v>17</v>
      </c>
      <c r="F99" s="20">
        <v>0</v>
      </c>
      <c r="G99" s="20">
        <v>0</v>
      </c>
      <c r="H99" s="20">
        <v>0</v>
      </c>
      <c r="I99" s="20">
        <v>93672100</v>
      </c>
      <c r="J99" s="20">
        <v>93942860</v>
      </c>
      <c r="K99" s="20">
        <v>94213570</v>
      </c>
      <c r="L99" s="20">
        <v>94484330</v>
      </c>
      <c r="M99" s="20">
        <v>94755016</v>
      </c>
      <c r="N99" s="20">
        <v>95025784</v>
      </c>
      <c r="O99" s="20">
        <v>95296510</v>
      </c>
      <c r="P99" s="20">
        <v>95567240</v>
      </c>
      <c r="Q99" s="20">
        <v>95837944</v>
      </c>
      <c r="R99" s="20">
        <v>96108680</v>
      </c>
      <c r="S99" s="20">
        <v>96379430</v>
      </c>
      <c r="T99" s="21">
        <v>96650120</v>
      </c>
    </row>
    <row r="100" spans="4:20" x14ac:dyDescent="0.2">
      <c r="D100" s="6">
        <v>7</v>
      </c>
      <c r="E100" s="7" t="s">
        <v>18</v>
      </c>
      <c r="F100" s="20">
        <v>0</v>
      </c>
      <c r="G100" s="20">
        <v>0</v>
      </c>
      <c r="H100" s="20">
        <v>0</v>
      </c>
      <c r="I100" s="20">
        <v>133519704</v>
      </c>
      <c r="J100" s="20">
        <v>133905624</v>
      </c>
      <c r="K100" s="20">
        <v>134291500</v>
      </c>
      <c r="L100" s="20">
        <v>134677310</v>
      </c>
      <c r="M100" s="20">
        <v>135063340</v>
      </c>
      <c r="N100" s="20">
        <v>135449200</v>
      </c>
      <c r="O100" s="20">
        <v>135835140</v>
      </c>
      <c r="P100" s="20">
        <v>136220980</v>
      </c>
      <c r="Q100" s="20">
        <v>136606830</v>
      </c>
      <c r="R100" s="20">
        <v>136992750</v>
      </c>
      <c r="S100" s="20">
        <v>137378600</v>
      </c>
      <c r="T100" s="21">
        <v>137764500</v>
      </c>
    </row>
    <row r="101" spans="4:20" x14ac:dyDescent="0.2">
      <c r="D101" s="6">
        <v>8</v>
      </c>
      <c r="E101" s="7" t="s">
        <v>19</v>
      </c>
      <c r="F101" s="20">
        <v>0</v>
      </c>
      <c r="G101" s="20">
        <v>0</v>
      </c>
      <c r="H101" s="20">
        <v>0</v>
      </c>
      <c r="I101" s="20">
        <v>125909820</v>
      </c>
      <c r="J101" s="20">
        <v>126273680</v>
      </c>
      <c r="K101" s="20">
        <v>126637670</v>
      </c>
      <c r="L101" s="20">
        <v>127001480</v>
      </c>
      <c r="M101" s="20">
        <v>127365416</v>
      </c>
      <c r="N101" s="20">
        <v>127729330</v>
      </c>
      <c r="O101" s="20">
        <v>128093230</v>
      </c>
      <c r="P101" s="20">
        <v>128457096</v>
      </c>
      <c r="Q101" s="20">
        <v>128821000</v>
      </c>
      <c r="R101" s="20">
        <v>129184936</v>
      </c>
      <c r="S101" s="20">
        <v>129548810</v>
      </c>
      <c r="T101" s="21">
        <v>129912670</v>
      </c>
    </row>
    <row r="102" spans="4:20" x14ac:dyDescent="0.2">
      <c r="D102" s="6">
        <v>9</v>
      </c>
      <c r="E102" s="7" t="s">
        <v>20</v>
      </c>
      <c r="F102" s="20">
        <v>0</v>
      </c>
      <c r="G102" s="20">
        <v>0</v>
      </c>
      <c r="H102" s="20">
        <v>0</v>
      </c>
      <c r="I102" s="20">
        <v>22791952</v>
      </c>
      <c r="J102" s="20">
        <v>22857828</v>
      </c>
      <c r="K102" s="20">
        <v>22923696</v>
      </c>
      <c r="L102" s="20">
        <v>22989566</v>
      </c>
      <c r="M102" s="20">
        <v>23055444</v>
      </c>
      <c r="N102" s="20">
        <v>23121320</v>
      </c>
      <c r="O102" s="20">
        <v>23187192</v>
      </c>
      <c r="P102" s="20">
        <v>23253060</v>
      </c>
      <c r="Q102" s="20">
        <v>23318934</v>
      </c>
      <c r="R102" s="20">
        <v>23384808</v>
      </c>
      <c r="S102" s="20">
        <v>23450676</v>
      </c>
      <c r="T102" s="21">
        <v>23516550</v>
      </c>
    </row>
    <row r="103" spans="4:20" x14ac:dyDescent="0.2">
      <c r="D103" s="6">
        <v>10</v>
      </c>
      <c r="E103" s="7" t="s">
        <v>21</v>
      </c>
      <c r="F103" s="20">
        <v>0</v>
      </c>
      <c r="G103" s="20">
        <v>0</v>
      </c>
      <c r="H103" s="20">
        <v>0</v>
      </c>
      <c r="I103" s="20">
        <v>31286206</v>
      </c>
      <c r="J103" s="20">
        <v>31376628</v>
      </c>
      <c r="K103" s="20">
        <v>31467048</v>
      </c>
      <c r="L103" s="20">
        <v>31557464</v>
      </c>
      <c r="M103" s="20">
        <v>31647898</v>
      </c>
      <c r="N103" s="20">
        <v>31738322</v>
      </c>
      <c r="O103" s="20">
        <v>31828738</v>
      </c>
      <c r="P103" s="20">
        <v>31919168</v>
      </c>
      <c r="Q103" s="20">
        <v>32009584</v>
      </c>
      <c r="R103" s="20">
        <v>32100010</v>
      </c>
      <c r="S103" s="20">
        <v>32190426</v>
      </c>
      <c r="T103" s="21">
        <v>32280854</v>
      </c>
    </row>
    <row r="104" spans="4:20" x14ac:dyDescent="0.2">
      <c r="D104" s="6">
        <v>11</v>
      </c>
      <c r="E104" s="7" t="s">
        <v>22</v>
      </c>
      <c r="F104" s="20">
        <v>0</v>
      </c>
      <c r="G104" s="20">
        <v>0</v>
      </c>
      <c r="H104" s="20">
        <v>0</v>
      </c>
      <c r="I104" s="20">
        <v>22458810</v>
      </c>
      <c r="J104" s="20">
        <v>22523720</v>
      </c>
      <c r="K104" s="20">
        <v>22588630</v>
      </c>
      <c r="L104" s="20">
        <v>22653542</v>
      </c>
      <c r="M104" s="20">
        <v>22718450</v>
      </c>
      <c r="N104" s="20">
        <v>22783362</v>
      </c>
      <c r="O104" s="20">
        <v>22848270</v>
      </c>
      <c r="P104" s="20">
        <v>22913182</v>
      </c>
      <c r="Q104" s="20">
        <v>22978088</v>
      </c>
      <c r="R104" s="20">
        <v>23042996</v>
      </c>
      <c r="S104" s="20">
        <v>23107910</v>
      </c>
      <c r="T104" s="21">
        <v>23172822</v>
      </c>
    </row>
    <row r="105" spans="4:20" x14ac:dyDescent="0.2">
      <c r="D105" s="6">
        <v>12</v>
      </c>
      <c r="E105" s="7" t="s">
        <v>23</v>
      </c>
      <c r="F105" s="20">
        <v>0</v>
      </c>
      <c r="G105" s="20">
        <v>0</v>
      </c>
      <c r="H105" s="20">
        <v>0</v>
      </c>
      <c r="I105" s="20">
        <v>62138550</v>
      </c>
      <c r="J105" s="20">
        <v>62318132</v>
      </c>
      <c r="K105" s="20">
        <v>62497730</v>
      </c>
      <c r="L105" s="20">
        <v>62677310</v>
      </c>
      <c r="M105" s="20">
        <v>62856892</v>
      </c>
      <c r="N105" s="20">
        <v>63036492</v>
      </c>
      <c r="O105" s="20">
        <v>63216096</v>
      </c>
      <c r="P105" s="20">
        <v>63395664</v>
      </c>
      <c r="Q105" s="20">
        <v>63575276</v>
      </c>
      <c r="R105" s="20">
        <v>63754856</v>
      </c>
      <c r="S105" s="20">
        <v>63934456</v>
      </c>
      <c r="T105" s="21">
        <v>64114040</v>
      </c>
    </row>
    <row r="106" spans="4:20" x14ac:dyDescent="0.2">
      <c r="D106" s="6">
        <v>13</v>
      </c>
      <c r="E106" s="7" t="s">
        <v>24</v>
      </c>
      <c r="F106" s="20">
        <v>0</v>
      </c>
      <c r="G106" s="20">
        <v>0</v>
      </c>
      <c r="H106" s="20">
        <v>0</v>
      </c>
      <c r="I106" s="20">
        <v>47365692</v>
      </c>
      <c r="J106" s="20">
        <v>47502604</v>
      </c>
      <c r="K106" s="20">
        <v>47639484</v>
      </c>
      <c r="L106" s="20">
        <v>47776376</v>
      </c>
      <c r="M106" s="20">
        <v>47913280</v>
      </c>
      <c r="N106" s="20">
        <v>48050188</v>
      </c>
      <c r="O106" s="20">
        <v>48187092</v>
      </c>
      <c r="P106" s="20">
        <v>48323980</v>
      </c>
      <c r="Q106" s="20">
        <v>48460860</v>
      </c>
      <c r="R106" s="20">
        <v>48597764</v>
      </c>
      <c r="S106" s="20">
        <v>48734660</v>
      </c>
      <c r="T106" s="21">
        <v>48871548</v>
      </c>
    </row>
    <row r="107" spans="4:20" x14ac:dyDescent="0.2">
      <c r="D107" s="6">
        <v>14</v>
      </c>
      <c r="E107" s="7" t="s">
        <v>25</v>
      </c>
      <c r="F107" s="20">
        <v>0</v>
      </c>
      <c r="G107" s="20">
        <v>0</v>
      </c>
      <c r="H107" s="20">
        <v>0</v>
      </c>
      <c r="I107" s="20">
        <v>27335694</v>
      </c>
      <c r="J107" s="20">
        <v>27414700</v>
      </c>
      <c r="K107" s="20">
        <v>27493700</v>
      </c>
      <c r="L107" s="20">
        <v>27572706</v>
      </c>
      <c r="M107" s="20">
        <v>27651714</v>
      </c>
      <c r="N107" s="20">
        <v>27730714</v>
      </c>
      <c r="O107" s="20">
        <v>27809714</v>
      </c>
      <c r="P107" s="20">
        <v>27888730</v>
      </c>
      <c r="Q107" s="20">
        <v>27967726</v>
      </c>
      <c r="R107" s="20">
        <v>28046738</v>
      </c>
      <c r="S107" s="20">
        <v>28125736</v>
      </c>
      <c r="T107" s="21">
        <v>28204742</v>
      </c>
    </row>
    <row r="108" spans="4:20" x14ac:dyDescent="0.2">
      <c r="D108" s="6">
        <v>15</v>
      </c>
      <c r="E108" s="7" t="s">
        <v>26</v>
      </c>
      <c r="F108" s="20">
        <v>0</v>
      </c>
      <c r="G108" s="20">
        <v>0</v>
      </c>
      <c r="H108" s="20">
        <v>0</v>
      </c>
      <c r="I108" s="20">
        <v>55805430</v>
      </c>
      <c r="J108" s="20">
        <v>55966716</v>
      </c>
      <c r="K108" s="20">
        <v>56127990</v>
      </c>
      <c r="L108" s="20">
        <v>56289292</v>
      </c>
      <c r="M108" s="20">
        <v>56450572</v>
      </c>
      <c r="N108" s="20">
        <v>56611864</v>
      </c>
      <c r="O108" s="20">
        <v>56773148</v>
      </c>
      <c r="P108" s="20">
        <v>56934440</v>
      </c>
      <c r="Q108" s="20">
        <v>57095720</v>
      </c>
      <c r="R108" s="20">
        <v>57257012</v>
      </c>
      <c r="S108" s="20">
        <v>57418300</v>
      </c>
      <c r="T108" s="21">
        <v>57579600</v>
      </c>
    </row>
    <row r="109" spans="4:20" x14ac:dyDescent="0.2">
      <c r="D109" s="6">
        <v>16</v>
      </c>
      <c r="E109" s="7" t="s">
        <v>27</v>
      </c>
      <c r="F109" s="20">
        <v>0</v>
      </c>
      <c r="G109" s="20">
        <v>0</v>
      </c>
      <c r="H109" s="20">
        <v>0</v>
      </c>
      <c r="I109" s="20">
        <v>46873796</v>
      </c>
      <c r="J109" s="20">
        <v>47009296</v>
      </c>
      <c r="K109" s="20">
        <v>47144756</v>
      </c>
      <c r="L109" s="20">
        <v>47280236</v>
      </c>
      <c r="M109" s="20">
        <v>47415700</v>
      </c>
      <c r="N109" s="20">
        <v>47551176</v>
      </c>
      <c r="O109" s="20">
        <v>47686660</v>
      </c>
      <c r="P109" s="20">
        <v>47822130</v>
      </c>
      <c r="Q109" s="20">
        <v>47957604</v>
      </c>
      <c r="R109" s="20">
        <v>48093064</v>
      </c>
      <c r="S109" s="20">
        <v>48228536</v>
      </c>
      <c r="T109" s="21">
        <v>48364012</v>
      </c>
    </row>
    <row r="110" spans="4:20" x14ac:dyDescent="0.2">
      <c r="D110" s="6">
        <v>17</v>
      </c>
      <c r="E110" s="7" t="s">
        <v>28</v>
      </c>
      <c r="F110" s="20">
        <v>0</v>
      </c>
      <c r="G110" s="20">
        <v>0</v>
      </c>
      <c r="H110" s="20">
        <v>0</v>
      </c>
      <c r="I110" s="20">
        <v>84385160</v>
      </c>
      <c r="J110" s="20">
        <v>84629070</v>
      </c>
      <c r="K110" s="20">
        <v>84872936</v>
      </c>
      <c r="L110" s="20">
        <v>85116850</v>
      </c>
      <c r="M110" s="20">
        <v>85360710</v>
      </c>
      <c r="N110" s="20">
        <v>85604610</v>
      </c>
      <c r="O110" s="20">
        <v>85848500</v>
      </c>
      <c r="P110" s="20">
        <v>86092410</v>
      </c>
      <c r="Q110" s="20">
        <v>86336264</v>
      </c>
      <c r="R110" s="20">
        <v>86580184</v>
      </c>
      <c r="S110" s="20">
        <v>86824040</v>
      </c>
      <c r="T110" s="21">
        <v>87067950</v>
      </c>
    </row>
    <row r="111" spans="4:20" x14ac:dyDescent="0.2">
      <c r="D111" s="6">
        <v>18</v>
      </c>
      <c r="E111" s="7" t="s">
        <v>29</v>
      </c>
      <c r="F111" s="20">
        <v>0</v>
      </c>
      <c r="G111" s="20">
        <v>0</v>
      </c>
      <c r="H111" s="20">
        <v>0</v>
      </c>
      <c r="I111" s="20">
        <v>62153064</v>
      </c>
      <c r="J111" s="20">
        <v>62332696</v>
      </c>
      <c r="K111" s="20">
        <v>62512344</v>
      </c>
      <c r="L111" s="20">
        <v>62691950</v>
      </c>
      <c r="M111" s="20">
        <v>62871604</v>
      </c>
      <c r="N111" s="20">
        <v>63051230</v>
      </c>
      <c r="O111" s="20">
        <v>63230876</v>
      </c>
      <c r="P111" s="20">
        <v>63410492</v>
      </c>
      <c r="Q111" s="20">
        <v>63590140</v>
      </c>
      <c r="R111" s="20">
        <v>63769784</v>
      </c>
      <c r="S111" s="20">
        <v>63949400</v>
      </c>
      <c r="T111" s="21">
        <v>64129030</v>
      </c>
    </row>
    <row r="112" spans="4:20" x14ac:dyDescent="0.2">
      <c r="D112" s="6">
        <v>19</v>
      </c>
      <c r="E112" s="7" t="s">
        <v>30</v>
      </c>
      <c r="F112" s="20">
        <v>0</v>
      </c>
      <c r="G112" s="20">
        <v>0</v>
      </c>
      <c r="H112" s="20">
        <v>0</v>
      </c>
      <c r="I112" s="20">
        <v>50383836</v>
      </c>
      <c r="J112" s="20">
        <v>50529456</v>
      </c>
      <c r="K112" s="20">
        <v>50675070</v>
      </c>
      <c r="L112" s="20">
        <v>50820684</v>
      </c>
      <c r="M112" s="20">
        <v>50966308</v>
      </c>
      <c r="N112" s="20">
        <v>51111920</v>
      </c>
      <c r="O112" s="20">
        <v>51257544</v>
      </c>
      <c r="P112" s="20">
        <v>51403150</v>
      </c>
      <c r="Q112" s="20">
        <v>51548764</v>
      </c>
      <c r="R112" s="20">
        <v>51694396</v>
      </c>
      <c r="S112" s="20">
        <v>51840010</v>
      </c>
      <c r="T112" s="21">
        <v>51985628</v>
      </c>
    </row>
    <row r="113" spans="4:20" x14ac:dyDescent="0.2">
      <c r="D113" s="6">
        <v>20</v>
      </c>
      <c r="E113" s="7" t="s">
        <v>31</v>
      </c>
      <c r="F113" s="20">
        <v>0</v>
      </c>
      <c r="G113" s="20">
        <v>0</v>
      </c>
      <c r="H113" s="20">
        <v>0</v>
      </c>
      <c r="I113" s="20">
        <v>30183854</v>
      </c>
      <c r="J113" s="20">
        <v>30271088</v>
      </c>
      <c r="K113" s="20">
        <v>30358320</v>
      </c>
      <c r="L113" s="20">
        <v>30445558</v>
      </c>
      <c r="M113" s="20">
        <v>30532798</v>
      </c>
      <c r="N113" s="20">
        <v>30620030</v>
      </c>
      <c r="O113" s="20">
        <v>30707272</v>
      </c>
      <c r="P113" s="20">
        <v>30794504</v>
      </c>
      <c r="Q113" s="20">
        <v>30881740</v>
      </c>
      <c r="R113" s="20">
        <v>30968976</v>
      </c>
      <c r="S113" s="20">
        <v>31056218</v>
      </c>
      <c r="T113" s="21">
        <v>31143448</v>
      </c>
    </row>
    <row r="114" spans="4:20" x14ac:dyDescent="0.2">
      <c r="D114" s="6">
        <v>21</v>
      </c>
      <c r="E114" s="7" t="s">
        <v>32</v>
      </c>
      <c r="F114" s="20">
        <v>0</v>
      </c>
      <c r="G114" s="20">
        <v>0</v>
      </c>
      <c r="H114" s="20">
        <v>0</v>
      </c>
      <c r="I114" s="20">
        <v>86213660</v>
      </c>
      <c r="J114" s="20">
        <v>86462830</v>
      </c>
      <c r="K114" s="20">
        <v>86712020</v>
      </c>
      <c r="L114" s="20">
        <v>86961180</v>
      </c>
      <c r="M114" s="20">
        <v>87210376</v>
      </c>
      <c r="N114" s="20">
        <v>87459530</v>
      </c>
      <c r="O114" s="20">
        <v>87708744</v>
      </c>
      <c r="P114" s="20">
        <v>87957840</v>
      </c>
      <c r="Q114" s="20">
        <v>88207064</v>
      </c>
      <c r="R114" s="20">
        <v>88456264</v>
      </c>
      <c r="S114" s="20">
        <v>88705360</v>
      </c>
      <c r="T114" s="21">
        <v>88954570</v>
      </c>
    </row>
    <row r="115" spans="4:20" x14ac:dyDescent="0.2">
      <c r="D115" s="6">
        <v>22</v>
      </c>
      <c r="E115" s="7" t="s">
        <v>37</v>
      </c>
      <c r="F115" s="20">
        <v>0</v>
      </c>
      <c r="G115" s="20">
        <v>0</v>
      </c>
      <c r="H115" s="20">
        <v>0</v>
      </c>
      <c r="I115" s="20">
        <v>19450198</v>
      </c>
      <c r="J115" s="20">
        <v>19506420</v>
      </c>
      <c r="K115" s="20">
        <v>19562634</v>
      </c>
      <c r="L115" s="20">
        <v>19618844</v>
      </c>
      <c r="M115" s="20">
        <v>19675060</v>
      </c>
      <c r="N115" s="20">
        <v>19731278</v>
      </c>
      <c r="O115" s="20">
        <v>19787494</v>
      </c>
      <c r="P115" s="20">
        <v>19843702</v>
      </c>
      <c r="Q115" s="20">
        <v>19899916</v>
      </c>
      <c r="R115" s="20">
        <v>19956130</v>
      </c>
      <c r="S115" s="20">
        <v>20012346</v>
      </c>
      <c r="T115" s="21">
        <v>20068558</v>
      </c>
    </row>
    <row r="116" spans="4:20" x14ac:dyDescent="0.2">
      <c r="D116" s="6">
        <v>23</v>
      </c>
      <c r="E116" s="7" t="s">
        <v>38</v>
      </c>
      <c r="F116" s="20">
        <v>0</v>
      </c>
      <c r="G116" s="20">
        <v>0</v>
      </c>
      <c r="H116" s="20">
        <v>0</v>
      </c>
      <c r="I116" s="20">
        <v>43466788</v>
      </c>
      <c r="J116" s="20">
        <v>43592412</v>
      </c>
      <c r="K116" s="20">
        <v>43718036</v>
      </c>
      <c r="L116" s="20">
        <v>43843660</v>
      </c>
      <c r="M116" s="20">
        <v>43969296</v>
      </c>
      <c r="N116" s="20">
        <v>44094916</v>
      </c>
      <c r="O116" s="20">
        <v>44220550</v>
      </c>
      <c r="P116" s="20">
        <v>44346180</v>
      </c>
      <c r="Q116" s="20">
        <v>44471796</v>
      </c>
      <c r="R116" s="20">
        <v>44597428</v>
      </c>
      <c r="S116" s="20">
        <v>44723056</v>
      </c>
      <c r="T116" s="21">
        <v>44848680</v>
      </c>
    </row>
    <row r="117" spans="4:20" x14ac:dyDescent="0.2">
      <c r="D117" s="6">
        <v>24</v>
      </c>
      <c r="E117" s="7" t="s">
        <v>39</v>
      </c>
      <c r="F117" s="20">
        <v>0</v>
      </c>
      <c r="G117" s="20">
        <v>0</v>
      </c>
      <c r="H117" s="20">
        <v>0</v>
      </c>
      <c r="I117" s="20">
        <v>6523726</v>
      </c>
      <c r="J117" s="20">
        <v>6542580.5</v>
      </c>
      <c r="K117" s="20">
        <v>6561435.5</v>
      </c>
      <c r="L117" s="20">
        <v>6580290</v>
      </c>
      <c r="M117" s="20">
        <v>6599145</v>
      </c>
      <c r="N117" s="20">
        <v>6617999.5</v>
      </c>
      <c r="O117" s="20">
        <v>6636854.5</v>
      </c>
      <c r="P117" s="20">
        <v>6655709</v>
      </c>
      <c r="Q117" s="20">
        <v>6674564</v>
      </c>
      <c r="R117" s="20">
        <v>6693418.5</v>
      </c>
      <c r="S117" s="20">
        <v>6712273</v>
      </c>
      <c r="T117" s="21">
        <v>6731127.5</v>
      </c>
    </row>
    <row r="118" spans="4:20" x14ac:dyDescent="0.2">
      <c r="D118" s="6">
        <v>25</v>
      </c>
      <c r="E118" s="7" t="s">
        <v>40</v>
      </c>
      <c r="F118" s="20">
        <v>0</v>
      </c>
      <c r="G118" s="20">
        <v>0</v>
      </c>
      <c r="H118" s="20">
        <v>0</v>
      </c>
      <c r="I118" s="20">
        <v>5752336</v>
      </c>
      <c r="J118" s="20">
        <v>5768961.5</v>
      </c>
      <c r="K118" s="20">
        <v>5785587.5</v>
      </c>
      <c r="L118" s="20">
        <v>5802212</v>
      </c>
      <c r="M118" s="20">
        <v>5818838</v>
      </c>
      <c r="N118" s="20">
        <v>5835463.5</v>
      </c>
      <c r="O118" s="20">
        <v>5852088.5</v>
      </c>
      <c r="P118" s="20">
        <v>5868713</v>
      </c>
      <c r="Q118" s="20">
        <v>5885338</v>
      </c>
      <c r="R118" s="20">
        <v>5901964</v>
      </c>
      <c r="S118" s="20">
        <v>5918589</v>
      </c>
      <c r="T118" s="21">
        <v>5935214</v>
      </c>
    </row>
    <row r="119" spans="4:20" x14ac:dyDescent="0.2">
      <c r="J119" s="2">
        <f t="shared" ref="J119:T119" si="8">SUM(J94:J118)</f>
        <v>1457970516</v>
      </c>
      <c r="K119" s="2">
        <f t="shared" si="8"/>
        <v>1462172184</v>
      </c>
      <c r="L119" s="2">
        <f t="shared" si="8"/>
        <v>1466373597</v>
      </c>
      <c r="M119" s="2">
        <f t="shared" si="8"/>
        <v>1470575531</v>
      </c>
      <c r="N119" s="2">
        <f t="shared" si="8"/>
        <v>1474777109</v>
      </c>
      <c r="O119" s="2">
        <f t="shared" si="8"/>
        <v>1478978941</v>
      </c>
      <c r="P119" s="2">
        <f t="shared" si="8"/>
        <v>1483180378</v>
      </c>
      <c r="Q119" s="2">
        <f t="shared" si="8"/>
        <v>1487381944</v>
      </c>
      <c r="R119" s="2">
        <f t="shared" si="8"/>
        <v>1491583674.5</v>
      </c>
      <c r="S119" s="2">
        <f t="shared" si="8"/>
        <v>1495785306</v>
      </c>
      <c r="T119" s="2">
        <f t="shared" si="8"/>
        <v>1499986784.5</v>
      </c>
    </row>
    <row r="120" spans="4:20" x14ac:dyDescent="0.2">
      <c r="E120" s="22" t="s">
        <v>42</v>
      </c>
      <c r="F120" t="s">
        <v>63</v>
      </c>
    </row>
    <row r="121" spans="4:20" x14ac:dyDescent="0.2">
      <c r="D121" s="11"/>
      <c r="E121" s="12" t="s">
        <v>36</v>
      </c>
      <c r="F121" s="13" t="s">
        <v>46</v>
      </c>
      <c r="G121" s="13" t="s">
        <v>47</v>
      </c>
      <c r="H121" s="13" t="s">
        <v>48</v>
      </c>
      <c r="I121" s="13" t="s">
        <v>49</v>
      </c>
      <c r="J121" s="13" t="s">
        <v>50</v>
      </c>
      <c r="K121" s="13" t="s">
        <v>51</v>
      </c>
      <c r="L121" s="13" t="s">
        <v>52</v>
      </c>
      <c r="M121" s="13" t="s">
        <v>53</v>
      </c>
      <c r="N121" s="13" t="s">
        <v>54</v>
      </c>
      <c r="O121" s="13" t="s">
        <v>55</v>
      </c>
      <c r="P121" s="13" t="s">
        <v>56</v>
      </c>
      <c r="Q121" s="13" t="s">
        <v>57</v>
      </c>
      <c r="R121" s="13" t="s">
        <v>58</v>
      </c>
      <c r="S121" s="13" t="s">
        <v>59</v>
      </c>
      <c r="T121" s="13" t="s">
        <v>60</v>
      </c>
    </row>
    <row r="122" spans="4:20" x14ac:dyDescent="0.2">
      <c r="D122" s="6">
        <v>1</v>
      </c>
      <c r="E122" s="7" t="s">
        <v>12</v>
      </c>
      <c r="F122" s="8">
        <v>0</v>
      </c>
      <c r="G122" s="8">
        <v>0</v>
      </c>
      <c r="H122" s="8">
        <v>0</v>
      </c>
      <c r="I122" s="8">
        <v>1905419100</v>
      </c>
      <c r="J122" s="8">
        <v>2182642700</v>
      </c>
      <c r="K122" s="8">
        <v>2500635400</v>
      </c>
      <c r="L122" s="8">
        <v>2867262000</v>
      </c>
      <c r="M122" s="8">
        <v>3292117000</v>
      </c>
      <c r="N122" s="8">
        <v>3786947600</v>
      </c>
      <c r="O122" s="8">
        <v>4366191000</v>
      </c>
      <c r="P122" s="8">
        <v>5047656400</v>
      </c>
      <c r="Q122" s="8">
        <v>5853384700</v>
      </c>
      <c r="R122" s="8">
        <v>6810784300</v>
      </c>
      <c r="S122" s="8">
        <v>7954026000</v>
      </c>
      <c r="T122" s="9">
        <v>9325919000</v>
      </c>
    </row>
    <row r="123" spans="4:20" x14ac:dyDescent="0.2">
      <c r="D123" s="6">
        <v>2</v>
      </c>
      <c r="E123" s="7" t="s">
        <v>13</v>
      </c>
      <c r="F123" s="8">
        <v>0</v>
      </c>
      <c r="G123" s="8">
        <v>0</v>
      </c>
      <c r="H123" s="8">
        <v>0</v>
      </c>
      <c r="I123" s="8">
        <v>3716108300</v>
      </c>
      <c r="J123" s="8">
        <v>4256775200</v>
      </c>
      <c r="K123" s="8">
        <v>4876947500</v>
      </c>
      <c r="L123" s="8">
        <v>5591974000</v>
      </c>
      <c r="M123" s="8">
        <v>6420557300</v>
      </c>
      <c r="N123" s="8">
        <v>7385619000</v>
      </c>
      <c r="O123" s="8">
        <v>8515315700</v>
      </c>
      <c r="P123" s="8">
        <v>9844359000</v>
      </c>
      <c r="Q123" s="8">
        <v>11415760000</v>
      </c>
      <c r="R123" s="8">
        <v>13282960000</v>
      </c>
      <c r="S123" s="8">
        <v>15512599000</v>
      </c>
      <c r="T123" s="9">
        <v>18188186000</v>
      </c>
    </row>
    <row r="124" spans="4:20" x14ac:dyDescent="0.2">
      <c r="D124" s="6">
        <v>3</v>
      </c>
      <c r="E124" s="7" t="s">
        <v>14</v>
      </c>
      <c r="F124" s="8">
        <v>0</v>
      </c>
      <c r="G124" s="8">
        <v>0</v>
      </c>
      <c r="H124" s="8">
        <v>0</v>
      </c>
      <c r="I124" s="8">
        <v>401164100</v>
      </c>
      <c r="J124" s="8">
        <v>459530370</v>
      </c>
      <c r="K124" s="8">
        <v>526480000</v>
      </c>
      <c r="L124" s="8">
        <v>603669000</v>
      </c>
      <c r="M124" s="8">
        <v>693117300</v>
      </c>
      <c r="N124" s="8">
        <v>797298370</v>
      </c>
      <c r="O124" s="8">
        <v>919251260</v>
      </c>
      <c r="P124" s="8">
        <v>1062725760</v>
      </c>
      <c r="Q124" s="8">
        <v>1232362600</v>
      </c>
      <c r="R124" s="8">
        <v>1433931800</v>
      </c>
      <c r="S124" s="8">
        <v>1674628700</v>
      </c>
      <c r="T124" s="9">
        <v>1963465000</v>
      </c>
    </row>
    <row r="125" spans="4:20" x14ac:dyDescent="0.2">
      <c r="D125" s="6">
        <v>4</v>
      </c>
      <c r="E125" s="7" t="s">
        <v>15</v>
      </c>
      <c r="F125" s="8">
        <v>0</v>
      </c>
      <c r="G125" s="8">
        <v>0</v>
      </c>
      <c r="H125" s="8">
        <v>0</v>
      </c>
      <c r="I125" s="8">
        <v>338781380</v>
      </c>
      <c r="J125" s="8">
        <v>388071400</v>
      </c>
      <c r="K125" s="8">
        <v>444610050</v>
      </c>
      <c r="L125" s="8">
        <v>509795870</v>
      </c>
      <c r="M125" s="8">
        <v>585334600</v>
      </c>
      <c r="N125" s="8">
        <v>673315000</v>
      </c>
      <c r="O125" s="8">
        <v>776303740</v>
      </c>
      <c r="P125" s="8">
        <v>897467260</v>
      </c>
      <c r="Q125" s="8">
        <v>1040725250</v>
      </c>
      <c r="R125" s="8">
        <v>1210949200</v>
      </c>
      <c r="S125" s="8">
        <v>1414216400</v>
      </c>
      <c r="T125" s="9">
        <v>1658137900</v>
      </c>
    </row>
    <row r="126" spans="4:20" x14ac:dyDescent="0.2">
      <c r="D126" s="6">
        <v>5</v>
      </c>
      <c r="E126" s="7" t="s">
        <v>16</v>
      </c>
      <c r="F126" s="8">
        <v>0</v>
      </c>
      <c r="G126" s="8">
        <v>0</v>
      </c>
      <c r="H126" s="8">
        <v>0</v>
      </c>
      <c r="I126" s="8">
        <v>1847004800</v>
      </c>
      <c r="J126" s="8">
        <v>2115728900</v>
      </c>
      <c r="K126" s="8">
        <v>2423972000</v>
      </c>
      <c r="L126" s="8">
        <v>2779359500</v>
      </c>
      <c r="M126" s="8">
        <v>3191190300</v>
      </c>
      <c r="N126" s="8">
        <v>3670850000</v>
      </c>
      <c r="O126" s="8">
        <v>4232337000</v>
      </c>
      <c r="P126" s="8">
        <v>4892907500</v>
      </c>
      <c r="Q126" s="8">
        <v>5673935000</v>
      </c>
      <c r="R126" s="8">
        <v>6601983500</v>
      </c>
      <c r="S126" s="8">
        <v>7710178300</v>
      </c>
      <c r="T126" s="9">
        <v>9040013000</v>
      </c>
    </row>
    <row r="127" spans="4:20" x14ac:dyDescent="0.2">
      <c r="D127" s="6">
        <v>6</v>
      </c>
      <c r="E127" s="7" t="s">
        <v>17</v>
      </c>
      <c r="F127" s="8">
        <v>0</v>
      </c>
      <c r="G127" s="8">
        <v>0</v>
      </c>
      <c r="H127" s="8">
        <v>0</v>
      </c>
      <c r="I127" s="8">
        <v>1250663600</v>
      </c>
      <c r="J127" s="8">
        <v>1432625400</v>
      </c>
      <c r="K127" s="8">
        <v>1641346000</v>
      </c>
      <c r="L127" s="8">
        <v>1881989400</v>
      </c>
      <c r="M127" s="8">
        <v>2160853000</v>
      </c>
      <c r="N127" s="8">
        <v>2485645600</v>
      </c>
      <c r="O127" s="8">
        <v>2865845200</v>
      </c>
      <c r="P127" s="8">
        <v>3313138000</v>
      </c>
      <c r="Q127" s="8">
        <v>3841996300</v>
      </c>
      <c r="R127" s="8">
        <v>4470405000</v>
      </c>
      <c r="S127" s="8">
        <v>5220798000</v>
      </c>
      <c r="T127" s="9">
        <v>6121270300</v>
      </c>
    </row>
    <row r="128" spans="4:20" x14ac:dyDescent="0.2">
      <c r="D128" s="6">
        <v>7</v>
      </c>
      <c r="E128" s="7" t="s">
        <v>18</v>
      </c>
      <c r="F128" s="8">
        <v>0</v>
      </c>
      <c r="G128" s="8">
        <v>0</v>
      </c>
      <c r="H128" s="8">
        <v>0</v>
      </c>
      <c r="I128" s="8">
        <v>1238202200</v>
      </c>
      <c r="J128" s="8">
        <v>1418351400</v>
      </c>
      <c r="K128" s="8">
        <v>1624992600</v>
      </c>
      <c r="L128" s="8">
        <v>1863237600</v>
      </c>
      <c r="M128" s="8">
        <v>2139321600</v>
      </c>
      <c r="N128" s="8">
        <v>2460878800</v>
      </c>
      <c r="O128" s="8">
        <v>2837291000</v>
      </c>
      <c r="P128" s="8">
        <v>3280128500</v>
      </c>
      <c r="Q128" s="8">
        <v>3803716600</v>
      </c>
      <c r="R128" s="8">
        <v>4425863700</v>
      </c>
      <c r="S128" s="8">
        <v>5168779300</v>
      </c>
      <c r="T128" s="9">
        <v>6060282400</v>
      </c>
    </row>
    <row r="129" spans="4:20" x14ac:dyDescent="0.2">
      <c r="D129" s="6">
        <v>8</v>
      </c>
      <c r="E129" s="7" t="s">
        <v>19</v>
      </c>
      <c r="F129" s="8">
        <v>0</v>
      </c>
      <c r="G129" s="8">
        <v>0</v>
      </c>
      <c r="H129" s="8">
        <v>0</v>
      </c>
      <c r="I129" s="8">
        <v>1295473700</v>
      </c>
      <c r="J129" s="8">
        <v>1483954700</v>
      </c>
      <c r="K129" s="8">
        <v>1700153900</v>
      </c>
      <c r="L129" s="8">
        <v>1949419000</v>
      </c>
      <c r="M129" s="8">
        <v>2238272800</v>
      </c>
      <c r="N129" s="8">
        <v>2574703600</v>
      </c>
      <c r="O129" s="8">
        <v>2968525000</v>
      </c>
      <c r="P129" s="8">
        <v>3431842600</v>
      </c>
      <c r="Q129" s="8">
        <v>3979651000</v>
      </c>
      <c r="R129" s="8">
        <v>4630574000</v>
      </c>
      <c r="S129" s="8">
        <v>5407853600</v>
      </c>
      <c r="T129" s="9">
        <v>6340586000</v>
      </c>
    </row>
    <row r="130" spans="4:20" x14ac:dyDescent="0.2">
      <c r="D130" s="6">
        <v>9</v>
      </c>
      <c r="E130" s="7" t="s">
        <v>20</v>
      </c>
      <c r="F130" s="8">
        <v>0</v>
      </c>
      <c r="G130" s="8">
        <v>0</v>
      </c>
      <c r="H130" s="8">
        <v>0</v>
      </c>
      <c r="I130" s="8">
        <v>722728600</v>
      </c>
      <c r="J130" s="8">
        <v>827879740</v>
      </c>
      <c r="K130" s="8">
        <v>948494660</v>
      </c>
      <c r="L130" s="8">
        <v>1087556700</v>
      </c>
      <c r="M130" s="8">
        <v>1248704900</v>
      </c>
      <c r="N130" s="8">
        <v>1436395000</v>
      </c>
      <c r="O130" s="8">
        <v>1656102900</v>
      </c>
      <c r="P130" s="8">
        <v>1914582900</v>
      </c>
      <c r="Q130" s="8">
        <v>2220197400</v>
      </c>
      <c r="R130" s="8">
        <v>2583339800</v>
      </c>
      <c r="S130" s="8">
        <v>3016973800</v>
      </c>
      <c r="T130" s="9">
        <v>3537335000</v>
      </c>
    </row>
    <row r="131" spans="4:20" x14ac:dyDescent="0.2">
      <c r="D131" s="6">
        <v>10</v>
      </c>
      <c r="E131" s="7" t="s">
        <v>21</v>
      </c>
      <c r="F131" s="8">
        <v>0</v>
      </c>
      <c r="G131" s="8">
        <v>0</v>
      </c>
      <c r="H131" s="8">
        <v>0</v>
      </c>
      <c r="I131" s="8">
        <v>920282800</v>
      </c>
      <c r="J131" s="8">
        <v>1054176600</v>
      </c>
      <c r="K131" s="8">
        <v>1207761300</v>
      </c>
      <c r="L131" s="8">
        <v>1384834600</v>
      </c>
      <c r="M131" s="8">
        <v>1590032300</v>
      </c>
      <c r="N131" s="8">
        <v>1829026700</v>
      </c>
      <c r="O131" s="8">
        <v>2108790500</v>
      </c>
      <c r="P131" s="8">
        <v>2437924600</v>
      </c>
      <c r="Q131" s="8">
        <v>2827077600</v>
      </c>
      <c r="R131" s="8">
        <v>3289483000</v>
      </c>
      <c r="S131" s="8">
        <v>3841649000</v>
      </c>
      <c r="T131" s="9">
        <v>4504249000</v>
      </c>
    </row>
    <row r="132" spans="4:20" x14ac:dyDescent="0.2">
      <c r="D132" s="6">
        <v>11</v>
      </c>
      <c r="E132" s="7" t="s">
        <v>22</v>
      </c>
      <c r="F132" s="8">
        <v>0</v>
      </c>
      <c r="G132" s="8">
        <v>0</v>
      </c>
      <c r="H132" s="8">
        <v>0</v>
      </c>
      <c r="I132" s="8">
        <v>424418530</v>
      </c>
      <c r="J132" s="8">
        <v>486168260</v>
      </c>
      <c r="K132" s="8">
        <v>556998800</v>
      </c>
      <c r="L132" s="8">
        <v>638662200</v>
      </c>
      <c r="M132" s="8">
        <v>733295600</v>
      </c>
      <c r="N132" s="8">
        <v>843515700</v>
      </c>
      <c r="O132" s="8">
        <v>972538100</v>
      </c>
      <c r="P132" s="8">
        <v>1124329200</v>
      </c>
      <c r="Q132" s="8">
        <v>1303799700</v>
      </c>
      <c r="R132" s="8">
        <v>1517053000</v>
      </c>
      <c r="S132" s="8">
        <v>1771702500</v>
      </c>
      <c r="T132" s="9">
        <v>2077281900</v>
      </c>
    </row>
    <row r="133" spans="4:20" x14ac:dyDescent="0.2">
      <c r="D133" s="6">
        <v>12</v>
      </c>
      <c r="E133" s="7" t="s">
        <v>23</v>
      </c>
      <c r="F133" s="8">
        <v>0</v>
      </c>
      <c r="G133" s="8">
        <v>0</v>
      </c>
      <c r="H133" s="8">
        <v>0</v>
      </c>
      <c r="I133" s="8">
        <v>1325261600</v>
      </c>
      <c r="J133" s="8">
        <v>1518077300</v>
      </c>
      <c r="K133" s="8">
        <v>1739248300</v>
      </c>
      <c r="L133" s="8">
        <v>1994244500</v>
      </c>
      <c r="M133" s="8">
        <v>2289741000</v>
      </c>
      <c r="N133" s="8">
        <v>2633908000</v>
      </c>
      <c r="O133" s="8">
        <v>3036785000</v>
      </c>
      <c r="P133" s="8">
        <v>3510757600</v>
      </c>
      <c r="Q133" s="8">
        <v>4071161000</v>
      </c>
      <c r="R133" s="8">
        <v>4737052000</v>
      </c>
      <c r="S133" s="8">
        <v>5532203500</v>
      </c>
      <c r="T133" s="9">
        <v>6486387700</v>
      </c>
    </row>
    <row r="134" spans="4:20" x14ac:dyDescent="0.2">
      <c r="D134" s="6">
        <v>13</v>
      </c>
      <c r="E134" s="7" t="s">
        <v>24</v>
      </c>
      <c r="F134" s="8">
        <v>0</v>
      </c>
      <c r="G134" s="8">
        <v>0</v>
      </c>
      <c r="H134" s="8">
        <v>0</v>
      </c>
      <c r="I134" s="8">
        <v>478524740</v>
      </c>
      <c r="J134" s="8">
        <v>548146370</v>
      </c>
      <c r="K134" s="8">
        <v>628006800</v>
      </c>
      <c r="L134" s="8">
        <v>720080900</v>
      </c>
      <c r="M134" s="8">
        <v>826778430</v>
      </c>
      <c r="N134" s="8">
        <v>951049800</v>
      </c>
      <c r="O134" s="8">
        <v>1096520300</v>
      </c>
      <c r="P134" s="8">
        <v>1267662300</v>
      </c>
      <c r="Q134" s="8">
        <v>1470012000</v>
      </c>
      <c r="R134" s="8">
        <v>1710452000</v>
      </c>
      <c r="S134" s="8">
        <v>1997565300</v>
      </c>
      <c r="T134" s="9">
        <v>2342100500</v>
      </c>
    </row>
    <row r="135" spans="4:20" x14ac:dyDescent="0.2">
      <c r="D135" s="6">
        <v>14</v>
      </c>
      <c r="E135" s="7" t="s">
        <v>25</v>
      </c>
      <c r="F135" s="8">
        <v>0</v>
      </c>
      <c r="G135" s="8">
        <v>0</v>
      </c>
      <c r="H135" s="8">
        <v>0</v>
      </c>
      <c r="I135" s="8">
        <v>528801730</v>
      </c>
      <c r="J135" s="8">
        <v>605738100</v>
      </c>
      <c r="K135" s="8">
        <v>693988900</v>
      </c>
      <c r="L135" s="8">
        <v>795736960</v>
      </c>
      <c r="M135" s="8">
        <v>913644860</v>
      </c>
      <c r="N135" s="8">
        <v>1050973000</v>
      </c>
      <c r="O135" s="8">
        <v>1211727700</v>
      </c>
      <c r="P135" s="8">
        <v>1400850600</v>
      </c>
      <c r="Q135" s="8">
        <v>1624461200</v>
      </c>
      <c r="R135" s="8">
        <v>1890162700</v>
      </c>
      <c r="S135" s="8">
        <v>2207441700</v>
      </c>
      <c r="T135" s="9">
        <v>2588176600</v>
      </c>
    </row>
    <row r="136" spans="4:20" x14ac:dyDescent="0.2">
      <c r="D136" s="6">
        <v>15</v>
      </c>
      <c r="E136" s="7" t="s">
        <v>26</v>
      </c>
      <c r="F136" s="8">
        <v>0</v>
      </c>
      <c r="G136" s="8">
        <v>0</v>
      </c>
      <c r="H136" s="8">
        <v>0</v>
      </c>
      <c r="I136" s="8">
        <v>1195678000</v>
      </c>
      <c r="J136" s="8">
        <v>1369639200</v>
      </c>
      <c r="K136" s="8">
        <v>1569184000</v>
      </c>
      <c r="L136" s="8">
        <v>1799247000</v>
      </c>
      <c r="M136" s="8">
        <v>2065850000</v>
      </c>
      <c r="N136" s="8">
        <v>2376363800</v>
      </c>
      <c r="O136" s="8">
        <v>2739847200</v>
      </c>
      <c r="P136" s="8">
        <v>3167473700</v>
      </c>
      <c r="Q136" s="8">
        <v>3673081600</v>
      </c>
      <c r="R136" s="8">
        <v>4273861400</v>
      </c>
      <c r="S136" s="8">
        <v>4991264300</v>
      </c>
      <c r="T136" s="9">
        <v>5852146700</v>
      </c>
    </row>
    <row r="137" spans="4:20" x14ac:dyDescent="0.2">
      <c r="D137" s="6">
        <v>16</v>
      </c>
      <c r="E137" s="7" t="s">
        <v>27</v>
      </c>
      <c r="F137" s="8">
        <v>0</v>
      </c>
      <c r="G137" s="8">
        <v>0</v>
      </c>
      <c r="H137" s="8">
        <v>0</v>
      </c>
      <c r="I137" s="8">
        <v>1084301200</v>
      </c>
      <c r="J137" s="8">
        <v>1242058500</v>
      </c>
      <c r="K137" s="8">
        <v>1423015800</v>
      </c>
      <c r="L137" s="8">
        <v>1631648400</v>
      </c>
      <c r="M137" s="8">
        <v>1873417500</v>
      </c>
      <c r="N137" s="8">
        <v>2155007200</v>
      </c>
      <c r="O137" s="8">
        <v>2484633000</v>
      </c>
      <c r="P137" s="8">
        <v>2872427000</v>
      </c>
      <c r="Q137" s="8">
        <v>3330936300</v>
      </c>
      <c r="R137" s="8">
        <v>3875755500</v>
      </c>
      <c r="S137" s="8">
        <v>4526332000</v>
      </c>
      <c r="T137" s="9">
        <v>5307023000</v>
      </c>
    </row>
    <row r="138" spans="4:20" x14ac:dyDescent="0.2">
      <c r="D138" s="6">
        <v>17</v>
      </c>
      <c r="E138" s="7" t="s">
        <v>28</v>
      </c>
      <c r="F138" s="8">
        <v>0</v>
      </c>
      <c r="G138" s="8">
        <v>0</v>
      </c>
      <c r="H138" s="8">
        <v>0</v>
      </c>
      <c r="I138" s="8">
        <v>1264096900</v>
      </c>
      <c r="J138" s="8">
        <v>1448014200</v>
      </c>
      <c r="K138" s="8">
        <v>1658976400</v>
      </c>
      <c r="L138" s="8">
        <v>1902204200</v>
      </c>
      <c r="M138" s="8">
        <v>2184063500</v>
      </c>
      <c r="N138" s="8">
        <v>2512344800</v>
      </c>
      <c r="O138" s="8">
        <v>2896627700</v>
      </c>
      <c r="P138" s="8">
        <v>3348726300</v>
      </c>
      <c r="Q138" s="8">
        <v>3883265500</v>
      </c>
      <c r="R138" s="8">
        <v>4518423600</v>
      </c>
      <c r="S138" s="8">
        <v>5276877300</v>
      </c>
      <c r="T138" s="9">
        <v>6187022000</v>
      </c>
    </row>
    <row r="139" spans="4:20" x14ac:dyDescent="0.2">
      <c r="D139" s="6">
        <v>18</v>
      </c>
      <c r="E139" s="7" t="s">
        <v>29</v>
      </c>
      <c r="F139" s="8">
        <v>0</v>
      </c>
      <c r="G139" s="8">
        <v>0</v>
      </c>
      <c r="H139" s="8">
        <v>0</v>
      </c>
      <c r="I139" s="8">
        <v>852898370</v>
      </c>
      <c r="J139" s="8">
        <v>976988200</v>
      </c>
      <c r="K139" s="8">
        <v>1119327100</v>
      </c>
      <c r="L139" s="8">
        <v>1283435500</v>
      </c>
      <c r="M139" s="8">
        <v>1473608000</v>
      </c>
      <c r="N139" s="8">
        <v>1695103000</v>
      </c>
      <c r="O139" s="8">
        <v>1954382500</v>
      </c>
      <c r="P139" s="8">
        <v>2259416000</v>
      </c>
      <c r="Q139" s="8">
        <v>2620075000</v>
      </c>
      <c r="R139" s="8">
        <v>3048621600</v>
      </c>
      <c r="S139" s="8">
        <v>3560358100</v>
      </c>
      <c r="T139" s="9">
        <v>4174439000</v>
      </c>
    </row>
    <row r="140" spans="4:20" x14ac:dyDescent="0.2">
      <c r="D140" s="6">
        <v>19</v>
      </c>
      <c r="E140" s="7" t="s">
        <v>30</v>
      </c>
      <c r="F140" s="8">
        <v>0</v>
      </c>
      <c r="G140" s="8">
        <v>0</v>
      </c>
      <c r="H140" s="8">
        <v>0</v>
      </c>
      <c r="I140" s="8">
        <v>736394000</v>
      </c>
      <c r="J140" s="8">
        <v>843533950</v>
      </c>
      <c r="K140" s="8">
        <v>966429300</v>
      </c>
      <c r="L140" s="8">
        <v>1108120400</v>
      </c>
      <c r="M140" s="8">
        <v>1272315500</v>
      </c>
      <c r="N140" s="8">
        <v>1463555000</v>
      </c>
      <c r="O140" s="8">
        <v>1687417100</v>
      </c>
      <c r="P140" s="8">
        <v>1950785400</v>
      </c>
      <c r="Q140" s="8">
        <v>2262177500</v>
      </c>
      <c r="R140" s="8">
        <v>2632185900</v>
      </c>
      <c r="S140" s="8">
        <v>3074019600</v>
      </c>
      <c r="T140" s="9">
        <v>3604219600</v>
      </c>
    </row>
    <row r="141" spans="4:20" x14ac:dyDescent="0.2">
      <c r="D141" s="6">
        <v>20</v>
      </c>
      <c r="E141" s="7" t="s">
        <v>31</v>
      </c>
      <c r="F141" s="8">
        <v>0</v>
      </c>
      <c r="G141" s="8">
        <v>0</v>
      </c>
      <c r="H141" s="8">
        <v>0</v>
      </c>
      <c r="I141" s="8">
        <v>569443000</v>
      </c>
      <c r="J141" s="8">
        <v>652292600</v>
      </c>
      <c r="K141" s="8">
        <v>747325900</v>
      </c>
      <c r="L141" s="8">
        <v>856893900</v>
      </c>
      <c r="M141" s="8">
        <v>983863600</v>
      </c>
      <c r="N141" s="8">
        <v>1131746300</v>
      </c>
      <c r="O141" s="8">
        <v>1304855900</v>
      </c>
      <c r="P141" s="8">
        <v>1508514000</v>
      </c>
      <c r="Q141" s="8">
        <v>1749309700</v>
      </c>
      <c r="R141" s="8">
        <v>2035432100</v>
      </c>
      <c r="S141" s="8">
        <v>2377095700</v>
      </c>
      <c r="T141" s="9">
        <v>2787092200</v>
      </c>
    </row>
    <row r="142" spans="4:20" x14ac:dyDescent="0.2">
      <c r="D142" s="6">
        <v>21</v>
      </c>
      <c r="E142" s="7" t="s">
        <v>32</v>
      </c>
      <c r="F142" s="8">
        <v>0</v>
      </c>
      <c r="G142" s="8">
        <v>0</v>
      </c>
      <c r="H142" s="8">
        <v>0</v>
      </c>
      <c r="I142" s="8">
        <v>1155948700</v>
      </c>
      <c r="J142" s="8">
        <v>1324130600</v>
      </c>
      <c r="K142" s="8">
        <v>1517044600</v>
      </c>
      <c r="L142" s="8">
        <v>1739464300</v>
      </c>
      <c r="M142" s="8">
        <v>1997207300</v>
      </c>
      <c r="N142" s="8">
        <v>2297403400</v>
      </c>
      <c r="O142" s="8">
        <v>2648809700</v>
      </c>
      <c r="P142" s="8">
        <v>3062228500</v>
      </c>
      <c r="Q142" s="8">
        <v>3551036200</v>
      </c>
      <c r="R142" s="8">
        <v>4131854000</v>
      </c>
      <c r="S142" s="8">
        <v>4825420300</v>
      </c>
      <c r="T142" s="9">
        <v>5657698000</v>
      </c>
    </row>
    <row r="143" spans="4:20" x14ac:dyDescent="0.2">
      <c r="D143" s="6">
        <v>22</v>
      </c>
      <c r="E143" s="7" t="s">
        <v>37</v>
      </c>
      <c r="F143" s="8">
        <v>0</v>
      </c>
      <c r="G143" s="8">
        <v>0</v>
      </c>
      <c r="H143" s="8">
        <v>0</v>
      </c>
      <c r="I143" s="8">
        <v>438809820</v>
      </c>
      <c r="J143" s="8">
        <v>502653300</v>
      </c>
      <c r="K143" s="8">
        <v>575885600</v>
      </c>
      <c r="L143" s="8">
        <v>660317950</v>
      </c>
      <c r="M143" s="8">
        <v>758160500</v>
      </c>
      <c r="N143" s="8">
        <v>872117900</v>
      </c>
      <c r="O143" s="8">
        <v>1005514900</v>
      </c>
      <c r="P143" s="8">
        <v>1162453000</v>
      </c>
      <c r="Q143" s="8">
        <v>1348009200</v>
      </c>
      <c r="R143" s="8">
        <v>1568493800</v>
      </c>
      <c r="S143" s="8">
        <v>1831777800</v>
      </c>
      <c r="T143" s="9">
        <v>2147719200</v>
      </c>
    </row>
    <row r="144" spans="4:20" x14ac:dyDescent="0.2">
      <c r="D144" s="6">
        <v>23</v>
      </c>
      <c r="E144" s="7" t="s">
        <v>38</v>
      </c>
      <c r="F144" s="8">
        <v>0</v>
      </c>
      <c r="G144" s="8">
        <v>0</v>
      </c>
      <c r="H144" s="8">
        <v>0</v>
      </c>
      <c r="I144" s="8">
        <v>721107000</v>
      </c>
      <c r="J144" s="8">
        <v>826022460</v>
      </c>
      <c r="K144" s="8">
        <v>946366850</v>
      </c>
      <c r="L144" s="8">
        <v>1085116800</v>
      </c>
      <c r="M144" s="8">
        <v>1245903400</v>
      </c>
      <c r="N144" s="8">
        <v>1433172700</v>
      </c>
      <c r="O144" s="8">
        <v>1652387700</v>
      </c>
      <c r="P144" s="8">
        <v>1910287900</v>
      </c>
      <c r="Q144" s="8">
        <v>2215216600</v>
      </c>
      <c r="R144" s="8">
        <v>2577544700</v>
      </c>
      <c r="S144" s="8">
        <v>3010206000</v>
      </c>
      <c r="T144" s="9">
        <v>3529399300</v>
      </c>
    </row>
    <row r="145" spans="4:20" x14ac:dyDescent="0.2">
      <c r="D145" s="6">
        <v>24</v>
      </c>
      <c r="E145" s="7" t="s">
        <v>39</v>
      </c>
      <c r="F145" s="8">
        <v>0</v>
      </c>
      <c r="G145" s="8">
        <v>0</v>
      </c>
      <c r="H145" s="8">
        <v>0</v>
      </c>
      <c r="I145" s="8">
        <v>146630260</v>
      </c>
      <c r="J145" s="8">
        <v>167963820</v>
      </c>
      <c r="K145" s="8">
        <v>192434670</v>
      </c>
      <c r="L145" s="8">
        <v>220648160</v>
      </c>
      <c r="M145" s="8">
        <v>253342620</v>
      </c>
      <c r="N145" s="8">
        <v>291422000</v>
      </c>
      <c r="O145" s="8">
        <v>335997340</v>
      </c>
      <c r="P145" s="8">
        <v>388438850</v>
      </c>
      <c r="Q145" s="8">
        <v>450443230</v>
      </c>
      <c r="R145" s="8">
        <v>524119040</v>
      </c>
      <c r="S145" s="8">
        <v>612096700</v>
      </c>
      <c r="T145" s="9">
        <v>717669700</v>
      </c>
    </row>
    <row r="146" spans="4:20" x14ac:dyDescent="0.2">
      <c r="D146" s="6">
        <v>25</v>
      </c>
      <c r="E146" s="7" t="s">
        <v>40</v>
      </c>
      <c r="F146" s="8">
        <v>0</v>
      </c>
      <c r="G146" s="8">
        <v>0</v>
      </c>
      <c r="H146" s="8">
        <v>0</v>
      </c>
      <c r="I146" s="8">
        <v>70782750</v>
      </c>
      <c r="J146" s="8">
        <v>81081096</v>
      </c>
      <c r="K146" s="8">
        <v>92893900</v>
      </c>
      <c r="L146" s="8">
        <v>106513384</v>
      </c>
      <c r="M146" s="8">
        <v>122295950</v>
      </c>
      <c r="N146" s="8">
        <v>140678000</v>
      </c>
      <c r="O146" s="8">
        <v>162195820</v>
      </c>
      <c r="P146" s="8">
        <v>187510910</v>
      </c>
      <c r="Q146" s="8">
        <v>217442240</v>
      </c>
      <c r="R146" s="8">
        <v>253007730</v>
      </c>
      <c r="S146" s="8">
        <v>295477120</v>
      </c>
      <c r="T146" s="9">
        <v>346440400</v>
      </c>
    </row>
    <row r="147" spans="4:20" x14ac:dyDescent="0.2"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4:20" x14ac:dyDescent="0.2">
      <c r="E148" s="22" t="s">
        <v>61</v>
      </c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4:20" x14ac:dyDescent="0.2">
      <c r="D149" s="11"/>
      <c r="E149" s="12" t="s">
        <v>36</v>
      </c>
      <c r="F149" s="13" t="s">
        <v>46</v>
      </c>
      <c r="G149" s="13" t="s">
        <v>47</v>
      </c>
      <c r="H149" s="13" t="s">
        <v>48</v>
      </c>
      <c r="I149" s="13" t="s">
        <v>49</v>
      </c>
      <c r="J149" s="13" t="s">
        <v>50</v>
      </c>
      <c r="K149" s="13" t="s">
        <v>51</v>
      </c>
      <c r="L149" s="13" t="s">
        <v>52</v>
      </c>
      <c r="M149" s="13" t="s">
        <v>53</v>
      </c>
      <c r="N149" s="13" t="s">
        <v>54</v>
      </c>
      <c r="O149" s="13" t="s">
        <v>55</v>
      </c>
      <c r="P149" s="13" t="s">
        <v>56</v>
      </c>
      <c r="Q149" s="13" t="s">
        <v>57</v>
      </c>
      <c r="R149" s="13" t="s">
        <v>58</v>
      </c>
      <c r="S149" s="13" t="s">
        <v>59</v>
      </c>
      <c r="T149" s="13" t="s">
        <v>60</v>
      </c>
    </row>
    <row r="150" spans="4:20" x14ac:dyDescent="0.2">
      <c r="D150" s="6">
        <v>1</v>
      </c>
      <c r="E150" s="7" t="s">
        <v>12</v>
      </c>
      <c r="F150" s="20">
        <v>0</v>
      </c>
      <c r="G150" s="20">
        <v>0</v>
      </c>
      <c r="H150" s="20">
        <v>0</v>
      </c>
      <c r="I150" s="20">
        <v>75.510000000000005</v>
      </c>
      <c r="J150" s="20">
        <v>75.73</v>
      </c>
      <c r="K150" s="20">
        <v>75.95</v>
      </c>
      <c r="L150" s="20">
        <v>76.17</v>
      </c>
      <c r="M150" s="20">
        <v>76.39</v>
      </c>
      <c r="N150" s="20">
        <v>76.599999999999994</v>
      </c>
      <c r="O150" s="20">
        <v>76.819999999999993</v>
      </c>
      <c r="P150" s="20">
        <v>77.040000000000006</v>
      </c>
      <c r="Q150" s="20">
        <v>77.260000000000005</v>
      </c>
      <c r="R150" s="20">
        <v>77.48</v>
      </c>
      <c r="S150" s="20">
        <v>77.69</v>
      </c>
      <c r="T150" s="21">
        <v>77.91</v>
      </c>
    </row>
    <row r="151" spans="4:20" x14ac:dyDescent="0.2">
      <c r="D151" s="6">
        <v>2</v>
      </c>
      <c r="E151" s="7" t="s">
        <v>13</v>
      </c>
      <c r="F151" s="20">
        <v>0</v>
      </c>
      <c r="G151" s="20">
        <v>0</v>
      </c>
      <c r="H151" s="20">
        <v>0</v>
      </c>
      <c r="I151" s="20">
        <v>132.16</v>
      </c>
      <c r="J151" s="20">
        <v>132.54</v>
      </c>
      <c r="K151" s="20">
        <v>132.93</v>
      </c>
      <c r="L151" s="20">
        <v>133.31</v>
      </c>
      <c r="M151" s="20">
        <v>133.69</v>
      </c>
      <c r="N151" s="20">
        <v>134.07</v>
      </c>
      <c r="O151" s="20">
        <v>134.44999999999999</v>
      </c>
      <c r="P151" s="20">
        <v>134.84</v>
      </c>
      <c r="Q151" s="20">
        <v>135.22</v>
      </c>
      <c r="R151" s="20">
        <v>135.6</v>
      </c>
      <c r="S151" s="20">
        <v>135.97999999999999</v>
      </c>
      <c r="T151" s="21">
        <v>136.36000000000001</v>
      </c>
    </row>
    <row r="152" spans="4:20" x14ac:dyDescent="0.2">
      <c r="D152" s="6">
        <v>3</v>
      </c>
      <c r="E152" s="7" t="s">
        <v>14</v>
      </c>
      <c r="F152" s="20">
        <v>0</v>
      </c>
      <c r="G152" s="20">
        <v>0</v>
      </c>
      <c r="H152" s="20">
        <v>0</v>
      </c>
      <c r="I152" s="20">
        <v>9.89</v>
      </c>
      <c r="J152" s="20">
        <v>9.92</v>
      </c>
      <c r="K152" s="20">
        <v>9.9499999999999993</v>
      </c>
      <c r="L152" s="20">
        <v>9.9700000000000006</v>
      </c>
      <c r="M152" s="20">
        <v>10</v>
      </c>
      <c r="N152" s="20">
        <v>10.029999999999999</v>
      </c>
      <c r="O152" s="20">
        <v>10.06</v>
      </c>
      <c r="P152" s="20">
        <v>10.09</v>
      </c>
      <c r="Q152" s="20">
        <v>10.119999999999999</v>
      </c>
      <c r="R152" s="20">
        <v>10.15</v>
      </c>
      <c r="S152" s="20">
        <v>10.17</v>
      </c>
      <c r="T152" s="21">
        <v>10.199999999999999</v>
      </c>
    </row>
    <row r="153" spans="4:20" x14ac:dyDescent="0.2">
      <c r="D153" s="6">
        <v>4</v>
      </c>
      <c r="E153" s="7" t="s">
        <v>15</v>
      </c>
      <c r="F153" s="20">
        <v>0</v>
      </c>
      <c r="G153" s="20">
        <v>0</v>
      </c>
      <c r="H153" s="20">
        <v>0</v>
      </c>
      <c r="I153" s="20">
        <v>9.59</v>
      </c>
      <c r="J153" s="20">
        <v>9.6199999999999992</v>
      </c>
      <c r="K153" s="20">
        <v>9.65</v>
      </c>
      <c r="L153" s="20">
        <v>9.67</v>
      </c>
      <c r="M153" s="20">
        <v>9.6999999999999993</v>
      </c>
      <c r="N153" s="20">
        <v>9.73</v>
      </c>
      <c r="O153" s="20">
        <v>9.76</v>
      </c>
      <c r="P153" s="20">
        <v>9.7799999999999994</v>
      </c>
      <c r="Q153" s="20">
        <v>9.81</v>
      </c>
      <c r="R153" s="20">
        <v>9.84</v>
      </c>
      <c r="S153" s="20">
        <v>9.8699999999999992</v>
      </c>
      <c r="T153" s="21">
        <v>9.9</v>
      </c>
    </row>
    <row r="154" spans="4:20" x14ac:dyDescent="0.2">
      <c r="D154" s="6">
        <v>5</v>
      </c>
      <c r="E154" s="7" t="s">
        <v>16</v>
      </c>
      <c r="F154" s="20">
        <v>0</v>
      </c>
      <c r="G154" s="20">
        <v>0</v>
      </c>
      <c r="H154" s="20">
        <v>0</v>
      </c>
      <c r="I154" s="20">
        <v>44.12</v>
      </c>
      <c r="J154" s="20">
        <v>44.25</v>
      </c>
      <c r="K154" s="20">
        <v>44.38</v>
      </c>
      <c r="L154" s="20">
        <v>44.5</v>
      </c>
      <c r="M154" s="20">
        <v>44.63</v>
      </c>
      <c r="N154" s="20">
        <v>44.76</v>
      </c>
      <c r="O154" s="20">
        <v>44.89</v>
      </c>
      <c r="P154" s="20">
        <v>45.01</v>
      </c>
      <c r="Q154" s="20">
        <v>45.14</v>
      </c>
      <c r="R154" s="20">
        <v>45.27</v>
      </c>
      <c r="S154" s="20">
        <v>45.4</v>
      </c>
      <c r="T154" s="21">
        <v>45.52</v>
      </c>
    </row>
    <row r="155" spans="4:20" x14ac:dyDescent="0.2">
      <c r="D155" s="6">
        <v>6</v>
      </c>
      <c r="E155" s="7" t="s">
        <v>17</v>
      </c>
      <c r="F155" s="20">
        <v>0</v>
      </c>
      <c r="G155" s="20">
        <v>0</v>
      </c>
      <c r="H155" s="20">
        <v>0</v>
      </c>
      <c r="I155" s="20">
        <v>64.150000000000006</v>
      </c>
      <c r="J155" s="20">
        <v>64.34</v>
      </c>
      <c r="K155" s="20">
        <v>64.52</v>
      </c>
      <c r="L155" s="20">
        <v>64.709999999999994</v>
      </c>
      <c r="M155" s="20">
        <v>64.900000000000006</v>
      </c>
      <c r="N155" s="20">
        <v>65.08</v>
      </c>
      <c r="O155" s="20">
        <v>65.27</v>
      </c>
      <c r="P155" s="20">
        <v>65.45</v>
      </c>
      <c r="Q155" s="20">
        <v>65.64</v>
      </c>
      <c r="R155" s="20">
        <v>65.819999999999993</v>
      </c>
      <c r="S155" s="20">
        <v>66.010000000000005</v>
      </c>
      <c r="T155" s="21">
        <v>66.19</v>
      </c>
    </row>
    <row r="156" spans="4:20" x14ac:dyDescent="0.2">
      <c r="D156" s="6">
        <v>7</v>
      </c>
      <c r="E156" s="7" t="s">
        <v>18</v>
      </c>
      <c r="F156" s="20">
        <v>0</v>
      </c>
      <c r="G156" s="20">
        <v>0</v>
      </c>
      <c r="H156" s="20">
        <v>0</v>
      </c>
      <c r="I156" s="20">
        <v>91.45</v>
      </c>
      <c r="J156" s="20">
        <v>91.71</v>
      </c>
      <c r="K156" s="20">
        <v>91.98</v>
      </c>
      <c r="L156" s="20">
        <v>92.24</v>
      </c>
      <c r="M156" s="20">
        <v>92.5</v>
      </c>
      <c r="N156" s="20">
        <v>92.77</v>
      </c>
      <c r="O156" s="20">
        <v>93.03</v>
      </c>
      <c r="P156" s="20">
        <v>93.3</v>
      </c>
      <c r="Q156" s="20">
        <v>93.56</v>
      </c>
      <c r="R156" s="20">
        <v>93.83</v>
      </c>
      <c r="S156" s="20">
        <v>94.09</v>
      </c>
      <c r="T156" s="21">
        <v>94.35</v>
      </c>
    </row>
    <row r="157" spans="4:20" x14ac:dyDescent="0.2">
      <c r="D157" s="6">
        <v>8</v>
      </c>
      <c r="E157" s="7" t="s">
        <v>19</v>
      </c>
      <c r="F157" s="20">
        <v>0</v>
      </c>
      <c r="G157" s="20">
        <v>0</v>
      </c>
      <c r="H157" s="20">
        <v>0</v>
      </c>
      <c r="I157" s="20">
        <v>86.23</v>
      </c>
      <c r="J157" s="20">
        <v>86.48</v>
      </c>
      <c r="K157" s="20">
        <v>86.73</v>
      </c>
      <c r="L157" s="20">
        <v>86.98</v>
      </c>
      <c r="M157" s="20">
        <v>87.23</v>
      </c>
      <c r="N157" s="20">
        <v>87.48</v>
      </c>
      <c r="O157" s="20">
        <v>87.73</v>
      </c>
      <c r="P157" s="20">
        <v>87.98</v>
      </c>
      <c r="Q157" s="20">
        <v>88.23</v>
      </c>
      <c r="R157" s="20">
        <v>88.48</v>
      </c>
      <c r="S157" s="20">
        <v>88.73</v>
      </c>
      <c r="T157" s="21">
        <v>88.98</v>
      </c>
    </row>
    <row r="158" spans="4:20" x14ac:dyDescent="0.2">
      <c r="D158" s="6">
        <v>9</v>
      </c>
      <c r="E158" s="7" t="s">
        <v>20</v>
      </c>
      <c r="F158" s="20">
        <v>0</v>
      </c>
      <c r="G158" s="20">
        <v>0</v>
      </c>
      <c r="H158" s="20">
        <v>0</v>
      </c>
      <c r="I158" s="20">
        <v>15.61</v>
      </c>
      <c r="J158" s="20">
        <v>15.65</v>
      </c>
      <c r="K158" s="20">
        <v>15.7</v>
      </c>
      <c r="L158" s="20">
        <v>15.74</v>
      </c>
      <c r="M158" s="20">
        <v>15.79</v>
      </c>
      <c r="N158" s="20">
        <v>15.83</v>
      </c>
      <c r="O158" s="20">
        <v>15.88</v>
      </c>
      <c r="P158" s="20">
        <v>15.92</v>
      </c>
      <c r="Q158" s="20">
        <v>15.97</v>
      </c>
      <c r="R158" s="20">
        <v>16.010000000000002</v>
      </c>
      <c r="S158" s="20">
        <v>16.059999999999999</v>
      </c>
      <c r="T158" s="21">
        <v>16.100000000000001</v>
      </c>
    </row>
    <row r="159" spans="4:20" x14ac:dyDescent="0.2">
      <c r="D159" s="6">
        <v>10</v>
      </c>
      <c r="E159" s="7" t="s">
        <v>21</v>
      </c>
      <c r="F159" s="20">
        <v>0</v>
      </c>
      <c r="G159" s="20">
        <v>0</v>
      </c>
      <c r="H159" s="20">
        <v>0</v>
      </c>
      <c r="I159" s="20">
        <v>21.42</v>
      </c>
      <c r="J159" s="20">
        <v>21.49</v>
      </c>
      <c r="K159" s="20">
        <v>21.55</v>
      </c>
      <c r="L159" s="20">
        <v>21.61</v>
      </c>
      <c r="M159" s="20">
        <v>21.67</v>
      </c>
      <c r="N159" s="20">
        <v>21.73</v>
      </c>
      <c r="O159" s="20">
        <v>21.8</v>
      </c>
      <c r="P159" s="20">
        <v>21.86</v>
      </c>
      <c r="Q159" s="20">
        <v>21.92</v>
      </c>
      <c r="R159" s="20">
        <v>21.98</v>
      </c>
      <c r="S159" s="20">
        <v>22.04</v>
      </c>
      <c r="T159" s="21">
        <v>22.11</v>
      </c>
    </row>
    <row r="160" spans="4:20" x14ac:dyDescent="0.2">
      <c r="D160" s="6">
        <v>11</v>
      </c>
      <c r="E160" s="7" t="s">
        <v>22</v>
      </c>
      <c r="F160" s="20">
        <v>0</v>
      </c>
      <c r="G160" s="20">
        <v>0</v>
      </c>
      <c r="H160" s="20">
        <v>0</v>
      </c>
      <c r="I160" s="20">
        <v>15.38</v>
      </c>
      <c r="J160" s="20">
        <v>15.42</v>
      </c>
      <c r="K160" s="20">
        <v>15.47</v>
      </c>
      <c r="L160" s="20">
        <v>15.51</v>
      </c>
      <c r="M160" s="20">
        <v>15.56</v>
      </c>
      <c r="N160" s="20">
        <v>15.6</v>
      </c>
      <c r="O160" s="20">
        <v>15.64</v>
      </c>
      <c r="P160" s="20">
        <v>15.69</v>
      </c>
      <c r="Q160" s="20">
        <v>15.73</v>
      </c>
      <c r="R160" s="20">
        <v>15.78</v>
      </c>
      <c r="S160" s="20">
        <v>15.82</v>
      </c>
      <c r="T160" s="21">
        <v>15.87</v>
      </c>
    </row>
    <row r="161" spans="4:20" x14ac:dyDescent="0.2">
      <c r="D161" s="6">
        <v>12</v>
      </c>
      <c r="E161" s="7" t="s">
        <v>23</v>
      </c>
      <c r="F161" s="20">
        <v>0</v>
      </c>
      <c r="G161" s="20">
        <v>0</v>
      </c>
      <c r="H161" s="20">
        <v>0</v>
      </c>
      <c r="I161" s="20">
        <v>42.56</v>
      </c>
      <c r="J161" s="20">
        <v>42.68</v>
      </c>
      <c r="K161" s="20">
        <v>42.8</v>
      </c>
      <c r="L161" s="20">
        <v>42.92</v>
      </c>
      <c r="M161" s="20">
        <v>43.05</v>
      </c>
      <c r="N161" s="20">
        <v>43.17</v>
      </c>
      <c r="O161" s="20">
        <v>43.29</v>
      </c>
      <c r="P161" s="20">
        <v>43.42</v>
      </c>
      <c r="Q161" s="20">
        <v>43.54</v>
      </c>
      <c r="R161" s="20">
        <v>43.66</v>
      </c>
      <c r="S161" s="20">
        <v>43.79</v>
      </c>
      <c r="T161" s="21">
        <v>43.91</v>
      </c>
    </row>
    <row r="162" spans="4:20" x14ac:dyDescent="0.2">
      <c r="D162" s="6">
        <v>13</v>
      </c>
      <c r="E162" s="7" t="s">
        <v>24</v>
      </c>
      <c r="F162" s="20">
        <v>0</v>
      </c>
      <c r="G162" s="20">
        <v>0</v>
      </c>
      <c r="H162" s="20">
        <v>0</v>
      </c>
      <c r="I162" s="20">
        <v>32.44</v>
      </c>
      <c r="J162" s="20">
        <v>32.53</v>
      </c>
      <c r="K162" s="20">
        <v>32.619999999999997</v>
      </c>
      <c r="L162" s="20">
        <v>32.72</v>
      </c>
      <c r="M162" s="20">
        <v>32.81</v>
      </c>
      <c r="N162" s="20">
        <v>32.909999999999997</v>
      </c>
      <c r="O162" s="20">
        <v>33</v>
      </c>
      <c r="P162" s="20">
        <v>33.090000000000003</v>
      </c>
      <c r="Q162" s="20">
        <v>33.19</v>
      </c>
      <c r="R162" s="20">
        <v>33.28</v>
      </c>
      <c r="S162" s="20">
        <v>33.369999999999997</v>
      </c>
      <c r="T162" s="21">
        <v>33.47</v>
      </c>
    </row>
    <row r="163" spans="4:20" x14ac:dyDescent="0.2">
      <c r="D163" s="6">
        <v>14</v>
      </c>
      <c r="E163" s="7" t="s">
        <v>25</v>
      </c>
      <c r="F163" s="20">
        <v>0</v>
      </c>
      <c r="G163" s="20">
        <v>0</v>
      </c>
      <c r="H163" s="20">
        <v>0</v>
      </c>
      <c r="I163" s="20">
        <v>18.72</v>
      </c>
      <c r="J163" s="20">
        <v>18.77</v>
      </c>
      <c r="K163" s="20">
        <v>18.829999999999998</v>
      </c>
      <c r="L163" s="20">
        <v>18.88</v>
      </c>
      <c r="M163" s="20">
        <v>18.93</v>
      </c>
      <c r="N163" s="20">
        <v>18.989999999999998</v>
      </c>
      <c r="O163" s="20">
        <v>19.04</v>
      </c>
      <c r="P163" s="20">
        <v>19.100000000000001</v>
      </c>
      <c r="Q163" s="20">
        <v>19.149999999999999</v>
      </c>
      <c r="R163" s="20">
        <v>19.21</v>
      </c>
      <c r="S163" s="20">
        <v>19.260000000000002</v>
      </c>
      <c r="T163" s="21">
        <v>19.309999999999999</v>
      </c>
    </row>
    <row r="164" spans="4:20" x14ac:dyDescent="0.2">
      <c r="D164" s="6">
        <v>15</v>
      </c>
      <c r="E164" s="7" t="s">
        <v>26</v>
      </c>
      <c r="F164" s="20">
        <v>0</v>
      </c>
      <c r="G164" s="20">
        <v>0</v>
      </c>
      <c r="H164" s="20">
        <v>0</v>
      </c>
      <c r="I164" s="20">
        <v>38.22</v>
      </c>
      <c r="J164" s="20">
        <v>38.33</v>
      </c>
      <c r="K164" s="20">
        <v>38.44</v>
      </c>
      <c r="L164" s="20">
        <v>38.549999999999997</v>
      </c>
      <c r="M164" s="20">
        <v>38.659999999999997</v>
      </c>
      <c r="N164" s="20">
        <v>38.770000000000003</v>
      </c>
      <c r="O164" s="20">
        <v>38.880000000000003</v>
      </c>
      <c r="P164" s="20">
        <v>38.99</v>
      </c>
      <c r="Q164" s="20">
        <v>39.1</v>
      </c>
      <c r="R164" s="20">
        <v>39.21</v>
      </c>
      <c r="S164" s="20">
        <v>39.32</v>
      </c>
      <c r="T164" s="21">
        <v>39.43</v>
      </c>
    </row>
    <row r="165" spans="4:20" x14ac:dyDescent="0.2">
      <c r="D165" s="6">
        <v>16</v>
      </c>
      <c r="E165" s="7" t="s">
        <v>27</v>
      </c>
      <c r="F165" s="20">
        <v>0</v>
      </c>
      <c r="G165" s="20">
        <v>0</v>
      </c>
      <c r="H165" s="20">
        <v>0</v>
      </c>
      <c r="I165" s="20">
        <v>32.1</v>
      </c>
      <c r="J165" s="20">
        <v>32.19</v>
      </c>
      <c r="K165" s="20">
        <v>32.29</v>
      </c>
      <c r="L165" s="20">
        <v>32.380000000000003</v>
      </c>
      <c r="M165" s="20">
        <v>32.47</v>
      </c>
      <c r="N165" s="20">
        <v>32.56</v>
      </c>
      <c r="O165" s="20">
        <v>32.659999999999997</v>
      </c>
      <c r="P165" s="20">
        <v>32.75</v>
      </c>
      <c r="Q165" s="20">
        <v>32.840000000000003</v>
      </c>
      <c r="R165" s="20">
        <v>32.94</v>
      </c>
      <c r="S165" s="20">
        <v>33.03</v>
      </c>
      <c r="T165" s="21">
        <v>33.119999999999997</v>
      </c>
    </row>
    <row r="166" spans="4:20" x14ac:dyDescent="0.2">
      <c r="D166" s="6">
        <v>17</v>
      </c>
      <c r="E166" s="7" t="s">
        <v>28</v>
      </c>
      <c r="F166" s="20">
        <v>0</v>
      </c>
      <c r="G166" s="20">
        <v>0</v>
      </c>
      <c r="H166" s="20">
        <v>0</v>
      </c>
      <c r="I166" s="20">
        <v>57.79</v>
      </c>
      <c r="J166" s="20">
        <v>57.96</v>
      </c>
      <c r="K166" s="20">
        <v>58.13</v>
      </c>
      <c r="L166" s="20">
        <v>58.29</v>
      </c>
      <c r="M166" s="20">
        <v>58.46</v>
      </c>
      <c r="N166" s="20">
        <v>58.63</v>
      </c>
      <c r="O166" s="20">
        <v>58.8</v>
      </c>
      <c r="P166" s="20">
        <v>58.96</v>
      </c>
      <c r="Q166" s="20">
        <v>59.13</v>
      </c>
      <c r="R166" s="20">
        <v>59.3</v>
      </c>
      <c r="S166" s="20">
        <v>59.46</v>
      </c>
      <c r="T166" s="21">
        <v>59.63</v>
      </c>
    </row>
    <row r="167" spans="4:20" x14ac:dyDescent="0.2">
      <c r="D167" s="6">
        <v>18</v>
      </c>
      <c r="E167" s="7" t="s">
        <v>29</v>
      </c>
      <c r="F167" s="20">
        <v>0</v>
      </c>
      <c r="G167" s="20">
        <v>0</v>
      </c>
      <c r="H167" s="20">
        <v>0</v>
      </c>
      <c r="I167" s="20">
        <v>42.57</v>
      </c>
      <c r="J167" s="20">
        <v>42.69</v>
      </c>
      <c r="K167" s="20">
        <v>42.81</v>
      </c>
      <c r="L167" s="20">
        <v>42.93</v>
      </c>
      <c r="M167" s="20">
        <v>43.06</v>
      </c>
      <c r="N167" s="20">
        <v>43.18</v>
      </c>
      <c r="O167" s="20">
        <v>43.3</v>
      </c>
      <c r="P167" s="20">
        <v>43.43</v>
      </c>
      <c r="Q167" s="20">
        <v>43.55</v>
      </c>
      <c r="R167" s="20">
        <v>43.67</v>
      </c>
      <c r="S167" s="20">
        <v>43.8</v>
      </c>
      <c r="T167" s="21">
        <v>43.92</v>
      </c>
    </row>
    <row r="168" spans="4:20" x14ac:dyDescent="0.2">
      <c r="D168" s="6">
        <v>19</v>
      </c>
      <c r="E168" s="7" t="s">
        <v>30</v>
      </c>
      <c r="F168" s="20">
        <v>0</v>
      </c>
      <c r="G168" s="20">
        <v>0</v>
      </c>
      <c r="H168" s="20">
        <v>0</v>
      </c>
      <c r="I168" s="20">
        <v>34.5</v>
      </c>
      <c r="J168" s="20">
        <v>34.6</v>
      </c>
      <c r="K168" s="20">
        <v>34.700000000000003</v>
      </c>
      <c r="L168" s="20">
        <v>34.799999999999997</v>
      </c>
      <c r="M168" s="20">
        <v>34.9</v>
      </c>
      <c r="N168" s="20">
        <v>35</v>
      </c>
      <c r="O168" s="20">
        <v>35.1</v>
      </c>
      <c r="P168" s="20">
        <v>35.200000000000003</v>
      </c>
      <c r="Q168" s="20">
        <v>35.299999999999997</v>
      </c>
      <c r="R168" s="20">
        <v>35.4</v>
      </c>
      <c r="S168" s="20">
        <v>35.5</v>
      </c>
      <c r="T168" s="21">
        <v>35.6</v>
      </c>
    </row>
    <row r="169" spans="4:20" x14ac:dyDescent="0.2">
      <c r="D169" s="6">
        <v>20</v>
      </c>
      <c r="E169" s="7" t="s">
        <v>31</v>
      </c>
      <c r="F169" s="20">
        <v>0</v>
      </c>
      <c r="G169" s="20">
        <v>0</v>
      </c>
      <c r="H169" s="20">
        <v>0</v>
      </c>
      <c r="I169" s="20">
        <v>20.67</v>
      </c>
      <c r="J169" s="20">
        <v>20.73</v>
      </c>
      <c r="K169" s="20">
        <v>20.79</v>
      </c>
      <c r="L169" s="20">
        <v>20.85</v>
      </c>
      <c r="M169" s="20">
        <v>20.91</v>
      </c>
      <c r="N169" s="20">
        <v>20.97</v>
      </c>
      <c r="O169" s="20">
        <v>21.03</v>
      </c>
      <c r="P169" s="20">
        <v>21.09</v>
      </c>
      <c r="Q169" s="20">
        <v>21.15</v>
      </c>
      <c r="R169" s="20">
        <v>21.21</v>
      </c>
      <c r="S169" s="20">
        <v>21.27</v>
      </c>
      <c r="T169" s="21">
        <v>21.33</v>
      </c>
    </row>
    <row r="170" spans="4:20" x14ac:dyDescent="0.2">
      <c r="D170" s="6">
        <v>21</v>
      </c>
      <c r="E170" s="7" t="s">
        <v>32</v>
      </c>
      <c r="F170" s="20">
        <v>0</v>
      </c>
      <c r="G170" s="20">
        <v>0</v>
      </c>
      <c r="H170" s="20">
        <v>0</v>
      </c>
      <c r="I170" s="20">
        <v>59.05</v>
      </c>
      <c r="J170" s="20">
        <v>59.22</v>
      </c>
      <c r="K170" s="20">
        <v>59.39</v>
      </c>
      <c r="L170" s="20">
        <v>59.56</v>
      </c>
      <c r="M170" s="20">
        <v>59.73</v>
      </c>
      <c r="N170" s="20">
        <v>59.9</v>
      </c>
      <c r="O170" s="20">
        <v>60.07</v>
      </c>
      <c r="P170" s="20">
        <v>60.24</v>
      </c>
      <c r="Q170" s="20">
        <v>60.41</v>
      </c>
      <c r="R170" s="20">
        <v>60.58</v>
      </c>
      <c r="S170" s="20">
        <v>60.75</v>
      </c>
      <c r="T170" s="21">
        <v>60.92</v>
      </c>
    </row>
    <row r="171" spans="4:20" x14ac:dyDescent="0.2">
      <c r="D171" s="6">
        <v>22</v>
      </c>
      <c r="E171" s="7" t="s">
        <v>37</v>
      </c>
      <c r="F171" s="20">
        <v>0</v>
      </c>
      <c r="G171" s="20">
        <v>0</v>
      </c>
      <c r="H171" s="20">
        <v>0</v>
      </c>
      <c r="I171" s="20">
        <v>13.32</v>
      </c>
      <c r="J171" s="20">
        <v>13.36</v>
      </c>
      <c r="K171" s="20">
        <v>13.39</v>
      </c>
      <c r="L171" s="20">
        <v>13.43</v>
      </c>
      <c r="M171" s="20">
        <v>13.47</v>
      </c>
      <c r="N171" s="20">
        <v>13.51</v>
      </c>
      <c r="O171" s="20">
        <v>13.55</v>
      </c>
      <c r="P171" s="20">
        <v>13.59</v>
      </c>
      <c r="Q171" s="20">
        <v>13.63</v>
      </c>
      <c r="R171" s="20">
        <v>13.66</v>
      </c>
      <c r="S171" s="20">
        <v>13.7</v>
      </c>
      <c r="T171" s="21">
        <v>13.74</v>
      </c>
    </row>
    <row r="172" spans="4:20" x14ac:dyDescent="0.2">
      <c r="D172" s="6">
        <v>23</v>
      </c>
      <c r="E172" s="7" t="s">
        <v>38</v>
      </c>
      <c r="F172" s="20">
        <v>0</v>
      </c>
      <c r="G172" s="20">
        <v>0</v>
      </c>
      <c r="H172" s="20">
        <v>0</v>
      </c>
      <c r="I172" s="20">
        <v>29.77</v>
      </c>
      <c r="J172" s="20">
        <v>29.85</v>
      </c>
      <c r="K172" s="20">
        <v>29.94</v>
      </c>
      <c r="L172" s="20">
        <v>30.02</v>
      </c>
      <c r="M172" s="20">
        <v>30.11</v>
      </c>
      <c r="N172" s="20">
        <v>30.2</v>
      </c>
      <c r="O172" s="20">
        <v>30.28</v>
      </c>
      <c r="P172" s="20">
        <v>30.37</v>
      </c>
      <c r="Q172" s="20">
        <v>30.46</v>
      </c>
      <c r="R172" s="20">
        <v>30.54</v>
      </c>
      <c r="S172" s="20">
        <v>30.63</v>
      </c>
      <c r="T172" s="21">
        <v>30.71</v>
      </c>
    </row>
    <row r="173" spans="4:20" x14ac:dyDescent="0.2">
      <c r="D173" s="6">
        <v>24</v>
      </c>
      <c r="E173" s="7" t="s">
        <v>39</v>
      </c>
      <c r="F173" s="20">
        <v>0</v>
      </c>
      <c r="G173" s="20">
        <v>0</v>
      </c>
      <c r="H173" s="20">
        <v>0</v>
      </c>
      <c r="I173" s="20">
        <v>4.46</v>
      </c>
      <c r="J173" s="20">
        <v>4.4800000000000004</v>
      </c>
      <c r="K173" s="20">
        <v>4.49</v>
      </c>
      <c r="L173" s="20">
        <v>4.5</v>
      </c>
      <c r="M173" s="20">
        <v>4.51</v>
      </c>
      <c r="N173" s="20">
        <v>4.53</v>
      </c>
      <c r="O173" s="20">
        <v>4.54</v>
      </c>
      <c r="P173" s="20">
        <v>4.55</v>
      </c>
      <c r="Q173" s="20">
        <v>4.57</v>
      </c>
      <c r="R173" s="20">
        <v>4.58</v>
      </c>
      <c r="S173" s="20">
        <v>4.59</v>
      </c>
      <c r="T173" s="21">
        <v>4.6100000000000003</v>
      </c>
    </row>
    <row r="174" spans="4:20" x14ac:dyDescent="0.2">
      <c r="D174" s="6">
        <v>25</v>
      </c>
      <c r="E174" s="7" t="s">
        <v>40</v>
      </c>
      <c r="F174" s="20">
        <v>0</v>
      </c>
      <c r="G174" s="20">
        <v>0</v>
      </c>
      <c r="H174" s="20">
        <v>0</v>
      </c>
      <c r="I174" s="20">
        <v>3.93</v>
      </c>
      <c r="J174" s="20">
        <v>3.95</v>
      </c>
      <c r="K174" s="20">
        <v>3.96</v>
      </c>
      <c r="L174" s="20">
        <v>3.97</v>
      </c>
      <c r="M174" s="20">
        <v>3.98</v>
      </c>
      <c r="N174" s="20">
        <v>3.99</v>
      </c>
      <c r="O174" s="20">
        <v>4</v>
      </c>
      <c r="P174" s="20">
        <v>4.01</v>
      </c>
      <c r="Q174" s="20">
        <v>4.03</v>
      </c>
      <c r="R174" s="20">
        <v>4.04</v>
      </c>
      <c r="S174" s="20">
        <v>4.05</v>
      </c>
      <c r="T174" s="21">
        <v>4.0599999999999996</v>
      </c>
    </row>
    <row r="176" spans="4:20" x14ac:dyDescent="0.2">
      <c r="E176">
        <v>27</v>
      </c>
      <c r="F176" s="31">
        <v>5</v>
      </c>
      <c r="G176" s="31">
        <v>-32</v>
      </c>
      <c r="H176" s="31">
        <v>-42</v>
      </c>
      <c r="I176" s="31">
        <v>-30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</row>
    <row r="177" spans="4:20" x14ac:dyDescent="0.2">
      <c r="E177" s="22" t="s">
        <v>62</v>
      </c>
      <c r="G177" s="23" t="s">
        <v>76</v>
      </c>
      <c r="H177" s="30">
        <v>1</v>
      </c>
      <c r="L177" s="25"/>
      <c r="M177" s="25"/>
      <c r="N177" s="25"/>
      <c r="O177" s="25"/>
      <c r="P177" s="25"/>
      <c r="Q177" s="25"/>
      <c r="R177" s="25"/>
      <c r="S177" s="25"/>
      <c r="T177" s="25"/>
    </row>
    <row r="178" spans="4:20" x14ac:dyDescent="0.2">
      <c r="D178" s="11"/>
      <c r="E178" s="12" t="s">
        <v>36</v>
      </c>
      <c r="F178" s="13" t="s">
        <v>43</v>
      </c>
      <c r="G178" s="13" t="s">
        <v>75</v>
      </c>
      <c r="H178" s="13" t="s">
        <v>48</v>
      </c>
      <c r="I178" s="13" t="s">
        <v>49</v>
      </c>
      <c r="J178" s="13" t="s">
        <v>50</v>
      </c>
      <c r="K178" s="13" t="s">
        <v>51</v>
      </c>
      <c r="L178" s="13" t="s">
        <v>52</v>
      </c>
      <c r="M178" s="13" t="s">
        <v>53</v>
      </c>
      <c r="N178" s="13" t="s">
        <v>54</v>
      </c>
      <c r="O178" s="13" t="s">
        <v>55</v>
      </c>
      <c r="P178" s="13" t="s">
        <v>56</v>
      </c>
      <c r="Q178" s="13" t="s">
        <v>57</v>
      </c>
      <c r="R178" s="13" t="s">
        <v>58</v>
      </c>
      <c r="S178" s="13" t="s">
        <v>59</v>
      </c>
      <c r="T178" s="13" t="s">
        <v>60</v>
      </c>
    </row>
    <row r="179" spans="4:20" x14ac:dyDescent="0.2">
      <c r="D179" s="6">
        <v>1</v>
      </c>
      <c r="E179" s="7" t="s">
        <v>12</v>
      </c>
      <c r="F179" s="24"/>
      <c r="G179" s="29">
        <v>-0.3</v>
      </c>
      <c r="H179" s="28">
        <f>IF($H$177=0,H208,H208*(1+$G179))</f>
        <v>303832.69</v>
      </c>
      <c r="I179" s="28">
        <f>IF($H$177=0,I208,I208*(1+$G179))</f>
        <v>345067.12099999998</v>
      </c>
      <c r="J179" s="28">
        <f t="shared" ref="J179:T179" si="9">IF($H$177=0,J208,J208*(1+$G179))</f>
        <v>394362.43</v>
      </c>
      <c r="K179" s="28">
        <f t="shared" si="9"/>
        <v>453516.76999999996</v>
      </c>
      <c r="L179" s="28">
        <f t="shared" si="9"/>
        <v>524783.69999999995</v>
      </c>
      <c r="M179" s="28">
        <f t="shared" si="9"/>
        <v>610998.14999999991</v>
      </c>
      <c r="N179" s="28">
        <f t="shared" si="9"/>
        <v>715740.69</v>
      </c>
      <c r="O179" s="28">
        <f t="shared" si="9"/>
        <v>843551.52</v>
      </c>
      <c r="P179" s="28">
        <f t="shared" si="9"/>
        <v>1000211.1</v>
      </c>
      <c r="Q179" s="28">
        <f t="shared" si="9"/>
        <v>1193108.9799999997</v>
      </c>
      <c r="R179" s="28">
        <f t="shared" si="9"/>
        <v>1431730.72</v>
      </c>
      <c r="S179" s="28">
        <f t="shared" si="9"/>
        <v>1728303.5</v>
      </c>
      <c r="T179" s="28">
        <f t="shared" si="9"/>
        <v>2098654.25</v>
      </c>
    </row>
    <row r="180" spans="4:20" x14ac:dyDescent="0.2">
      <c r="D180" s="6">
        <v>2</v>
      </c>
      <c r="E180" s="7" t="s">
        <v>13</v>
      </c>
      <c r="F180" s="24"/>
      <c r="G180" s="29">
        <v>-0.42</v>
      </c>
      <c r="H180" s="28">
        <f t="shared" ref="H180:T195" si="10">IF($H$177=0,H209,H209*(1+$G180))</f>
        <v>394816.40520000004</v>
      </c>
      <c r="I180" s="28">
        <f t="shared" si="10"/>
        <v>448398.63800000004</v>
      </c>
      <c r="J180" s="28">
        <f t="shared" si="10"/>
        <v>512455.57800000004</v>
      </c>
      <c r="K180" s="28">
        <f t="shared" si="10"/>
        <v>589323.93500000006</v>
      </c>
      <c r="L180" s="28">
        <f t="shared" si="10"/>
        <v>681931.98400000005</v>
      </c>
      <c r="M180" s="28">
        <f t="shared" si="10"/>
        <v>793963.68200000003</v>
      </c>
      <c r="N180" s="28">
        <f t="shared" si="10"/>
        <v>930071.76000000013</v>
      </c>
      <c r="O180" s="28">
        <f t="shared" si="10"/>
        <v>1096155.9780000001</v>
      </c>
      <c r="P180" s="28">
        <f t="shared" si="10"/>
        <v>1299727.8</v>
      </c>
      <c r="Q180" s="28">
        <f t="shared" si="10"/>
        <v>1550389.59</v>
      </c>
      <c r="R180" s="28">
        <f t="shared" si="10"/>
        <v>1860467.4500000002</v>
      </c>
      <c r="S180" s="28">
        <f t="shared" si="10"/>
        <v>2245850.074</v>
      </c>
      <c r="T180" s="28">
        <f t="shared" si="10"/>
        <v>2727103.74</v>
      </c>
    </row>
    <row r="181" spans="4:20" x14ac:dyDescent="0.2">
      <c r="D181" s="6">
        <v>3</v>
      </c>
      <c r="E181" s="7" t="s">
        <v>14</v>
      </c>
      <c r="F181" s="24"/>
      <c r="G181" s="29">
        <v>0.05</v>
      </c>
      <c r="H181" s="28">
        <f t="shared" si="10"/>
        <v>150318.66150000002</v>
      </c>
      <c r="I181" s="28">
        <f t="shared" si="10"/>
        <v>170719.038</v>
      </c>
      <c r="J181" s="28">
        <f t="shared" si="10"/>
        <v>195107.47200000001</v>
      </c>
      <c r="K181" s="28">
        <f t="shared" si="10"/>
        <v>224373.59700000004</v>
      </c>
      <c r="L181" s="28">
        <f t="shared" si="10"/>
        <v>259632.30299999999</v>
      </c>
      <c r="M181" s="28">
        <f t="shared" si="10"/>
        <v>302286.18</v>
      </c>
      <c r="N181" s="28">
        <f t="shared" si="10"/>
        <v>354106.66200000001</v>
      </c>
      <c r="O181" s="28">
        <f t="shared" si="10"/>
        <v>417339.99300000002</v>
      </c>
      <c r="P181" s="28">
        <f t="shared" si="10"/>
        <v>494845.97400000005</v>
      </c>
      <c r="Q181" s="28">
        <f t="shared" si="10"/>
        <v>590280.53700000001</v>
      </c>
      <c r="R181" s="28">
        <f t="shared" si="10"/>
        <v>708336.61500000011</v>
      </c>
      <c r="S181" s="28">
        <f t="shared" si="10"/>
        <v>855063.51</v>
      </c>
      <c r="T181" s="28">
        <f t="shared" si="10"/>
        <v>1038291.387</v>
      </c>
    </row>
    <row r="182" spans="4:20" x14ac:dyDescent="0.2">
      <c r="D182" s="6">
        <v>4</v>
      </c>
      <c r="E182" s="7" t="s">
        <v>15</v>
      </c>
      <c r="F182" s="24"/>
      <c r="G182" s="29">
        <v>0.27</v>
      </c>
      <c r="H182" s="28">
        <f t="shared" si="10"/>
        <v>181309.772</v>
      </c>
      <c r="I182" s="28">
        <f t="shared" si="10"/>
        <v>205916.09820000001</v>
      </c>
      <c r="J182" s="28">
        <f t="shared" si="10"/>
        <v>235332.68909999999</v>
      </c>
      <c r="K182" s="28">
        <f t="shared" si="10"/>
        <v>270632.5931</v>
      </c>
      <c r="L182" s="28">
        <f t="shared" si="10"/>
        <v>313160.57510000002</v>
      </c>
      <c r="M182" s="28">
        <f t="shared" si="10"/>
        <v>364608.38939999999</v>
      </c>
      <c r="N182" s="28">
        <f t="shared" si="10"/>
        <v>427112.68400000001</v>
      </c>
      <c r="O182" s="28">
        <f t="shared" si="10"/>
        <v>503382.78800000006</v>
      </c>
      <c r="P182" s="28">
        <f t="shared" si="10"/>
        <v>596868.17379999999</v>
      </c>
      <c r="Q182" s="28">
        <f t="shared" si="10"/>
        <v>711978.43379999988</v>
      </c>
      <c r="R182" s="28">
        <f t="shared" si="10"/>
        <v>854374.08499999996</v>
      </c>
      <c r="S182" s="28">
        <f t="shared" si="10"/>
        <v>1031351.633</v>
      </c>
      <c r="T182" s="28">
        <f t="shared" si="10"/>
        <v>1252355.5089999998</v>
      </c>
    </row>
    <row r="183" spans="4:20" x14ac:dyDescent="0.2">
      <c r="D183" s="6">
        <v>5</v>
      </c>
      <c r="E183" s="7" t="s">
        <v>16</v>
      </c>
      <c r="F183" s="24"/>
      <c r="G183" s="29">
        <v>-0.42</v>
      </c>
      <c r="H183" s="28">
        <f t="shared" si="10"/>
        <v>196812.99500000002</v>
      </c>
      <c r="I183" s="28">
        <f t="shared" si="10"/>
        <v>223523.33480000004</v>
      </c>
      <c r="J183" s="28">
        <f t="shared" si="10"/>
        <v>255455.23480000003</v>
      </c>
      <c r="K183" s="28">
        <f t="shared" si="10"/>
        <v>293773.51480000006</v>
      </c>
      <c r="L183" s="28">
        <f t="shared" si="10"/>
        <v>339937.94200000004</v>
      </c>
      <c r="M183" s="28">
        <f t="shared" si="10"/>
        <v>395784.86600000004</v>
      </c>
      <c r="N183" s="28">
        <f t="shared" si="10"/>
        <v>463633.69520000002</v>
      </c>
      <c r="O183" s="28">
        <f t="shared" si="10"/>
        <v>546425.42400000012</v>
      </c>
      <c r="P183" s="28">
        <f t="shared" si="10"/>
        <v>647904.42800000019</v>
      </c>
      <c r="Q183" s="28">
        <f t="shared" si="10"/>
        <v>772857.48200000008</v>
      </c>
      <c r="R183" s="28">
        <f t="shared" si="10"/>
        <v>927428.99000000011</v>
      </c>
      <c r="S183" s="28">
        <f t="shared" si="10"/>
        <v>1119539.2580000001</v>
      </c>
      <c r="T183" s="28">
        <f t="shared" si="10"/>
        <v>1359440.5400000003</v>
      </c>
    </row>
    <row r="184" spans="4:20" x14ac:dyDescent="0.2">
      <c r="D184" s="6">
        <v>6</v>
      </c>
      <c r="E184" s="7" t="s">
        <v>17</v>
      </c>
      <c r="F184" s="24"/>
      <c r="G184" s="29">
        <v>-0.3</v>
      </c>
      <c r="H184" s="28">
        <f t="shared" si="10"/>
        <v>208320.39199999999</v>
      </c>
      <c r="I184" s="28">
        <f t="shared" si="10"/>
        <v>236592.45399999997</v>
      </c>
      <c r="J184" s="28">
        <f t="shared" si="10"/>
        <v>270391.38</v>
      </c>
      <c r="K184" s="28">
        <f t="shared" si="10"/>
        <v>310950.08</v>
      </c>
      <c r="L184" s="28">
        <f t="shared" si="10"/>
        <v>359813.67099999997</v>
      </c>
      <c r="M184" s="28">
        <f t="shared" si="10"/>
        <v>418925.92</v>
      </c>
      <c r="N184" s="28">
        <f t="shared" si="10"/>
        <v>490741.82499999995</v>
      </c>
      <c r="O184" s="28">
        <f t="shared" si="10"/>
        <v>578374.29999999993</v>
      </c>
      <c r="P184" s="28">
        <f t="shared" si="10"/>
        <v>685786.67499999993</v>
      </c>
      <c r="Q184" s="28">
        <f t="shared" si="10"/>
        <v>818045.54999999993</v>
      </c>
      <c r="R184" s="28">
        <f t="shared" si="10"/>
        <v>981654.65999999992</v>
      </c>
      <c r="S184" s="28">
        <f t="shared" si="10"/>
        <v>1184997.3799999999</v>
      </c>
      <c r="T184" s="28">
        <f t="shared" si="10"/>
        <v>1438925.46</v>
      </c>
    </row>
    <row r="185" spans="4:20" x14ac:dyDescent="0.2">
      <c r="D185" s="6">
        <v>7</v>
      </c>
      <c r="E185" s="7" t="s">
        <v>18</v>
      </c>
      <c r="F185" s="24"/>
      <c r="G185" s="29">
        <v>-0.42</v>
      </c>
      <c r="H185" s="28">
        <f t="shared" si="10"/>
        <v>147278.94760000001</v>
      </c>
      <c r="I185" s="28">
        <f t="shared" si="10"/>
        <v>167266.79740000004</v>
      </c>
      <c r="J185" s="28">
        <f t="shared" si="10"/>
        <v>191162.05500000002</v>
      </c>
      <c r="K185" s="28">
        <f t="shared" si="10"/>
        <v>219836.3676</v>
      </c>
      <c r="L185" s="28">
        <f t="shared" si="10"/>
        <v>254382.08400000003</v>
      </c>
      <c r="M185" s="28">
        <f t="shared" si="10"/>
        <v>296173.42720000003</v>
      </c>
      <c r="N185" s="28">
        <f t="shared" si="10"/>
        <v>346946.02400000009</v>
      </c>
      <c r="O185" s="28">
        <f t="shared" si="10"/>
        <v>408900.696</v>
      </c>
      <c r="P185" s="28">
        <f t="shared" si="10"/>
        <v>484839.40000000008</v>
      </c>
      <c r="Q185" s="28">
        <f t="shared" si="10"/>
        <v>578344.13480000012</v>
      </c>
      <c r="R185" s="28">
        <f t="shared" si="10"/>
        <v>694012.97800000012</v>
      </c>
      <c r="S185" s="28">
        <f t="shared" si="10"/>
        <v>837772.82200000004</v>
      </c>
      <c r="T185" s="28">
        <f t="shared" si="10"/>
        <v>1017295.5820000001</v>
      </c>
    </row>
    <row r="186" spans="4:20" x14ac:dyDescent="0.2">
      <c r="D186" s="6">
        <v>8</v>
      </c>
      <c r="E186" s="7" t="s">
        <v>19</v>
      </c>
      <c r="F186" s="24"/>
      <c r="G186" s="29">
        <v>0</v>
      </c>
      <c r="H186" s="28">
        <f t="shared" si="10"/>
        <v>447286.53</v>
      </c>
      <c r="I186" s="28">
        <f t="shared" si="10"/>
        <v>507989.72</v>
      </c>
      <c r="J186" s="28">
        <f t="shared" si="10"/>
        <v>580559.69999999995</v>
      </c>
      <c r="K186" s="28">
        <f t="shared" si="10"/>
        <v>667643.6</v>
      </c>
      <c r="L186" s="28">
        <f t="shared" si="10"/>
        <v>772559.06</v>
      </c>
      <c r="M186" s="28">
        <f t="shared" si="10"/>
        <v>899479.5</v>
      </c>
      <c r="N186" s="28">
        <f t="shared" si="10"/>
        <v>1053676</v>
      </c>
      <c r="O186" s="28">
        <f t="shared" si="10"/>
        <v>1241832.5</v>
      </c>
      <c r="P186" s="28">
        <f t="shared" si="10"/>
        <v>1472458.5</v>
      </c>
      <c r="Q186" s="28">
        <f t="shared" si="10"/>
        <v>1756432.6</v>
      </c>
      <c r="R186" s="28">
        <f t="shared" si="10"/>
        <v>2107719.2999999998</v>
      </c>
      <c r="S186" s="28">
        <f t="shared" si="10"/>
        <v>2544318.2999999998</v>
      </c>
      <c r="T186" s="28">
        <f t="shared" si="10"/>
        <v>3089529.3</v>
      </c>
    </row>
    <row r="187" spans="4:20" x14ac:dyDescent="0.2">
      <c r="D187" s="6">
        <v>9</v>
      </c>
      <c r="E187" s="7" t="s">
        <v>20</v>
      </c>
      <c r="F187" s="24"/>
      <c r="G187" s="29">
        <v>0</v>
      </c>
      <c r="H187" s="28">
        <f t="shared" si="10"/>
        <v>250377.61</v>
      </c>
      <c r="I187" s="28">
        <f t="shared" si="10"/>
        <v>284357.44</v>
      </c>
      <c r="J187" s="28">
        <f t="shared" si="10"/>
        <v>324979.94</v>
      </c>
      <c r="K187" s="28">
        <f t="shared" si="10"/>
        <v>373726.94</v>
      </c>
      <c r="L187" s="28">
        <f t="shared" si="10"/>
        <v>432455.47</v>
      </c>
      <c r="M187" s="28">
        <f t="shared" si="10"/>
        <v>503501.72</v>
      </c>
      <c r="N187" s="28">
        <f t="shared" si="10"/>
        <v>589816.30000000005</v>
      </c>
      <c r="O187" s="28">
        <f t="shared" si="10"/>
        <v>695140.6</v>
      </c>
      <c r="P187" s="28">
        <f t="shared" si="10"/>
        <v>824238.2</v>
      </c>
      <c r="Q187" s="28">
        <f t="shared" si="10"/>
        <v>983198.4</v>
      </c>
      <c r="R187" s="28">
        <f t="shared" si="10"/>
        <v>1179838</v>
      </c>
      <c r="S187" s="28">
        <f t="shared" si="10"/>
        <v>1424233</v>
      </c>
      <c r="T187" s="28">
        <f t="shared" si="10"/>
        <v>1729425.8</v>
      </c>
    </row>
    <row r="188" spans="4:20" x14ac:dyDescent="0.2">
      <c r="D188" s="6">
        <v>10</v>
      </c>
      <c r="E188" s="7" t="s">
        <v>21</v>
      </c>
      <c r="F188" s="24"/>
      <c r="G188" s="29">
        <v>0</v>
      </c>
      <c r="H188" s="28">
        <f t="shared" si="10"/>
        <v>319439.40000000002</v>
      </c>
      <c r="I188" s="28">
        <f t="shared" si="10"/>
        <v>362791.9</v>
      </c>
      <c r="J188" s="28">
        <f t="shared" si="10"/>
        <v>414619.3</v>
      </c>
      <c r="K188" s="28">
        <f t="shared" si="10"/>
        <v>476812.22</v>
      </c>
      <c r="L188" s="28">
        <f t="shared" si="10"/>
        <v>551739.9</v>
      </c>
      <c r="M188" s="28">
        <f t="shared" si="10"/>
        <v>642382.9</v>
      </c>
      <c r="N188" s="28">
        <f t="shared" si="10"/>
        <v>752505.6</v>
      </c>
      <c r="O188" s="28">
        <f t="shared" si="10"/>
        <v>886881.6</v>
      </c>
      <c r="P188" s="28">
        <f t="shared" si="10"/>
        <v>1051588.3</v>
      </c>
      <c r="Q188" s="28">
        <f t="shared" si="10"/>
        <v>1254394.5</v>
      </c>
      <c r="R188" s="28">
        <f t="shared" si="10"/>
        <v>1505273.4</v>
      </c>
      <c r="S188" s="28">
        <f t="shared" si="10"/>
        <v>1817080</v>
      </c>
      <c r="T188" s="28">
        <f t="shared" si="10"/>
        <v>2206454.2999999998</v>
      </c>
    </row>
    <row r="189" spans="4:20" x14ac:dyDescent="0.2">
      <c r="D189" s="6">
        <v>11</v>
      </c>
      <c r="E189" s="7" t="s">
        <v>22</v>
      </c>
      <c r="F189" s="24"/>
      <c r="G189" s="29">
        <v>0.27</v>
      </c>
      <c r="H189" s="28">
        <f t="shared" si="10"/>
        <v>232875.5312</v>
      </c>
      <c r="I189" s="28">
        <f t="shared" si="10"/>
        <v>264480.07809999998</v>
      </c>
      <c r="J189" s="28">
        <f t="shared" si="10"/>
        <v>302262.95909999998</v>
      </c>
      <c r="K189" s="28">
        <f t="shared" si="10"/>
        <v>347602.429</v>
      </c>
      <c r="L189" s="28">
        <f t="shared" si="10"/>
        <v>402225.67509999999</v>
      </c>
      <c r="M189" s="28">
        <f t="shared" si="10"/>
        <v>468305.59120000002</v>
      </c>
      <c r="N189" s="28">
        <f t="shared" si="10"/>
        <v>548586.53300000005</v>
      </c>
      <c r="O189" s="28">
        <f t="shared" si="10"/>
        <v>646548.42749999999</v>
      </c>
      <c r="P189" s="28">
        <f t="shared" si="10"/>
        <v>766621.65700000001</v>
      </c>
      <c r="Q189" s="28">
        <f t="shared" si="10"/>
        <v>914470.16749999998</v>
      </c>
      <c r="R189" s="28">
        <f t="shared" si="10"/>
        <v>1097364.2010000001</v>
      </c>
      <c r="S189" s="28">
        <f t="shared" si="10"/>
        <v>1324675.405</v>
      </c>
      <c r="T189" s="28">
        <f t="shared" si="10"/>
        <v>1608534.375</v>
      </c>
    </row>
    <row r="190" spans="4:20" x14ac:dyDescent="0.2">
      <c r="D190" s="6">
        <v>12</v>
      </c>
      <c r="E190" s="7" t="s">
        <v>23</v>
      </c>
      <c r="F190" s="24"/>
      <c r="G190" s="29">
        <v>0</v>
      </c>
      <c r="H190" s="28">
        <f t="shared" si="10"/>
        <v>457535.16</v>
      </c>
      <c r="I190" s="28">
        <f t="shared" si="10"/>
        <v>519629.22</v>
      </c>
      <c r="J190" s="28">
        <f t="shared" si="10"/>
        <v>593862</v>
      </c>
      <c r="K190" s="28">
        <f t="shared" si="10"/>
        <v>682941.3</v>
      </c>
      <c r="L190" s="28">
        <f t="shared" si="10"/>
        <v>790260.7</v>
      </c>
      <c r="M190" s="28">
        <f t="shared" si="10"/>
        <v>920089.25</v>
      </c>
      <c r="N190" s="28">
        <f t="shared" si="10"/>
        <v>1077818.8999999999</v>
      </c>
      <c r="O190" s="28">
        <f t="shared" si="10"/>
        <v>1270286.5</v>
      </c>
      <c r="P190" s="28">
        <f t="shared" si="10"/>
        <v>1506196.9</v>
      </c>
      <c r="Q190" s="28">
        <f t="shared" si="10"/>
        <v>1796677.8</v>
      </c>
      <c r="R190" s="28">
        <f t="shared" si="10"/>
        <v>2156013.2999999998</v>
      </c>
      <c r="S190" s="28">
        <f t="shared" si="10"/>
        <v>2602616</v>
      </c>
      <c r="T190" s="28">
        <f t="shared" si="10"/>
        <v>3160319.5</v>
      </c>
    </row>
    <row r="191" spans="4:20" x14ac:dyDescent="0.2">
      <c r="D191" s="6">
        <v>13</v>
      </c>
      <c r="E191" s="7" t="s">
        <v>24</v>
      </c>
      <c r="F191" s="24"/>
      <c r="G191" s="29">
        <v>0.27</v>
      </c>
      <c r="H191" s="28">
        <f t="shared" si="10"/>
        <v>262327.56780000002</v>
      </c>
      <c r="I191" s="28">
        <f t="shared" si="10"/>
        <v>297929.16030000005</v>
      </c>
      <c r="J191" s="28">
        <f t="shared" si="10"/>
        <v>340490.49249999999</v>
      </c>
      <c r="K191" s="28">
        <f t="shared" si="10"/>
        <v>391564.06319999998</v>
      </c>
      <c r="L191" s="28">
        <f t="shared" si="10"/>
        <v>453095.56319999998</v>
      </c>
      <c r="M191" s="28">
        <f t="shared" si="10"/>
        <v>527532.67619999999</v>
      </c>
      <c r="N191" s="28">
        <f t="shared" si="10"/>
        <v>617966.83620000002</v>
      </c>
      <c r="O191" s="28">
        <f t="shared" si="10"/>
        <v>728318.07600000012</v>
      </c>
      <c r="P191" s="28">
        <f t="shared" si="10"/>
        <v>863577.14</v>
      </c>
      <c r="Q191" s="28">
        <f t="shared" si="10"/>
        <v>1030124.1780000001</v>
      </c>
      <c r="R191" s="28">
        <f t="shared" si="10"/>
        <v>1236148.912</v>
      </c>
      <c r="S191" s="28">
        <f t="shared" si="10"/>
        <v>1492208.4710000001</v>
      </c>
      <c r="T191" s="28">
        <f t="shared" si="10"/>
        <v>1811967.42</v>
      </c>
    </row>
    <row r="192" spans="4:20" x14ac:dyDescent="0.2">
      <c r="D192" s="6">
        <v>14</v>
      </c>
      <c r="E192" s="7" t="s">
        <v>25</v>
      </c>
      <c r="F192" s="24"/>
      <c r="G192" s="29">
        <v>0.05</v>
      </c>
      <c r="H192" s="28">
        <f t="shared" si="10"/>
        <v>200969.65350000001</v>
      </c>
      <c r="I192" s="28">
        <f t="shared" si="10"/>
        <v>228244.10700000002</v>
      </c>
      <c r="J192" s="28">
        <f t="shared" si="10"/>
        <v>260850.4185</v>
      </c>
      <c r="K192" s="28">
        <f t="shared" si="10"/>
        <v>299977.96500000003</v>
      </c>
      <c r="L192" s="28">
        <f t="shared" si="10"/>
        <v>347117.36849999998</v>
      </c>
      <c r="M192" s="28">
        <f t="shared" si="10"/>
        <v>404143.78200000006</v>
      </c>
      <c r="N192" s="28">
        <f t="shared" si="10"/>
        <v>473425.57500000001</v>
      </c>
      <c r="O192" s="28">
        <f t="shared" si="10"/>
        <v>557965.86300000013</v>
      </c>
      <c r="P192" s="28">
        <f t="shared" si="10"/>
        <v>661588.09500000009</v>
      </c>
      <c r="Q192" s="28">
        <f t="shared" si="10"/>
        <v>789180.06300000008</v>
      </c>
      <c r="R192" s="28">
        <f t="shared" si="10"/>
        <v>947016.06300000008</v>
      </c>
      <c r="S192" s="28">
        <f t="shared" si="10"/>
        <v>1143183.72</v>
      </c>
      <c r="T192" s="28">
        <f t="shared" si="10"/>
        <v>1388151.5550000002</v>
      </c>
    </row>
    <row r="193" spans="1:20" x14ac:dyDescent="0.2">
      <c r="D193" s="6">
        <v>15</v>
      </c>
      <c r="E193" s="7" t="s">
        <v>26</v>
      </c>
      <c r="F193" s="24"/>
      <c r="G193" s="29">
        <v>-0.3</v>
      </c>
      <c r="H193" s="28">
        <f t="shared" si="10"/>
        <v>205979.61999999997</v>
      </c>
      <c r="I193" s="28">
        <f t="shared" si="10"/>
        <v>233933.98</v>
      </c>
      <c r="J193" s="28">
        <f t="shared" si="10"/>
        <v>267353.12099999998</v>
      </c>
      <c r="K193" s="28">
        <f t="shared" si="10"/>
        <v>307456.09999999998</v>
      </c>
      <c r="L193" s="28">
        <f t="shared" si="10"/>
        <v>355770.625</v>
      </c>
      <c r="M193" s="28">
        <f t="shared" si="10"/>
        <v>414218.65799999994</v>
      </c>
      <c r="N193" s="28">
        <f t="shared" si="10"/>
        <v>485227.57499999995</v>
      </c>
      <c r="O193" s="28">
        <f t="shared" si="10"/>
        <v>571875.36</v>
      </c>
      <c r="P193" s="28">
        <f t="shared" si="10"/>
        <v>678080.83</v>
      </c>
      <c r="Q193" s="28">
        <f t="shared" si="10"/>
        <v>808853.5</v>
      </c>
      <c r="R193" s="28">
        <f t="shared" si="10"/>
        <v>970624.2</v>
      </c>
      <c r="S193" s="28">
        <f t="shared" si="10"/>
        <v>1171682.0499999998</v>
      </c>
      <c r="T193" s="28">
        <f t="shared" si="10"/>
        <v>1422756.8599999999</v>
      </c>
    </row>
    <row r="194" spans="1:20" x14ac:dyDescent="0.2">
      <c r="D194" s="6">
        <v>16</v>
      </c>
      <c r="E194" s="7" t="s">
        <v>27</v>
      </c>
      <c r="F194" s="24"/>
      <c r="G194" s="29">
        <v>0.27</v>
      </c>
      <c r="H194" s="28">
        <f t="shared" si="10"/>
        <v>581838.39689999993</v>
      </c>
      <c r="I194" s="28">
        <f t="shared" si="10"/>
        <v>660802.20900000003</v>
      </c>
      <c r="J194" s="28">
        <f t="shared" si="10"/>
        <v>755202.45199999993</v>
      </c>
      <c r="K194" s="28">
        <f t="shared" si="10"/>
        <v>868482.83250000002</v>
      </c>
      <c r="L194" s="28">
        <f t="shared" si="10"/>
        <v>1004958.6962000001</v>
      </c>
      <c r="M194" s="28">
        <f t="shared" si="10"/>
        <v>1170059.128</v>
      </c>
      <c r="N194" s="28">
        <f t="shared" si="10"/>
        <v>1370640.6420000002</v>
      </c>
      <c r="O194" s="28">
        <f t="shared" si="10"/>
        <v>1615397.963</v>
      </c>
      <c r="P194" s="28">
        <f t="shared" si="10"/>
        <v>1915400.4110000001</v>
      </c>
      <c r="Q194" s="28">
        <f t="shared" si="10"/>
        <v>2284798.9610000001</v>
      </c>
      <c r="R194" s="28">
        <f t="shared" si="10"/>
        <v>2741758.55</v>
      </c>
      <c r="S194" s="28">
        <f t="shared" si="10"/>
        <v>3309694.2949999999</v>
      </c>
      <c r="T194" s="28">
        <f t="shared" si="10"/>
        <v>4018914.3650000002</v>
      </c>
    </row>
    <row r="195" spans="1:20" x14ac:dyDescent="0.2">
      <c r="D195" s="6">
        <v>17</v>
      </c>
      <c r="E195" s="7" t="s">
        <v>28</v>
      </c>
      <c r="F195" s="24"/>
      <c r="G195" s="29">
        <v>-0.3</v>
      </c>
      <c r="H195" s="28">
        <f t="shared" si="10"/>
        <v>210727.258</v>
      </c>
      <c r="I195" s="28">
        <f t="shared" si="10"/>
        <v>239325.95399999997</v>
      </c>
      <c r="J195" s="28">
        <f t="shared" si="10"/>
        <v>273515.375</v>
      </c>
      <c r="K195" s="28">
        <f t="shared" si="10"/>
        <v>314542.69</v>
      </c>
      <c r="L195" s="28">
        <f t="shared" si="10"/>
        <v>363970.81</v>
      </c>
      <c r="M195" s="28">
        <f t="shared" si="10"/>
        <v>423766.04200000002</v>
      </c>
      <c r="N195" s="28">
        <f t="shared" si="10"/>
        <v>496411.64999999997</v>
      </c>
      <c r="O195" s="28">
        <f t="shared" si="10"/>
        <v>585056.56999999995</v>
      </c>
      <c r="P195" s="28">
        <f t="shared" si="10"/>
        <v>693709.97499999998</v>
      </c>
      <c r="Q195" s="28">
        <f t="shared" si="10"/>
        <v>827496.95</v>
      </c>
      <c r="R195" s="28">
        <f t="shared" si="10"/>
        <v>992996.40999999992</v>
      </c>
      <c r="S195" s="28">
        <f t="shared" si="10"/>
        <v>1198688.47</v>
      </c>
      <c r="T195" s="28">
        <f t="shared" si="10"/>
        <v>1455550.32</v>
      </c>
    </row>
    <row r="196" spans="1:20" x14ac:dyDescent="0.2">
      <c r="D196" s="6">
        <v>18</v>
      </c>
      <c r="E196" s="7" t="s">
        <v>29</v>
      </c>
      <c r="F196" s="24"/>
      <c r="G196" s="29">
        <v>0.27</v>
      </c>
      <c r="H196" s="28">
        <f t="shared" ref="H196:T203" si="11">IF($H$177=0,H225,H225*(1+$G196))</f>
        <v>471025.93119999999</v>
      </c>
      <c r="I196" s="28">
        <f t="shared" si="11"/>
        <v>534950.924</v>
      </c>
      <c r="J196" s="28">
        <f t="shared" si="11"/>
        <v>611372.48820000002</v>
      </c>
      <c r="K196" s="28">
        <f t="shared" si="11"/>
        <v>703078.35</v>
      </c>
      <c r="L196" s="28">
        <f t="shared" si="11"/>
        <v>813562.07620000013</v>
      </c>
      <c r="M196" s="28">
        <f t="shared" si="11"/>
        <v>947218.70499999996</v>
      </c>
      <c r="N196" s="28">
        <f t="shared" si="11"/>
        <v>1109599.0762</v>
      </c>
      <c r="O196" s="28">
        <f t="shared" si="11"/>
        <v>1307741.7837999999</v>
      </c>
      <c r="P196" s="28">
        <f t="shared" si="11"/>
        <v>1550608.1510000001</v>
      </c>
      <c r="Q196" s="28">
        <f t="shared" si="11"/>
        <v>1849653.9079999998</v>
      </c>
      <c r="R196" s="28">
        <f t="shared" si="11"/>
        <v>2219584.7149999999</v>
      </c>
      <c r="S196" s="28">
        <f t="shared" si="11"/>
        <v>2679355.83</v>
      </c>
      <c r="T196" s="28">
        <f t="shared" si="11"/>
        <v>3253503.5259999996</v>
      </c>
    </row>
    <row r="197" spans="1:20" x14ac:dyDescent="0.2">
      <c r="D197" s="6">
        <v>19</v>
      </c>
      <c r="E197" s="7" t="s">
        <v>30</v>
      </c>
      <c r="F197" s="24"/>
      <c r="G197" s="29">
        <v>0.27</v>
      </c>
      <c r="H197" s="28">
        <f t="shared" si="11"/>
        <v>397562.23509999999</v>
      </c>
      <c r="I197" s="28">
        <f t="shared" si="11"/>
        <v>451517.10560000007</v>
      </c>
      <c r="J197" s="28">
        <f t="shared" si="11"/>
        <v>516019.58010000002</v>
      </c>
      <c r="K197" s="28">
        <f t="shared" si="11"/>
        <v>593422.48600000003</v>
      </c>
      <c r="L197" s="28">
        <f t="shared" si="11"/>
        <v>686674.64899999998</v>
      </c>
      <c r="M197" s="28">
        <f t="shared" si="11"/>
        <v>799485.44699999993</v>
      </c>
      <c r="N197" s="28">
        <f t="shared" si="11"/>
        <v>936540.16399999999</v>
      </c>
      <c r="O197" s="28">
        <f t="shared" si="11"/>
        <v>1103779.4790000001</v>
      </c>
      <c r="P197" s="28">
        <f t="shared" si="11"/>
        <v>1308767.0675000001</v>
      </c>
      <c r="Q197" s="28">
        <f t="shared" si="11"/>
        <v>1561172.1379999998</v>
      </c>
      <c r="R197" s="28">
        <f t="shared" si="11"/>
        <v>1873406.591</v>
      </c>
      <c r="S197" s="28">
        <f t="shared" si="11"/>
        <v>2261469.3149999999</v>
      </c>
      <c r="T197" s="28">
        <f t="shared" si="11"/>
        <v>2746069.946</v>
      </c>
    </row>
    <row r="198" spans="1:20" x14ac:dyDescent="0.2">
      <c r="D198" s="6">
        <v>20</v>
      </c>
      <c r="E198" s="7" t="s">
        <v>31</v>
      </c>
      <c r="F198" s="24"/>
      <c r="G198" s="29">
        <v>0.27</v>
      </c>
      <c r="H198" s="28">
        <f t="shared" si="11"/>
        <v>311655.11710000003</v>
      </c>
      <c r="I198" s="28">
        <f t="shared" si="11"/>
        <v>353951.18439999997</v>
      </c>
      <c r="J198" s="28">
        <f t="shared" si="11"/>
        <v>404515.63750000001</v>
      </c>
      <c r="K198" s="28">
        <f t="shared" si="11"/>
        <v>465192.99900000001</v>
      </c>
      <c r="L198" s="28">
        <f t="shared" si="11"/>
        <v>538294.74510000006</v>
      </c>
      <c r="M198" s="28">
        <f t="shared" si="11"/>
        <v>626728.87100000004</v>
      </c>
      <c r="N198" s="28">
        <f t="shared" si="11"/>
        <v>734168.07699999993</v>
      </c>
      <c r="O198" s="28">
        <f t="shared" si="11"/>
        <v>865269.54200000002</v>
      </c>
      <c r="P198" s="28">
        <f t="shared" si="11"/>
        <v>1025962.515</v>
      </c>
      <c r="Q198" s="28">
        <f t="shared" si="11"/>
        <v>1223826.6862000001</v>
      </c>
      <c r="R198" s="28">
        <f t="shared" si="11"/>
        <v>1468591.932</v>
      </c>
      <c r="S198" s="28">
        <f t="shared" si="11"/>
        <v>1772800.3660000002</v>
      </c>
      <c r="T198" s="28">
        <f t="shared" si="11"/>
        <v>2152686.068</v>
      </c>
    </row>
    <row r="199" spans="1:20" x14ac:dyDescent="0.2">
      <c r="D199" s="6">
        <v>21</v>
      </c>
      <c r="E199" s="7" t="s">
        <v>32</v>
      </c>
      <c r="F199" s="24"/>
      <c r="G199" s="29">
        <v>0.05</v>
      </c>
      <c r="H199" s="28">
        <f t="shared" si="11"/>
        <v>441448.35000000003</v>
      </c>
      <c r="I199" s="28">
        <f t="shared" si="11"/>
        <v>501359.18700000003</v>
      </c>
      <c r="J199" s="28">
        <f t="shared" si="11"/>
        <v>572981.91300000006</v>
      </c>
      <c r="K199" s="28">
        <f t="shared" si="11"/>
        <v>658929.18000000005</v>
      </c>
      <c r="L199" s="28">
        <f t="shared" si="11"/>
        <v>762475.24500000011</v>
      </c>
      <c r="M199" s="28">
        <f t="shared" si="11"/>
        <v>887739.03750000009</v>
      </c>
      <c r="N199" s="28">
        <f t="shared" si="11"/>
        <v>1039922.8875000001</v>
      </c>
      <c r="O199" s="28">
        <f t="shared" si="11"/>
        <v>1225623.42</v>
      </c>
      <c r="P199" s="28">
        <f t="shared" si="11"/>
        <v>1453239.165</v>
      </c>
      <c r="Q199" s="28">
        <f t="shared" si="11"/>
        <v>1733506.7400000002</v>
      </c>
      <c r="R199" s="28">
        <f t="shared" si="11"/>
        <v>2080208.0250000001</v>
      </c>
      <c r="S199" s="28">
        <f t="shared" si="11"/>
        <v>2511108.39</v>
      </c>
      <c r="T199" s="28">
        <f t="shared" si="11"/>
        <v>3049202.94</v>
      </c>
    </row>
    <row r="200" spans="1:20" x14ac:dyDescent="0.2">
      <c r="D200" s="6">
        <v>22</v>
      </c>
      <c r="E200" s="7" t="s">
        <v>37</v>
      </c>
      <c r="F200" s="24"/>
      <c r="G200" s="29">
        <v>0.05</v>
      </c>
      <c r="H200" s="28">
        <f t="shared" si="11"/>
        <v>163705.63650000002</v>
      </c>
      <c r="I200" s="28">
        <f t="shared" si="11"/>
        <v>185922.82799999998</v>
      </c>
      <c r="J200" s="28">
        <f t="shared" si="11"/>
        <v>212483.22900000002</v>
      </c>
      <c r="K200" s="28">
        <f t="shared" si="11"/>
        <v>244355.71650000001</v>
      </c>
      <c r="L200" s="28">
        <f t="shared" si="11"/>
        <v>282754.46849999996</v>
      </c>
      <c r="M200" s="28">
        <f t="shared" si="11"/>
        <v>329206.99349999998</v>
      </c>
      <c r="N200" s="28">
        <f t="shared" si="11"/>
        <v>385642.48800000001</v>
      </c>
      <c r="O200" s="28">
        <f t="shared" si="11"/>
        <v>454507.23150000005</v>
      </c>
      <c r="P200" s="28">
        <f t="shared" si="11"/>
        <v>538915.71299999999</v>
      </c>
      <c r="Q200" s="28">
        <f t="shared" si="11"/>
        <v>642849.43800000008</v>
      </c>
      <c r="R200" s="28">
        <f t="shared" si="11"/>
        <v>771419.31300000008</v>
      </c>
      <c r="S200" s="28">
        <f t="shared" si="11"/>
        <v>931213.29</v>
      </c>
      <c r="T200" s="28">
        <f t="shared" si="11"/>
        <v>1130759.07</v>
      </c>
    </row>
    <row r="201" spans="1:20" x14ac:dyDescent="0.2">
      <c r="D201" s="6">
        <v>23</v>
      </c>
      <c r="E201" s="7" t="s">
        <v>38</v>
      </c>
      <c r="F201" s="24"/>
      <c r="G201" s="29">
        <v>-0.3</v>
      </c>
      <c r="H201" s="28">
        <f t="shared" si="11"/>
        <v>124676.22999999998</v>
      </c>
      <c r="I201" s="28">
        <f t="shared" si="11"/>
        <v>141596.58099999998</v>
      </c>
      <c r="J201" s="28">
        <f t="shared" si="11"/>
        <v>161824.66999999998</v>
      </c>
      <c r="K201" s="28">
        <f t="shared" si="11"/>
        <v>186098.36</v>
      </c>
      <c r="L201" s="28">
        <f t="shared" si="11"/>
        <v>215342.4</v>
      </c>
      <c r="M201" s="28">
        <f t="shared" si="11"/>
        <v>250720.071</v>
      </c>
      <c r="N201" s="28">
        <f t="shared" si="11"/>
        <v>293700.66599999997</v>
      </c>
      <c r="O201" s="28">
        <f t="shared" si="11"/>
        <v>346147.19999999995</v>
      </c>
      <c r="P201" s="28">
        <f t="shared" si="11"/>
        <v>410431.69999999995</v>
      </c>
      <c r="Q201" s="28">
        <f t="shared" si="11"/>
        <v>489586.36999999994</v>
      </c>
      <c r="R201" s="28">
        <f t="shared" si="11"/>
        <v>587503.65799999994</v>
      </c>
      <c r="S201" s="28">
        <f t="shared" si="11"/>
        <v>709200.84199999995</v>
      </c>
      <c r="T201" s="28">
        <f t="shared" si="11"/>
        <v>861172.47999999986</v>
      </c>
    </row>
    <row r="202" spans="1:20" x14ac:dyDescent="0.2">
      <c r="D202" s="6">
        <v>24</v>
      </c>
      <c r="E202" s="7" t="s">
        <v>39</v>
      </c>
      <c r="F202" s="24"/>
      <c r="G202" s="29">
        <v>0</v>
      </c>
      <c r="H202" s="28">
        <f t="shared" si="11"/>
        <v>49986.277000000002</v>
      </c>
      <c r="I202" s="28">
        <f t="shared" si="11"/>
        <v>56770.13</v>
      </c>
      <c r="J202" s="28">
        <f t="shared" si="11"/>
        <v>64880.15</v>
      </c>
      <c r="K202" s="28">
        <f t="shared" si="11"/>
        <v>74612.17</v>
      </c>
      <c r="L202" s="28">
        <f t="shared" si="11"/>
        <v>86336.945000000007</v>
      </c>
      <c r="M202" s="28">
        <f t="shared" si="11"/>
        <v>100520.875</v>
      </c>
      <c r="N202" s="28">
        <f t="shared" si="11"/>
        <v>117753.02</v>
      </c>
      <c r="O202" s="28">
        <f t="shared" si="11"/>
        <v>138780.34</v>
      </c>
      <c r="P202" s="28">
        <f t="shared" si="11"/>
        <v>164553.84</v>
      </c>
      <c r="Q202" s="28">
        <f t="shared" si="11"/>
        <v>196289.23</v>
      </c>
      <c r="R202" s="28">
        <f t="shared" si="11"/>
        <v>235547.08</v>
      </c>
      <c r="S202" s="28">
        <f t="shared" si="11"/>
        <v>284338.96999999997</v>
      </c>
      <c r="T202" s="28">
        <f t="shared" si="11"/>
        <v>345268.75</v>
      </c>
    </row>
    <row r="203" spans="1:20" x14ac:dyDescent="0.2">
      <c r="D203" s="6">
        <v>25</v>
      </c>
      <c r="E203" s="7" t="s">
        <v>40</v>
      </c>
      <c r="F203" s="24"/>
      <c r="G203" s="29">
        <v>0</v>
      </c>
      <c r="H203" s="28">
        <f t="shared" si="11"/>
        <v>24344.97</v>
      </c>
      <c r="I203" s="28">
        <f t="shared" si="11"/>
        <v>27648.932000000001</v>
      </c>
      <c r="J203" s="28">
        <f t="shared" si="11"/>
        <v>31598.78</v>
      </c>
      <c r="K203" s="28">
        <f t="shared" si="11"/>
        <v>36338.597999999998</v>
      </c>
      <c r="L203" s="28">
        <f t="shared" si="11"/>
        <v>42048.95</v>
      </c>
      <c r="M203" s="28">
        <f t="shared" si="11"/>
        <v>48956.991999999998</v>
      </c>
      <c r="N203" s="28">
        <f t="shared" si="11"/>
        <v>57349.62</v>
      </c>
      <c r="O203" s="28">
        <f t="shared" si="11"/>
        <v>67590.625</v>
      </c>
      <c r="P203" s="28">
        <f t="shared" si="11"/>
        <v>80143.17</v>
      </c>
      <c r="Q203" s="28">
        <f t="shared" si="11"/>
        <v>95599.360000000001</v>
      </c>
      <c r="R203" s="28">
        <f t="shared" si="11"/>
        <v>114719.234</v>
      </c>
      <c r="S203" s="28">
        <f t="shared" si="11"/>
        <v>138482.5</v>
      </c>
      <c r="T203" s="28">
        <f t="shared" si="11"/>
        <v>168157.33</v>
      </c>
    </row>
    <row r="206" spans="1:20" x14ac:dyDescent="0.2">
      <c r="E206" t="s">
        <v>74</v>
      </c>
      <c r="F206">
        <v>2025</v>
      </c>
      <c r="G206">
        <v>2026</v>
      </c>
      <c r="H206">
        <v>2027</v>
      </c>
      <c r="I206">
        <v>2028</v>
      </c>
      <c r="J206">
        <v>2029</v>
      </c>
      <c r="K206">
        <v>2030</v>
      </c>
      <c r="L206">
        <v>2031</v>
      </c>
      <c r="M206">
        <v>2032</v>
      </c>
      <c r="N206">
        <v>2033</v>
      </c>
      <c r="O206">
        <v>2034</v>
      </c>
      <c r="P206">
        <v>2035</v>
      </c>
      <c r="Q206">
        <v>2036</v>
      </c>
      <c r="R206">
        <v>2037</v>
      </c>
      <c r="S206">
        <v>2038</v>
      </c>
      <c r="T206">
        <v>2039</v>
      </c>
    </row>
    <row r="207" spans="1:20" x14ac:dyDescent="0.2">
      <c r="C207" s="33">
        <f>SUM(C208:C232)</f>
        <v>0.40500985349526303</v>
      </c>
      <c r="D207" s="11"/>
      <c r="E207" s="12" t="s">
        <v>36</v>
      </c>
      <c r="F207" s="13" t="s">
        <v>46</v>
      </c>
      <c r="G207" s="13" t="s">
        <v>47</v>
      </c>
      <c r="H207" s="13" t="s">
        <v>48</v>
      </c>
      <c r="I207" s="13" t="s">
        <v>49</v>
      </c>
      <c r="J207" s="13" t="s">
        <v>50</v>
      </c>
      <c r="K207" s="13" t="s">
        <v>51</v>
      </c>
      <c r="L207" s="13" t="s">
        <v>52</v>
      </c>
      <c r="M207" s="13" t="s">
        <v>53</v>
      </c>
      <c r="N207" s="13" t="s">
        <v>54</v>
      </c>
      <c r="O207" s="13" t="s">
        <v>55</v>
      </c>
      <c r="P207" s="13" t="s">
        <v>56</v>
      </c>
      <c r="Q207" s="13" t="s">
        <v>57</v>
      </c>
      <c r="R207" s="13" t="s">
        <v>58</v>
      </c>
      <c r="S207" s="13" t="s">
        <v>59</v>
      </c>
      <c r="T207" s="13" t="s">
        <v>60</v>
      </c>
    </row>
    <row r="208" spans="1:20" x14ac:dyDescent="0.2">
      <c r="A208" s="29">
        <v>-0.3</v>
      </c>
      <c r="B208" s="32">
        <f>(F208-Revenue!D208)/Revenue!D208</f>
        <v>-0.31902388521847075</v>
      </c>
      <c r="C208" s="32">
        <f>B208-A208</f>
        <v>-1.902388521847076E-2</v>
      </c>
      <c r="D208" s="6">
        <v>1</v>
      </c>
      <c r="E208" s="27" t="s">
        <v>12</v>
      </c>
      <c r="F208" s="20">
        <v>342953.94</v>
      </c>
      <c r="G208" s="20">
        <v>384598.34</v>
      </c>
      <c r="H208" s="20">
        <v>434046.7</v>
      </c>
      <c r="I208" s="20">
        <v>492953.03</v>
      </c>
      <c r="J208" s="20">
        <v>563374.9</v>
      </c>
      <c r="K208" s="20">
        <v>647881.1</v>
      </c>
      <c r="L208" s="20">
        <v>749691</v>
      </c>
      <c r="M208" s="20">
        <v>872854.5</v>
      </c>
      <c r="N208" s="20">
        <v>1022486.7</v>
      </c>
      <c r="O208" s="20">
        <v>1205073.6000000001</v>
      </c>
      <c r="P208" s="20">
        <v>1428873</v>
      </c>
      <c r="Q208" s="20">
        <v>1704441.4</v>
      </c>
      <c r="R208" s="20">
        <v>2045329.6</v>
      </c>
      <c r="S208" s="20">
        <v>2469005</v>
      </c>
      <c r="T208" s="21">
        <v>2998077.5</v>
      </c>
    </row>
    <row r="209" spans="1:20" x14ac:dyDescent="0.2">
      <c r="A209" s="29">
        <v>-0.42</v>
      </c>
      <c r="B209" s="32">
        <f>(F209-Revenue!D209)/Revenue!D209</f>
        <v>-0.45239844704406207</v>
      </c>
      <c r="C209" s="32">
        <f t="shared" ref="C209:C232" si="12">B209-A209</f>
        <v>-3.2398447044062084E-2</v>
      </c>
      <c r="D209" s="6">
        <v>2</v>
      </c>
      <c r="E209" s="27" t="s">
        <v>13</v>
      </c>
      <c r="F209" s="20">
        <v>537856.6</v>
      </c>
      <c r="G209" s="20">
        <v>603167.80000000005</v>
      </c>
      <c r="H209" s="20">
        <v>680717.94</v>
      </c>
      <c r="I209" s="20">
        <v>773101.1</v>
      </c>
      <c r="J209" s="20">
        <v>883544.1</v>
      </c>
      <c r="K209" s="20">
        <v>1016075.75</v>
      </c>
      <c r="L209" s="20">
        <v>1175744.8</v>
      </c>
      <c r="M209" s="20">
        <v>1368902.9</v>
      </c>
      <c r="N209" s="20">
        <v>1603572</v>
      </c>
      <c r="O209" s="20">
        <v>1889924.1</v>
      </c>
      <c r="P209" s="20">
        <v>2240910</v>
      </c>
      <c r="Q209" s="20">
        <v>2673085.5</v>
      </c>
      <c r="R209" s="20">
        <v>3207702.5</v>
      </c>
      <c r="S209" s="20">
        <v>3872155.3</v>
      </c>
      <c r="T209" s="21">
        <v>4701903</v>
      </c>
    </row>
    <row r="210" spans="1:20" x14ac:dyDescent="0.2">
      <c r="A210" s="29">
        <v>0.05</v>
      </c>
      <c r="B210" s="32">
        <f>(F210-Revenue!D210)/Revenue!D210</f>
        <v>6.6810705406290943E-2</v>
      </c>
      <c r="C210" s="32">
        <f t="shared" si="12"/>
        <v>1.6810705406290941E-2</v>
      </c>
      <c r="D210" s="6">
        <v>3</v>
      </c>
      <c r="E210" s="7" t="s">
        <v>14</v>
      </c>
      <c r="F210" s="20">
        <v>113115.71</v>
      </c>
      <c r="G210" s="20">
        <v>126851.19</v>
      </c>
      <c r="H210" s="20">
        <v>143160.63</v>
      </c>
      <c r="I210" s="20">
        <v>162589.56</v>
      </c>
      <c r="J210" s="20">
        <v>185816.64</v>
      </c>
      <c r="K210" s="20">
        <v>213689.14</v>
      </c>
      <c r="L210" s="20">
        <v>247268.86</v>
      </c>
      <c r="M210" s="20">
        <v>287891.59999999998</v>
      </c>
      <c r="N210" s="20">
        <v>337244.44</v>
      </c>
      <c r="O210" s="20">
        <v>397466.66</v>
      </c>
      <c r="P210" s="20">
        <v>471281.88</v>
      </c>
      <c r="Q210" s="20">
        <v>562171.93999999994</v>
      </c>
      <c r="R210" s="20">
        <v>674606.3</v>
      </c>
      <c r="S210" s="20">
        <v>814346.2</v>
      </c>
      <c r="T210" s="21">
        <v>988848.94</v>
      </c>
    </row>
    <row r="211" spans="1:20" x14ac:dyDescent="0.2">
      <c r="A211" s="29">
        <v>0.27</v>
      </c>
      <c r="B211" s="32">
        <f>(F211-Revenue!D211)/Revenue!D211</f>
        <v>0.25974875160899885</v>
      </c>
      <c r="C211" s="32">
        <f t="shared" si="12"/>
        <v>-1.0251248391001166E-2</v>
      </c>
      <c r="D211" s="6">
        <v>4</v>
      </c>
      <c r="E211" s="7" t="s">
        <v>15</v>
      </c>
      <c r="F211" s="20">
        <v>112802.01</v>
      </c>
      <c r="G211" s="20">
        <v>126499.39</v>
      </c>
      <c r="H211" s="20">
        <v>142763.6</v>
      </c>
      <c r="I211" s="20">
        <v>162138.66</v>
      </c>
      <c r="J211" s="20">
        <v>185301.33</v>
      </c>
      <c r="K211" s="20">
        <v>213096.53</v>
      </c>
      <c r="L211" s="20">
        <v>246583.13</v>
      </c>
      <c r="M211" s="20">
        <v>287093.21999999997</v>
      </c>
      <c r="N211" s="20">
        <v>336309.2</v>
      </c>
      <c r="O211" s="20">
        <v>396364.4</v>
      </c>
      <c r="P211" s="20">
        <v>469974.94</v>
      </c>
      <c r="Q211" s="20">
        <v>560612.93999999994</v>
      </c>
      <c r="R211" s="20">
        <v>672735.5</v>
      </c>
      <c r="S211" s="20">
        <v>812087.9</v>
      </c>
      <c r="T211" s="21">
        <v>986106.7</v>
      </c>
    </row>
    <row r="212" spans="1:20" x14ac:dyDescent="0.2">
      <c r="A212" s="29">
        <v>-0.42</v>
      </c>
      <c r="B212" s="32">
        <f>(F212-Revenue!D212)/Revenue!D212</f>
        <v>-0.45078322304306906</v>
      </c>
      <c r="C212" s="32">
        <f t="shared" si="12"/>
        <v>-3.0783223043069075E-2</v>
      </c>
      <c r="D212" s="6">
        <v>5</v>
      </c>
      <c r="E212" s="27" t="s">
        <v>16</v>
      </c>
      <c r="F212" s="20">
        <v>268117.46999999997</v>
      </c>
      <c r="G212" s="20">
        <v>300674.59999999998</v>
      </c>
      <c r="H212" s="20">
        <v>339332.75</v>
      </c>
      <c r="I212" s="20">
        <v>385385.06</v>
      </c>
      <c r="J212" s="20">
        <v>440440.06</v>
      </c>
      <c r="K212" s="20">
        <v>506506.06</v>
      </c>
      <c r="L212" s="20">
        <v>586099.9</v>
      </c>
      <c r="M212" s="20">
        <v>682387.7</v>
      </c>
      <c r="N212" s="20">
        <v>799368.44</v>
      </c>
      <c r="O212" s="20">
        <v>942112.8</v>
      </c>
      <c r="P212" s="20">
        <v>1117076.6000000001</v>
      </c>
      <c r="Q212" s="20">
        <v>1332512.8999999999</v>
      </c>
      <c r="R212" s="20">
        <v>1599015.5</v>
      </c>
      <c r="S212" s="20">
        <v>1930240.1</v>
      </c>
      <c r="T212" s="21">
        <v>2343863</v>
      </c>
    </row>
    <row r="213" spans="1:20" x14ac:dyDescent="0.2">
      <c r="A213" s="29">
        <v>-0.3</v>
      </c>
      <c r="B213" s="32">
        <f>(F213-Revenue!D213)/Revenue!D213</f>
        <v>-0.28865683946453485</v>
      </c>
      <c r="C213" s="32">
        <f t="shared" si="12"/>
        <v>1.1343160535465135E-2</v>
      </c>
      <c r="D213" s="6">
        <v>6</v>
      </c>
      <c r="E213" s="27" t="s">
        <v>17</v>
      </c>
      <c r="F213" s="20">
        <v>235143.53</v>
      </c>
      <c r="G213" s="20">
        <v>263696.7</v>
      </c>
      <c r="H213" s="20">
        <v>297600.56</v>
      </c>
      <c r="I213" s="20">
        <v>337989.22</v>
      </c>
      <c r="J213" s="20">
        <v>386273.4</v>
      </c>
      <c r="K213" s="20">
        <v>444214.4</v>
      </c>
      <c r="L213" s="20">
        <v>514019.53</v>
      </c>
      <c r="M213" s="20">
        <v>598465.6</v>
      </c>
      <c r="N213" s="20">
        <v>701059.75</v>
      </c>
      <c r="O213" s="20">
        <v>826249</v>
      </c>
      <c r="P213" s="20">
        <v>979695.25</v>
      </c>
      <c r="Q213" s="20">
        <v>1168636.5</v>
      </c>
      <c r="R213" s="20">
        <v>1402363.8</v>
      </c>
      <c r="S213" s="20">
        <v>1692853.4</v>
      </c>
      <c r="T213" s="21">
        <v>2055607.8</v>
      </c>
    </row>
    <row r="214" spans="1:20" x14ac:dyDescent="0.2">
      <c r="A214" s="29">
        <v>-0.42</v>
      </c>
      <c r="B214" s="32">
        <f>(F214-Revenue!D214)/Revenue!D214</f>
        <v>-0.38693455498198082</v>
      </c>
      <c r="C214" s="32">
        <f t="shared" si="12"/>
        <v>3.3065445018019168E-2</v>
      </c>
      <c r="D214" s="6">
        <v>7</v>
      </c>
      <c r="E214" s="27" t="s">
        <v>18</v>
      </c>
      <c r="F214" s="20">
        <v>200637.45</v>
      </c>
      <c r="G214" s="20">
        <v>225000.58</v>
      </c>
      <c r="H214" s="20">
        <v>253929.22</v>
      </c>
      <c r="I214" s="20">
        <v>288391.03000000003</v>
      </c>
      <c r="J214" s="20">
        <v>329589.75</v>
      </c>
      <c r="K214" s="20">
        <v>379028.22</v>
      </c>
      <c r="L214" s="20">
        <v>438589.8</v>
      </c>
      <c r="M214" s="20">
        <v>510643.84</v>
      </c>
      <c r="N214" s="20">
        <v>598182.80000000005</v>
      </c>
      <c r="O214" s="20">
        <v>705001.2</v>
      </c>
      <c r="P214" s="20">
        <v>835930</v>
      </c>
      <c r="Q214" s="20">
        <v>997145.06</v>
      </c>
      <c r="R214" s="20">
        <v>1196574.1000000001</v>
      </c>
      <c r="S214" s="20">
        <v>1444435.9</v>
      </c>
      <c r="T214" s="21">
        <v>1753957.9</v>
      </c>
    </row>
    <row r="215" spans="1:20" x14ac:dyDescent="0.2">
      <c r="A215" s="29">
        <v>0</v>
      </c>
      <c r="B215" s="32">
        <f>(F215-Revenue!D215)/Revenue!D215</f>
        <v>3.2151030804210258E-2</v>
      </c>
      <c r="C215" s="32">
        <f t="shared" si="12"/>
        <v>3.2151030804210258E-2</v>
      </c>
      <c r="D215" s="6">
        <v>8</v>
      </c>
      <c r="E215" s="27" t="s">
        <v>19</v>
      </c>
      <c r="F215" s="20">
        <v>353415.16</v>
      </c>
      <c r="G215" s="20">
        <v>396329.84</v>
      </c>
      <c r="H215" s="20">
        <v>447286.53</v>
      </c>
      <c r="I215" s="20">
        <v>507989.72</v>
      </c>
      <c r="J215" s="20">
        <v>580559.69999999995</v>
      </c>
      <c r="K215" s="20">
        <v>667643.6</v>
      </c>
      <c r="L215" s="20">
        <v>772559.06</v>
      </c>
      <c r="M215" s="20">
        <v>899479.5</v>
      </c>
      <c r="N215" s="20">
        <v>1053676</v>
      </c>
      <c r="O215" s="20">
        <v>1241832.5</v>
      </c>
      <c r="P215" s="20">
        <v>1472458.5</v>
      </c>
      <c r="Q215" s="20">
        <v>1756432.6</v>
      </c>
      <c r="R215" s="20">
        <v>2107719.2999999998</v>
      </c>
      <c r="S215" s="20">
        <v>2544318.2999999998</v>
      </c>
      <c r="T215" s="21">
        <v>3089529.3</v>
      </c>
    </row>
    <row r="216" spans="1:20" x14ac:dyDescent="0.2">
      <c r="A216" s="29">
        <v>0</v>
      </c>
      <c r="B216" s="32">
        <f>(F216-Revenue!D216)/Revenue!D216</f>
        <v>3.5633791093593922E-2</v>
      </c>
      <c r="C216" s="32">
        <f t="shared" si="12"/>
        <v>3.5633791093593922E-2</v>
      </c>
      <c r="D216" s="6">
        <v>9</v>
      </c>
      <c r="E216" s="27" t="s">
        <v>20</v>
      </c>
      <c r="F216" s="20">
        <v>197831.22</v>
      </c>
      <c r="G216" s="20">
        <v>221853.58</v>
      </c>
      <c r="H216" s="20">
        <v>250377.61</v>
      </c>
      <c r="I216" s="20">
        <v>284357.44</v>
      </c>
      <c r="J216" s="20">
        <v>324979.94</v>
      </c>
      <c r="K216" s="20">
        <v>373726.94</v>
      </c>
      <c r="L216" s="20">
        <v>432455.47</v>
      </c>
      <c r="M216" s="20">
        <v>503501.72</v>
      </c>
      <c r="N216" s="20">
        <v>589816.30000000005</v>
      </c>
      <c r="O216" s="20">
        <v>695140.6</v>
      </c>
      <c r="P216" s="20">
        <v>824238.2</v>
      </c>
      <c r="Q216" s="20">
        <v>983198.4</v>
      </c>
      <c r="R216" s="20">
        <v>1179838</v>
      </c>
      <c r="S216" s="20">
        <v>1424233</v>
      </c>
      <c r="T216" s="21">
        <v>1729425.8</v>
      </c>
    </row>
    <row r="217" spans="1:20" x14ac:dyDescent="0.2">
      <c r="A217" s="29">
        <v>0</v>
      </c>
      <c r="B217" s="32">
        <f>(F217-Revenue!D217)/Revenue!D217</f>
        <v>3.7655431485495688E-2</v>
      </c>
      <c r="C217" s="32">
        <f t="shared" si="12"/>
        <v>3.7655431485495688E-2</v>
      </c>
      <c r="D217" s="6">
        <v>10</v>
      </c>
      <c r="E217" s="27" t="s">
        <v>21</v>
      </c>
      <c r="F217" s="20">
        <v>252399.11</v>
      </c>
      <c r="G217" s="20">
        <v>283047.56</v>
      </c>
      <c r="H217" s="20">
        <v>319439.40000000002</v>
      </c>
      <c r="I217" s="20">
        <v>362791.9</v>
      </c>
      <c r="J217" s="20">
        <v>414619.3</v>
      </c>
      <c r="K217" s="20">
        <v>476812.22</v>
      </c>
      <c r="L217" s="20">
        <v>551739.9</v>
      </c>
      <c r="M217" s="20">
        <v>642382.9</v>
      </c>
      <c r="N217" s="20">
        <v>752505.6</v>
      </c>
      <c r="O217" s="20">
        <v>886881.6</v>
      </c>
      <c r="P217" s="20">
        <v>1051588.3</v>
      </c>
      <c r="Q217" s="20">
        <v>1254394.5</v>
      </c>
      <c r="R217" s="20">
        <v>1505273.4</v>
      </c>
      <c r="S217" s="20">
        <v>1817080</v>
      </c>
      <c r="T217" s="21">
        <v>2206454.2999999998</v>
      </c>
    </row>
    <row r="218" spans="1:20" x14ac:dyDescent="0.2">
      <c r="A218" s="29">
        <v>0.27</v>
      </c>
      <c r="B218" s="32">
        <f>(F218-Revenue!D218)/Revenue!D218</f>
        <v>0.29155115461536368</v>
      </c>
      <c r="C218" s="32">
        <f t="shared" si="12"/>
        <v>2.1551154615363666E-2</v>
      </c>
      <c r="D218" s="6">
        <v>11</v>
      </c>
      <c r="E218" s="7" t="s">
        <v>22</v>
      </c>
      <c r="F218" s="20">
        <v>144883.69</v>
      </c>
      <c r="G218" s="20">
        <v>162476.70000000001</v>
      </c>
      <c r="H218" s="20">
        <v>183366.56</v>
      </c>
      <c r="I218" s="20">
        <v>208252.03</v>
      </c>
      <c r="J218" s="20">
        <v>238002.33</v>
      </c>
      <c r="K218" s="20">
        <v>273702.7</v>
      </c>
      <c r="L218" s="20">
        <v>316713.13</v>
      </c>
      <c r="M218" s="20">
        <v>368744.56</v>
      </c>
      <c r="N218" s="20">
        <v>431957.9</v>
      </c>
      <c r="O218" s="20">
        <v>509093.25</v>
      </c>
      <c r="P218" s="20">
        <v>603639.1</v>
      </c>
      <c r="Q218" s="20">
        <v>720055.25</v>
      </c>
      <c r="R218" s="20">
        <v>864066.3</v>
      </c>
      <c r="S218" s="20">
        <v>1043051.5</v>
      </c>
      <c r="T218" s="21">
        <v>1266562.5</v>
      </c>
    </row>
    <row r="219" spans="1:20" x14ac:dyDescent="0.2">
      <c r="A219" s="29">
        <v>0</v>
      </c>
      <c r="B219" s="32">
        <f>(F219-Revenue!D219)/Revenue!D219</f>
        <v>3.2068816749488055E-2</v>
      </c>
      <c r="C219" s="32">
        <f t="shared" si="12"/>
        <v>3.2068816749488055E-2</v>
      </c>
      <c r="D219" s="6">
        <v>12</v>
      </c>
      <c r="E219" s="7" t="s">
        <v>23</v>
      </c>
      <c r="F219" s="8">
        <v>361512.9</v>
      </c>
      <c r="G219" s="8">
        <v>405410.9</v>
      </c>
      <c r="H219" s="8">
        <v>457535.16</v>
      </c>
      <c r="I219" s="8">
        <v>519629.22</v>
      </c>
      <c r="J219" s="8">
        <v>593862</v>
      </c>
      <c r="K219" s="8">
        <v>682941.3</v>
      </c>
      <c r="L219" s="8">
        <v>790260.7</v>
      </c>
      <c r="M219" s="8">
        <v>920089.25</v>
      </c>
      <c r="N219" s="8">
        <v>1077818.8999999999</v>
      </c>
      <c r="O219" s="8">
        <v>1270286.5</v>
      </c>
      <c r="P219" s="8">
        <v>1506196.9</v>
      </c>
      <c r="Q219" s="8">
        <v>1796677.8</v>
      </c>
      <c r="R219" s="8">
        <v>2156013.2999999998</v>
      </c>
      <c r="S219" s="8">
        <v>2602616</v>
      </c>
      <c r="T219" s="8">
        <v>3160319.5</v>
      </c>
    </row>
    <row r="220" spans="1:20" x14ac:dyDescent="0.2">
      <c r="A220" s="29">
        <v>0.27</v>
      </c>
      <c r="B220" s="32">
        <f>(F220-Revenue!D220)/Revenue!D220</f>
        <v>0.29039197386693305</v>
      </c>
      <c r="C220" s="32">
        <f t="shared" si="12"/>
        <v>2.0391973866933033E-2</v>
      </c>
      <c r="D220" s="6">
        <v>13</v>
      </c>
      <c r="E220" s="7" t="s">
        <v>24</v>
      </c>
      <c r="F220" s="20">
        <v>163207.28</v>
      </c>
      <c r="G220" s="20">
        <v>183025.31</v>
      </c>
      <c r="H220" s="20">
        <v>206557.14</v>
      </c>
      <c r="I220" s="20">
        <v>234589.89</v>
      </c>
      <c r="J220" s="20">
        <v>268102.75</v>
      </c>
      <c r="K220" s="20">
        <v>308318.15999999997</v>
      </c>
      <c r="L220" s="20">
        <v>356768.16</v>
      </c>
      <c r="M220" s="20">
        <v>415380.06</v>
      </c>
      <c r="N220" s="20">
        <v>486588.06</v>
      </c>
      <c r="O220" s="20">
        <v>573478.80000000005</v>
      </c>
      <c r="P220" s="20">
        <v>679982</v>
      </c>
      <c r="Q220" s="20">
        <v>811121.4</v>
      </c>
      <c r="R220" s="20">
        <v>973345.6</v>
      </c>
      <c r="S220" s="20">
        <v>1174967.3</v>
      </c>
      <c r="T220" s="21">
        <v>1426746</v>
      </c>
    </row>
    <row r="221" spans="1:20" x14ac:dyDescent="0.2">
      <c r="A221" s="29">
        <v>0.05</v>
      </c>
      <c r="B221" s="32">
        <f>(F221-Revenue!D221)/Revenue!D221</f>
        <v>8.2017332637988341E-2</v>
      </c>
      <c r="C221" s="32">
        <f t="shared" si="12"/>
        <v>3.2017332637988338E-2</v>
      </c>
      <c r="D221" s="6">
        <v>14</v>
      </c>
      <c r="E221" s="7" t="s">
        <v>25</v>
      </c>
      <c r="F221" s="20">
        <v>151230.89000000001</v>
      </c>
      <c r="G221" s="20">
        <v>169594.64</v>
      </c>
      <c r="H221" s="20">
        <v>191399.67</v>
      </c>
      <c r="I221" s="20">
        <v>217375.34</v>
      </c>
      <c r="J221" s="20">
        <v>248428.97</v>
      </c>
      <c r="K221" s="20">
        <v>285693.3</v>
      </c>
      <c r="L221" s="20">
        <v>330587.96999999997</v>
      </c>
      <c r="M221" s="20">
        <v>384898.84</v>
      </c>
      <c r="N221" s="20">
        <v>450881.5</v>
      </c>
      <c r="O221" s="20">
        <v>531396.06000000006</v>
      </c>
      <c r="P221" s="20">
        <v>630083.9</v>
      </c>
      <c r="Q221" s="20">
        <v>751600.06</v>
      </c>
      <c r="R221" s="20">
        <v>901920.06</v>
      </c>
      <c r="S221" s="20">
        <v>1088746.3999999999</v>
      </c>
      <c r="T221" s="21">
        <v>1322049.1000000001</v>
      </c>
    </row>
    <row r="222" spans="1:20" x14ac:dyDescent="0.2">
      <c r="A222" s="29">
        <v>-0.3</v>
      </c>
      <c r="B222" s="32">
        <f>(F222-Revenue!D222)/Revenue!D222</f>
        <v>-0.26430454029305755</v>
      </c>
      <c r="C222" s="32">
        <f t="shared" si="12"/>
        <v>3.5695459706942434E-2</v>
      </c>
      <c r="D222" s="6">
        <v>15</v>
      </c>
      <c r="E222" s="27" t="s">
        <v>26</v>
      </c>
      <c r="F222" s="20">
        <v>232501.38</v>
      </c>
      <c r="G222" s="20">
        <v>260733.69</v>
      </c>
      <c r="H222" s="20">
        <v>294256.59999999998</v>
      </c>
      <c r="I222" s="20">
        <v>334191.40000000002</v>
      </c>
      <c r="J222" s="20">
        <v>381933.03</v>
      </c>
      <c r="K222" s="20">
        <v>439223</v>
      </c>
      <c r="L222" s="20">
        <v>508243.75</v>
      </c>
      <c r="M222" s="20">
        <v>591740.93999999994</v>
      </c>
      <c r="N222" s="20">
        <v>693182.25</v>
      </c>
      <c r="O222" s="20">
        <v>816964.8</v>
      </c>
      <c r="P222" s="20">
        <v>968686.9</v>
      </c>
      <c r="Q222" s="20">
        <v>1155505</v>
      </c>
      <c r="R222" s="20">
        <v>1386606</v>
      </c>
      <c r="S222" s="20">
        <v>1673831.5</v>
      </c>
      <c r="T222" s="21">
        <v>2032509.8</v>
      </c>
    </row>
    <row r="223" spans="1:20" x14ac:dyDescent="0.2">
      <c r="A223" s="29">
        <v>0.27</v>
      </c>
      <c r="B223" s="32">
        <f>(F223-Revenue!D223)/Revenue!D223</f>
        <v>0.26309075353220418</v>
      </c>
      <c r="C223" s="32">
        <f t="shared" si="12"/>
        <v>-6.9092464677958376E-3</v>
      </c>
      <c r="D223" s="6">
        <v>16</v>
      </c>
      <c r="E223" s="7" t="s">
        <v>27</v>
      </c>
      <c r="F223" s="20">
        <v>361991.2</v>
      </c>
      <c r="G223" s="20">
        <v>405947.25</v>
      </c>
      <c r="H223" s="20">
        <v>458140.47</v>
      </c>
      <c r="I223" s="20">
        <v>520316.7</v>
      </c>
      <c r="J223" s="20">
        <v>594647.6</v>
      </c>
      <c r="K223" s="20">
        <v>683844.75</v>
      </c>
      <c r="L223" s="20">
        <v>791306.06</v>
      </c>
      <c r="M223" s="20">
        <v>921306.4</v>
      </c>
      <c r="N223" s="20">
        <v>1079244.6000000001</v>
      </c>
      <c r="O223" s="20">
        <v>1271966.8999999999</v>
      </c>
      <c r="P223" s="20">
        <v>1508189.3</v>
      </c>
      <c r="Q223" s="20">
        <v>1799054.3</v>
      </c>
      <c r="R223" s="20">
        <v>2158865</v>
      </c>
      <c r="S223" s="20">
        <v>2606058.5</v>
      </c>
      <c r="T223" s="21">
        <v>3164499.5</v>
      </c>
    </row>
    <row r="224" spans="1:20" x14ac:dyDescent="0.2">
      <c r="A224" s="29">
        <v>-0.3</v>
      </c>
      <c r="B224" s="32">
        <f>(F224-Revenue!D224)/Revenue!D224</f>
        <v>-0.28808521655066316</v>
      </c>
      <c r="C224" s="32">
        <f t="shared" si="12"/>
        <v>1.191478344933683E-2</v>
      </c>
      <c r="D224" s="6">
        <v>17</v>
      </c>
      <c r="E224" s="27" t="s">
        <v>28</v>
      </c>
      <c r="F224" s="20">
        <v>237860.34</v>
      </c>
      <c r="G224" s="20">
        <v>266743.38</v>
      </c>
      <c r="H224" s="20">
        <v>301038.94</v>
      </c>
      <c r="I224" s="20">
        <v>341894.22</v>
      </c>
      <c r="J224" s="20">
        <v>390736.25</v>
      </c>
      <c r="K224" s="20">
        <v>449346.7</v>
      </c>
      <c r="L224" s="20">
        <v>519958.3</v>
      </c>
      <c r="M224" s="20">
        <v>605380.06000000006</v>
      </c>
      <c r="N224" s="20">
        <v>709159.5</v>
      </c>
      <c r="O224" s="20">
        <v>835795.1</v>
      </c>
      <c r="P224" s="20">
        <v>991014.25</v>
      </c>
      <c r="Q224" s="20">
        <v>1182138.5</v>
      </c>
      <c r="R224" s="20">
        <v>1418566.3</v>
      </c>
      <c r="S224" s="20">
        <v>1712412.1</v>
      </c>
      <c r="T224" s="21">
        <v>2079357.6</v>
      </c>
    </row>
    <row r="225" spans="1:20" x14ac:dyDescent="0.2">
      <c r="A225" s="29">
        <v>0.27</v>
      </c>
      <c r="B225" s="32">
        <f>(F225-Revenue!D225)/Revenue!D225</f>
        <v>0.29995892729759055</v>
      </c>
      <c r="C225" s="32">
        <f t="shared" si="12"/>
        <v>2.9958927297590532E-2</v>
      </c>
      <c r="D225" s="6">
        <v>18</v>
      </c>
      <c r="E225" s="7" t="s">
        <v>29</v>
      </c>
      <c r="F225" s="20">
        <v>293049.13</v>
      </c>
      <c r="G225" s="20">
        <v>328633.65999999997</v>
      </c>
      <c r="H225" s="20">
        <v>370886.56</v>
      </c>
      <c r="I225" s="20">
        <v>421221.2</v>
      </c>
      <c r="J225" s="20">
        <v>481395.66</v>
      </c>
      <c r="K225" s="20">
        <v>553605</v>
      </c>
      <c r="L225" s="20">
        <v>640600.06000000006</v>
      </c>
      <c r="M225" s="20">
        <v>745841.5</v>
      </c>
      <c r="N225" s="20">
        <v>873700.06</v>
      </c>
      <c r="O225" s="20">
        <v>1029717.94</v>
      </c>
      <c r="P225" s="20">
        <v>1220951.3</v>
      </c>
      <c r="Q225" s="20">
        <v>1456420.4</v>
      </c>
      <c r="R225" s="20">
        <v>1747704.5</v>
      </c>
      <c r="S225" s="20">
        <v>2109729</v>
      </c>
      <c r="T225" s="21">
        <v>2561813.7999999998</v>
      </c>
    </row>
    <row r="226" spans="1:20" x14ac:dyDescent="0.2">
      <c r="A226" s="29">
        <v>0.27</v>
      </c>
      <c r="B226" s="32">
        <f>(F226-Revenue!D226)/Revenue!D226</f>
        <v>0.27079959732058095</v>
      </c>
      <c r="C226" s="32">
        <f t="shared" si="12"/>
        <v>7.9959732058093591E-4</v>
      </c>
      <c r="D226" s="6">
        <v>19</v>
      </c>
      <c r="E226" s="7" t="s">
        <v>30</v>
      </c>
      <c r="F226" s="20">
        <v>247343.63</v>
      </c>
      <c r="G226" s="20">
        <v>277378.21999999997</v>
      </c>
      <c r="H226" s="20">
        <v>313041.13</v>
      </c>
      <c r="I226" s="20">
        <v>355525.28</v>
      </c>
      <c r="J226" s="20">
        <v>406314.63</v>
      </c>
      <c r="K226" s="20">
        <v>467261.8</v>
      </c>
      <c r="L226" s="20">
        <v>540688.69999999995</v>
      </c>
      <c r="M226" s="20">
        <v>629516.1</v>
      </c>
      <c r="N226" s="20">
        <v>737433.2</v>
      </c>
      <c r="O226" s="20">
        <v>869117.7</v>
      </c>
      <c r="P226" s="20">
        <v>1030525.25</v>
      </c>
      <c r="Q226" s="20">
        <v>1229269.3999999999</v>
      </c>
      <c r="R226" s="20">
        <v>1475123.3</v>
      </c>
      <c r="S226" s="20">
        <v>1780684.5</v>
      </c>
      <c r="T226" s="21">
        <v>2162259.7999999998</v>
      </c>
    </row>
    <row r="227" spans="1:20" x14ac:dyDescent="0.2">
      <c r="A227" s="29">
        <v>0.27</v>
      </c>
      <c r="B227" s="32">
        <f>(F227-Revenue!D227)/Revenue!D227</f>
        <v>0.28826800342463604</v>
      </c>
      <c r="C227" s="32">
        <f t="shared" si="12"/>
        <v>1.8268003424636026E-2</v>
      </c>
      <c r="D227" s="6">
        <v>20</v>
      </c>
      <c r="E227" s="7" t="s">
        <v>31</v>
      </c>
      <c r="F227" s="20">
        <v>193896.47</v>
      </c>
      <c r="G227" s="20">
        <v>217441.03</v>
      </c>
      <c r="H227" s="20">
        <v>245397.73</v>
      </c>
      <c r="I227" s="20">
        <v>278701.71999999997</v>
      </c>
      <c r="J227" s="20">
        <v>318516.25</v>
      </c>
      <c r="K227" s="20">
        <v>366293.7</v>
      </c>
      <c r="L227" s="20">
        <v>423854.13</v>
      </c>
      <c r="M227" s="20">
        <v>493487.3</v>
      </c>
      <c r="N227" s="20">
        <v>578085.1</v>
      </c>
      <c r="O227" s="20">
        <v>681314.6</v>
      </c>
      <c r="P227" s="20">
        <v>807844.5</v>
      </c>
      <c r="Q227" s="20">
        <v>963643.06</v>
      </c>
      <c r="R227" s="20">
        <v>1156371.6000000001</v>
      </c>
      <c r="S227" s="20">
        <v>1395905.8</v>
      </c>
      <c r="T227" s="21">
        <v>1695028.4</v>
      </c>
    </row>
    <row r="228" spans="1:20" x14ac:dyDescent="0.2">
      <c r="A228" s="29">
        <v>0.05</v>
      </c>
      <c r="B228" s="32">
        <f>(F228-Revenue!D228)/Revenue!D228</f>
        <v>8.7271271911851717E-2</v>
      </c>
      <c r="C228" s="32">
        <f t="shared" si="12"/>
        <v>3.7271271911851714E-2</v>
      </c>
      <c r="D228" s="6">
        <v>21</v>
      </c>
      <c r="E228" s="7" t="s">
        <v>32</v>
      </c>
      <c r="F228" s="20">
        <v>332192.59999999998</v>
      </c>
      <c r="G228" s="20">
        <v>372530.25</v>
      </c>
      <c r="H228" s="20">
        <v>420427</v>
      </c>
      <c r="I228" s="20">
        <v>477484.94</v>
      </c>
      <c r="J228" s="20">
        <v>545697.06000000006</v>
      </c>
      <c r="K228" s="20">
        <v>627551.6</v>
      </c>
      <c r="L228" s="20">
        <v>726166.9</v>
      </c>
      <c r="M228" s="20">
        <v>845465.75</v>
      </c>
      <c r="N228" s="20">
        <v>990402.75</v>
      </c>
      <c r="O228" s="20">
        <v>1167260.3999999999</v>
      </c>
      <c r="P228" s="20">
        <v>1384037.3</v>
      </c>
      <c r="Q228" s="20">
        <v>1650958.8</v>
      </c>
      <c r="R228" s="20">
        <v>1981150.5</v>
      </c>
      <c r="S228" s="20">
        <v>2391531.7999999998</v>
      </c>
      <c r="T228" s="21">
        <v>2904002.8</v>
      </c>
    </row>
    <row r="229" spans="1:20" x14ac:dyDescent="0.2">
      <c r="A229" s="29">
        <v>0.05</v>
      </c>
      <c r="B229" s="32">
        <f>(F229-Revenue!D229)/Revenue!D229</f>
        <v>6.2144917379716766E-2</v>
      </c>
      <c r="C229" s="32">
        <f t="shared" si="12"/>
        <v>1.2144917379716763E-2</v>
      </c>
      <c r="D229" s="6">
        <v>22</v>
      </c>
      <c r="E229" s="7" t="s">
        <v>37</v>
      </c>
      <c r="F229" s="20">
        <v>123189.49</v>
      </c>
      <c r="G229" s="20">
        <v>138148.22</v>
      </c>
      <c r="H229" s="20">
        <v>155910.13</v>
      </c>
      <c r="I229" s="20">
        <v>177069.36</v>
      </c>
      <c r="J229" s="20">
        <v>202364.98</v>
      </c>
      <c r="K229" s="20">
        <v>232719.73</v>
      </c>
      <c r="L229" s="20">
        <v>269289.96999999997</v>
      </c>
      <c r="M229" s="20">
        <v>313530.46999999997</v>
      </c>
      <c r="N229" s="20">
        <v>367278.56</v>
      </c>
      <c r="O229" s="20">
        <v>432864.03</v>
      </c>
      <c r="P229" s="20">
        <v>513253.06</v>
      </c>
      <c r="Q229" s="20">
        <v>612237.56000000006</v>
      </c>
      <c r="R229" s="20">
        <v>734685.06</v>
      </c>
      <c r="S229" s="20">
        <v>886869.8</v>
      </c>
      <c r="T229" s="21">
        <v>1076913.3999999999</v>
      </c>
    </row>
    <row r="230" spans="1:20" x14ac:dyDescent="0.2">
      <c r="A230" s="29">
        <v>-0.3</v>
      </c>
      <c r="B230" s="32">
        <f>(F230-Revenue!D230)/Revenue!D230</f>
        <v>-0.26163378694967548</v>
      </c>
      <c r="C230" s="32">
        <f t="shared" si="12"/>
        <v>3.8366213050324505E-2</v>
      </c>
      <c r="D230" s="6">
        <v>23</v>
      </c>
      <c r="E230" s="27" t="s">
        <v>38</v>
      </c>
      <c r="F230" s="20">
        <v>140729.44</v>
      </c>
      <c r="G230" s="20">
        <v>157818.01999999999</v>
      </c>
      <c r="H230" s="20">
        <v>178108.9</v>
      </c>
      <c r="I230" s="20">
        <v>202280.83</v>
      </c>
      <c r="J230" s="20">
        <v>231178.1</v>
      </c>
      <c r="K230" s="20">
        <v>265854.8</v>
      </c>
      <c r="L230" s="20">
        <v>307632</v>
      </c>
      <c r="M230" s="20">
        <v>358171.53</v>
      </c>
      <c r="N230" s="20">
        <v>419572.38</v>
      </c>
      <c r="O230" s="20">
        <v>494496</v>
      </c>
      <c r="P230" s="20">
        <v>586331</v>
      </c>
      <c r="Q230" s="20">
        <v>699409.1</v>
      </c>
      <c r="R230" s="20">
        <v>839290.94</v>
      </c>
      <c r="S230" s="20">
        <v>1013144.06</v>
      </c>
      <c r="T230" s="21">
        <v>1230246.3999999999</v>
      </c>
    </row>
    <row r="231" spans="1:20" x14ac:dyDescent="0.2">
      <c r="A231" s="29">
        <v>0</v>
      </c>
      <c r="B231" s="32">
        <f>(F231-Revenue!D231)/Revenue!D231</f>
        <v>1.9091243820607045E-2</v>
      </c>
      <c r="C231" s="32">
        <f t="shared" si="12"/>
        <v>1.9091243820607045E-2</v>
      </c>
      <c r="D231" s="6">
        <v>24</v>
      </c>
      <c r="E231" s="7" t="s">
        <v>39</v>
      </c>
      <c r="F231" s="20">
        <v>39495.726999999999</v>
      </c>
      <c r="G231" s="20">
        <v>44291.637000000002</v>
      </c>
      <c r="H231" s="20">
        <v>49986.277000000002</v>
      </c>
      <c r="I231" s="20">
        <v>56770.13</v>
      </c>
      <c r="J231" s="20">
        <v>64880.15</v>
      </c>
      <c r="K231" s="20">
        <v>74612.17</v>
      </c>
      <c r="L231" s="20">
        <v>86336.945000000007</v>
      </c>
      <c r="M231" s="20">
        <v>100520.875</v>
      </c>
      <c r="N231" s="20">
        <v>117753.02</v>
      </c>
      <c r="O231" s="20">
        <v>138780.34</v>
      </c>
      <c r="P231" s="20">
        <v>164553.84</v>
      </c>
      <c r="Q231" s="20">
        <v>196289.23</v>
      </c>
      <c r="R231" s="20">
        <v>235547.08</v>
      </c>
      <c r="S231" s="20">
        <v>284338.96999999997</v>
      </c>
      <c r="T231" s="21">
        <v>345268.75</v>
      </c>
    </row>
    <row r="232" spans="1:20" x14ac:dyDescent="0.2">
      <c r="A232" s="29">
        <v>0</v>
      </c>
      <c r="B232" s="32">
        <f>(F232-Revenue!D232)/Revenue!D232</f>
        <v>2.8176644085227031E-2</v>
      </c>
      <c r="C232" s="32">
        <f t="shared" si="12"/>
        <v>2.8176644085227031E-2</v>
      </c>
      <c r="D232" s="6">
        <v>25</v>
      </c>
      <c r="E232" s="7" t="s">
        <v>40</v>
      </c>
      <c r="F232" s="20">
        <v>19235.724999999999</v>
      </c>
      <c r="G232" s="20">
        <v>21571.491999999998</v>
      </c>
      <c r="H232" s="20">
        <v>24344.97</v>
      </c>
      <c r="I232" s="20">
        <v>27648.932000000001</v>
      </c>
      <c r="J232" s="20">
        <v>31598.78</v>
      </c>
      <c r="K232" s="20">
        <v>36338.597999999998</v>
      </c>
      <c r="L232" s="20">
        <v>42048.95</v>
      </c>
      <c r="M232" s="20">
        <v>48956.991999999998</v>
      </c>
      <c r="N232" s="20">
        <v>57349.62</v>
      </c>
      <c r="O232" s="20">
        <v>67590.625</v>
      </c>
      <c r="P232" s="20">
        <v>80143.17</v>
      </c>
      <c r="Q232" s="20">
        <v>95599.360000000001</v>
      </c>
      <c r="R232" s="20">
        <v>114719.234</v>
      </c>
      <c r="S232" s="20">
        <v>138482.5</v>
      </c>
      <c r="T232" s="21">
        <v>168157.33</v>
      </c>
    </row>
    <row r="234" spans="1:20" x14ac:dyDescent="0.2">
      <c r="G234" s="31">
        <v>100000</v>
      </c>
    </row>
    <row r="235" spans="1:20" x14ac:dyDescent="0.2">
      <c r="G235" s="31">
        <v>60851</v>
      </c>
      <c r="H235" s="16">
        <f>G235*0.011</f>
        <v>669.36099999999999</v>
      </c>
      <c r="I235" s="16">
        <f>H235*365*3</f>
        <v>732950.29499999993</v>
      </c>
      <c r="J235">
        <f>J236/I235</f>
        <v>0.26122785311110358</v>
      </c>
    </row>
    <row r="236" spans="1:20" x14ac:dyDescent="0.2">
      <c r="G236">
        <v>7947.9880000000003</v>
      </c>
      <c r="I236" s="14">
        <v>95733.516000000003</v>
      </c>
      <c r="J236" s="16">
        <f>I236*2</f>
        <v>191467.03200000001</v>
      </c>
    </row>
    <row r="237" spans="1:20" x14ac:dyDescent="0.2"/>
    <row r="238" spans="1:20" x14ac:dyDescent="0.2"/>
    <row r="239" spans="1:20" x14ac:dyDescent="0.2"/>
    <row r="240" spans="1:2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</sheetData>
  <conditionalFormatting sqref="E179:E203">
    <cfRule type="expression" dxfId="7" priority="4">
      <formula>$G179&lt;&gt;0</formula>
    </cfRule>
  </conditionalFormatting>
  <conditionalFormatting sqref="G179:G203">
    <cfRule type="expression" dxfId="5" priority="3">
      <formula>$G179&lt;&gt;0</formula>
    </cfRule>
  </conditionalFormatting>
  <conditionalFormatting sqref="A208:A232">
    <cfRule type="expression" dxfId="4" priority="1">
      <formula>$G208&lt;&gt;0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561E-B1ED-4AC3-A83F-75936BBC4BE5}">
  <dimension ref="A2:W259"/>
  <sheetViews>
    <sheetView tabSelected="1" topLeftCell="A205" zoomScale="110" zoomScaleNormal="110" workbookViewId="0">
      <selection activeCell="F234" sqref="F234"/>
    </sheetView>
  </sheetViews>
  <sheetFormatPr defaultColWidth="8.875" defaultRowHeight="14.25" x14ac:dyDescent="0.2"/>
  <cols>
    <col min="2" max="3" width="9.375" customWidth="1"/>
    <col min="4" max="4" width="4.125" customWidth="1"/>
    <col min="5" max="5" width="17" customWidth="1"/>
    <col min="6" max="20" width="11.75" customWidth="1"/>
    <col min="21" max="21" width="15.625" bestFit="1" customWidth="1"/>
    <col min="22" max="22" width="16" customWidth="1"/>
    <col min="23" max="23" width="15.125" bestFit="1" customWidth="1"/>
  </cols>
  <sheetData>
    <row r="2" spans="4:23" x14ac:dyDescent="0.2"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O2" s="1"/>
      <c r="P2" s="1"/>
      <c r="Q2" s="1"/>
      <c r="R2" s="1"/>
      <c r="S2" s="1"/>
      <c r="T2" s="1"/>
    </row>
    <row r="3" spans="4:23" x14ac:dyDescent="0.2">
      <c r="E3" s="17" t="s">
        <v>70</v>
      </c>
      <c r="F3">
        <v>3.43</v>
      </c>
      <c r="G3">
        <v>3.42</v>
      </c>
      <c r="H3">
        <v>3.6</v>
      </c>
      <c r="I3">
        <v>3.6</v>
      </c>
      <c r="J3">
        <v>3.64</v>
      </c>
      <c r="K3">
        <v>3.63</v>
      </c>
      <c r="L3">
        <v>3.6</v>
      </c>
      <c r="M3">
        <v>4.72</v>
      </c>
      <c r="N3">
        <v>4.72</v>
      </c>
      <c r="O3" s="1"/>
      <c r="P3" s="1"/>
      <c r="Q3" s="1"/>
      <c r="R3" s="1"/>
      <c r="S3" s="1"/>
      <c r="T3" s="1"/>
    </row>
    <row r="4" spans="4:23" x14ac:dyDescent="0.2">
      <c r="E4" t="s">
        <v>71</v>
      </c>
      <c r="F4" s="18">
        <f>(N3/F3)^(1/8)-1</f>
        <v>4.0713012620307243E-2</v>
      </c>
    </row>
    <row r="5" spans="4:23" x14ac:dyDescent="0.2">
      <c r="E5" t="s">
        <v>72</v>
      </c>
      <c r="F5" s="25" t="e">
        <f>#REF!</f>
        <v>#REF!</v>
      </c>
    </row>
    <row r="6" spans="4:23" x14ac:dyDescent="0.2">
      <c r="E6" t="s">
        <v>73</v>
      </c>
      <c r="F6" s="25"/>
      <c r="I6" s="1">
        <v>2500</v>
      </c>
      <c r="J6" s="1" t="e">
        <f>I6*(1+$F$5)</f>
        <v>#REF!</v>
      </c>
      <c r="K6" s="1" t="e">
        <f t="shared" ref="K6:T6" si="0">J6*(1+$F$5)</f>
        <v>#REF!</v>
      </c>
      <c r="L6" s="1" t="e">
        <f t="shared" si="0"/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</row>
    <row r="8" spans="4:23" x14ac:dyDescent="0.2">
      <c r="E8" t="s">
        <v>66</v>
      </c>
    </row>
    <row r="9" spans="4:23" x14ac:dyDescent="0.2">
      <c r="D9" s="11"/>
      <c r="E9" s="12" t="s">
        <v>36</v>
      </c>
      <c r="F9" s="13" t="s">
        <v>46</v>
      </c>
      <c r="G9" s="13" t="s">
        <v>47</v>
      </c>
      <c r="H9" s="13" t="s">
        <v>48</v>
      </c>
      <c r="I9" s="13" t="s">
        <v>49</v>
      </c>
      <c r="J9" s="13" t="s">
        <v>50</v>
      </c>
      <c r="K9" s="13" t="s">
        <v>51</v>
      </c>
      <c r="L9" s="13" t="s">
        <v>52</v>
      </c>
      <c r="M9" s="13" t="s">
        <v>53</v>
      </c>
      <c r="N9" s="13" t="s">
        <v>54</v>
      </c>
      <c r="O9" s="13" t="s">
        <v>55</v>
      </c>
      <c r="P9" s="13" t="s">
        <v>56</v>
      </c>
      <c r="Q9" s="13" t="s">
        <v>57</v>
      </c>
      <c r="R9" s="13" t="s">
        <v>58</v>
      </c>
      <c r="S9" s="13" t="s">
        <v>59</v>
      </c>
      <c r="T9" s="13" t="s">
        <v>60</v>
      </c>
    </row>
    <row r="10" spans="4:23" x14ac:dyDescent="0.2">
      <c r="D10" s="6">
        <v>1</v>
      </c>
      <c r="E10" s="7" t="s">
        <v>12</v>
      </c>
      <c r="F10" s="8">
        <v>0</v>
      </c>
      <c r="G10" s="8">
        <f t="shared" ref="G10:H25" si="1">G38+G66</f>
        <v>0</v>
      </c>
      <c r="H10" s="8">
        <f t="shared" si="1"/>
        <v>0</v>
      </c>
      <c r="I10" s="8" t="e">
        <f>I38*#REF!+'Revenue+ngy'!I66*#REF!</f>
        <v>#REF!</v>
      </c>
      <c r="J10" s="8" t="e">
        <f>J38*#REF!+'Revenue+ngy'!J66*#REF!</f>
        <v>#REF!</v>
      </c>
      <c r="K10" s="8" t="e">
        <f>K38*#REF!+'Revenue+ngy'!K66*#REF!</f>
        <v>#REF!</v>
      </c>
      <c r="L10" s="8" t="e">
        <f>L38*#REF!+'Revenue+ngy'!L66*#REF!</f>
        <v>#REF!</v>
      </c>
      <c r="M10" s="8" t="e">
        <f>M38*#REF!+'Revenue+ngy'!M66*#REF!</f>
        <v>#REF!</v>
      </c>
      <c r="N10" s="8" t="e">
        <f>N38*#REF!+'Revenue+ngy'!N66*#REF!</f>
        <v>#REF!</v>
      </c>
      <c r="O10" s="8" t="e">
        <f>O38*#REF!+'Revenue+ngy'!O66*#REF!</f>
        <v>#REF!</v>
      </c>
      <c r="P10" s="8" t="e">
        <f>P38*#REF!+'Revenue+ngy'!P66*#REF!</f>
        <v>#REF!</v>
      </c>
      <c r="Q10" s="8" t="e">
        <f>Q38*#REF!+'Revenue+ngy'!Q66*#REF!</f>
        <v>#REF!</v>
      </c>
      <c r="R10" s="8" t="e">
        <f>R38*#REF!+'Revenue+ngy'!R66*#REF!</f>
        <v>#REF!</v>
      </c>
      <c r="S10" s="8" t="e">
        <f>S38*#REF!+'Revenue+ngy'!S66*#REF!</f>
        <v>#REF!</v>
      </c>
      <c r="T10" s="8" t="e">
        <f>T38*#REF!+'Revenue+ngy'!T66*#REF!</f>
        <v>#REF!</v>
      </c>
      <c r="U10" s="2" t="e">
        <f>SUM(F10:T10)</f>
        <v>#REF!</v>
      </c>
      <c r="V10" s="2" t="e">
        <f>#REF!</f>
        <v>#REF!</v>
      </c>
      <c r="W10" s="2" t="e">
        <f>U10-V10</f>
        <v>#REF!</v>
      </c>
    </row>
    <row r="11" spans="4:23" x14ac:dyDescent="0.2">
      <c r="D11" s="6">
        <v>2</v>
      </c>
      <c r="E11" s="7" t="s">
        <v>13</v>
      </c>
      <c r="F11" s="8">
        <v>0</v>
      </c>
      <c r="G11" s="8">
        <f t="shared" si="1"/>
        <v>0</v>
      </c>
      <c r="H11" s="8">
        <f t="shared" si="1"/>
        <v>0</v>
      </c>
      <c r="I11" s="8" t="e">
        <f>I39*#REF!+'Revenue+ngy'!I67*#REF!</f>
        <v>#REF!</v>
      </c>
      <c r="J11" s="8" t="e">
        <f>J39*#REF!+'Revenue+ngy'!J67*#REF!</f>
        <v>#REF!</v>
      </c>
      <c r="K11" s="8" t="e">
        <f>K39*#REF!+'Revenue+ngy'!K67*#REF!</f>
        <v>#REF!</v>
      </c>
      <c r="L11" s="8" t="e">
        <f>L39*#REF!+'Revenue+ngy'!L67*#REF!</f>
        <v>#REF!</v>
      </c>
      <c r="M11" s="8" t="e">
        <f>M39*#REF!+'Revenue+ngy'!M67*#REF!</f>
        <v>#REF!</v>
      </c>
      <c r="N11" s="8" t="e">
        <f>N39*#REF!+'Revenue+ngy'!N67*#REF!</f>
        <v>#REF!</v>
      </c>
      <c r="O11" s="8" t="e">
        <f>O39*#REF!+'Revenue+ngy'!O67*#REF!</f>
        <v>#REF!</v>
      </c>
      <c r="P11" s="8" t="e">
        <f>P39*#REF!+'Revenue+ngy'!P67*#REF!</f>
        <v>#REF!</v>
      </c>
      <c r="Q11" s="8" t="e">
        <f>Q39*#REF!+'Revenue+ngy'!Q67*#REF!</f>
        <v>#REF!</v>
      </c>
      <c r="R11" s="8" t="e">
        <f>R39*#REF!+'Revenue+ngy'!R67*#REF!</f>
        <v>#REF!</v>
      </c>
      <c r="S11" s="8" t="e">
        <f>S39*#REF!+'Revenue+ngy'!S67*#REF!</f>
        <v>#REF!</v>
      </c>
      <c r="T11" s="8" t="e">
        <f>T39*#REF!+'Revenue+ngy'!T67*#REF!</f>
        <v>#REF!</v>
      </c>
      <c r="U11" s="2" t="e">
        <f t="shared" ref="U11:U34" si="2">SUM(F11:T11)</f>
        <v>#REF!</v>
      </c>
      <c r="V11" s="2" t="e">
        <f>#REF!</f>
        <v>#REF!</v>
      </c>
      <c r="W11" s="2" t="e">
        <f t="shared" ref="W11:W34" si="3">U11-V11</f>
        <v>#REF!</v>
      </c>
    </row>
    <row r="12" spans="4:23" x14ac:dyDescent="0.2">
      <c r="D12" s="6">
        <v>3</v>
      </c>
      <c r="E12" s="7" t="s">
        <v>14</v>
      </c>
      <c r="F12" s="8">
        <v>0</v>
      </c>
      <c r="G12" s="8">
        <f t="shared" si="1"/>
        <v>0</v>
      </c>
      <c r="H12" s="8">
        <f t="shared" si="1"/>
        <v>0</v>
      </c>
      <c r="I12" s="8" t="e">
        <f>I40*#REF!+'Revenue+ngy'!I68*#REF!</f>
        <v>#REF!</v>
      </c>
      <c r="J12" s="8" t="e">
        <f>J40*#REF!+'Revenue+ngy'!J68*#REF!</f>
        <v>#REF!</v>
      </c>
      <c r="K12" s="8" t="e">
        <f>K40*#REF!+'Revenue+ngy'!K68*#REF!</f>
        <v>#REF!</v>
      </c>
      <c r="L12" s="8" t="e">
        <f>L40*#REF!+'Revenue+ngy'!L68*#REF!</f>
        <v>#REF!</v>
      </c>
      <c r="M12" s="8" t="e">
        <f>M40*#REF!+'Revenue+ngy'!M68*#REF!</f>
        <v>#REF!</v>
      </c>
      <c r="N12" s="8" t="e">
        <f>N40*#REF!+'Revenue+ngy'!N68*#REF!</f>
        <v>#REF!</v>
      </c>
      <c r="O12" s="8" t="e">
        <f>O40*#REF!+'Revenue+ngy'!O68*#REF!</f>
        <v>#REF!</v>
      </c>
      <c r="P12" s="8" t="e">
        <f>P40*#REF!+'Revenue+ngy'!P68*#REF!</f>
        <v>#REF!</v>
      </c>
      <c r="Q12" s="8" t="e">
        <f>Q40*#REF!+'Revenue+ngy'!Q68*#REF!</f>
        <v>#REF!</v>
      </c>
      <c r="R12" s="8" t="e">
        <f>R40*#REF!+'Revenue+ngy'!R68*#REF!</f>
        <v>#REF!</v>
      </c>
      <c r="S12" s="8" t="e">
        <f>S40*#REF!+'Revenue+ngy'!S68*#REF!</f>
        <v>#REF!</v>
      </c>
      <c r="T12" s="8" t="e">
        <f>T40*#REF!+'Revenue+ngy'!T68*#REF!</f>
        <v>#REF!</v>
      </c>
      <c r="U12" s="2" t="e">
        <f t="shared" si="2"/>
        <v>#REF!</v>
      </c>
      <c r="V12" s="2" t="e">
        <f>#REF!</f>
        <v>#REF!</v>
      </c>
      <c r="W12" s="2" t="e">
        <f t="shared" si="3"/>
        <v>#REF!</v>
      </c>
    </row>
    <row r="13" spans="4:23" x14ac:dyDescent="0.2">
      <c r="D13" s="6">
        <v>4</v>
      </c>
      <c r="E13" s="7" t="s">
        <v>15</v>
      </c>
      <c r="F13" s="8">
        <v>0</v>
      </c>
      <c r="G13" s="8">
        <f t="shared" si="1"/>
        <v>0</v>
      </c>
      <c r="H13" s="8">
        <f t="shared" si="1"/>
        <v>0</v>
      </c>
      <c r="I13" s="8" t="e">
        <f>I41*#REF!+'Revenue+ngy'!I69*#REF!</f>
        <v>#REF!</v>
      </c>
      <c r="J13" s="8" t="e">
        <f>J41*#REF!+'Revenue+ngy'!J69*#REF!</f>
        <v>#REF!</v>
      </c>
      <c r="K13" s="8" t="e">
        <f>K41*#REF!+'Revenue+ngy'!K69*#REF!</f>
        <v>#REF!</v>
      </c>
      <c r="L13" s="8" t="e">
        <f>L41*#REF!+'Revenue+ngy'!L69*#REF!</f>
        <v>#REF!</v>
      </c>
      <c r="M13" s="8" t="e">
        <f>M41*#REF!+'Revenue+ngy'!M69*#REF!</f>
        <v>#REF!</v>
      </c>
      <c r="N13" s="8" t="e">
        <f>N41*#REF!+'Revenue+ngy'!N69*#REF!</f>
        <v>#REF!</v>
      </c>
      <c r="O13" s="8" t="e">
        <f>O41*#REF!+'Revenue+ngy'!O69*#REF!</f>
        <v>#REF!</v>
      </c>
      <c r="P13" s="8" t="e">
        <f>P41*#REF!+'Revenue+ngy'!P69*#REF!</f>
        <v>#REF!</v>
      </c>
      <c r="Q13" s="8" t="e">
        <f>Q41*#REF!+'Revenue+ngy'!Q69*#REF!</f>
        <v>#REF!</v>
      </c>
      <c r="R13" s="8" t="e">
        <f>R41*#REF!+'Revenue+ngy'!R69*#REF!</f>
        <v>#REF!</v>
      </c>
      <c r="S13" s="8" t="e">
        <f>S41*#REF!+'Revenue+ngy'!S69*#REF!</f>
        <v>#REF!</v>
      </c>
      <c r="T13" s="8" t="e">
        <f>T41*#REF!+'Revenue+ngy'!T69*#REF!</f>
        <v>#REF!</v>
      </c>
      <c r="U13" s="2" t="e">
        <f t="shared" si="2"/>
        <v>#REF!</v>
      </c>
      <c r="V13" s="2" t="e">
        <f>#REF!</f>
        <v>#REF!</v>
      </c>
      <c r="W13" s="2" t="e">
        <f t="shared" si="3"/>
        <v>#REF!</v>
      </c>
    </row>
    <row r="14" spans="4:23" x14ac:dyDescent="0.2">
      <c r="D14" s="6">
        <v>5</v>
      </c>
      <c r="E14" s="7" t="s">
        <v>16</v>
      </c>
      <c r="F14" s="8">
        <v>0</v>
      </c>
      <c r="G14" s="8">
        <f t="shared" si="1"/>
        <v>0</v>
      </c>
      <c r="H14" s="8">
        <f t="shared" si="1"/>
        <v>0</v>
      </c>
      <c r="I14" s="8" t="e">
        <f>I42*#REF!+'Revenue+ngy'!I70*#REF!</f>
        <v>#REF!</v>
      </c>
      <c r="J14" s="8" t="e">
        <f>J42*#REF!+'Revenue+ngy'!J70*#REF!</f>
        <v>#REF!</v>
      </c>
      <c r="K14" s="8" t="e">
        <f>K42*#REF!+'Revenue+ngy'!K70*#REF!</f>
        <v>#REF!</v>
      </c>
      <c r="L14" s="8" t="e">
        <f>L42*#REF!+'Revenue+ngy'!L70*#REF!</f>
        <v>#REF!</v>
      </c>
      <c r="M14" s="8" t="e">
        <f>M42*#REF!+'Revenue+ngy'!M70*#REF!</f>
        <v>#REF!</v>
      </c>
      <c r="N14" s="8" t="e">
        <f>N42*#REF!+'Revenue+ngy'!N70*#REF!</f>
        <v>#REF!</v>
      </c>
      <c r="O14" s="8" t="e">
        <f>O42*#REF!+'Revenue+ngy'!O70*#REF!</f>
        <v>#REF!</v>
      </c>
      <c r="P14" s="8" t="e">
        <f>P42*#REF!+'Revenue+ngy'!P70*#REF!</f>
        <v>#REF!</v>
      </c>
      <c r="Q14" s="8" t="e">
        <f>Q42*#REF!+'Revenue+ngy'!Q70*#REF!</f>
        <v>#REF!</v>
      </c>
      <c r="R14" s="8" t="e">
        <f>R42*#REF!+'Revenue+ngy'!R70*#REF!</f>
        <v>#REF!</v>
      </c>
      <c r="S14" s="8" t="e">
        <f>S42*#REF!+'Revenue+ngy'!S70*#REF!</f>
        <v>#REF!</v>
      </c>
      <c r="T14" s="8" t="e">
        <f>T42*#REF!+'Revenue+ngy'!T70*#REF!</f>
        <v>#REF!</v>
      </c>
      <c r="U14" s="2" t="e">
        <f t="shared" si="2"/>
        <v>#REF!</v>
      </c>
      <c r="V14" s="2" t="e">
        <f>#REF!</f>
        <v>#REF!</v>
      </c>
      <c r="W14" s="2" t="e">
        <f t="shared" si="3"/>
        <v>#REF!</v>
      </c>
    </row>
    <row r="15" spans="4:23" x14ac:dyDescent="0.2">
      <c r="D15" s="6">
        <v>6</v>
      </c>
      <c r="E15" s="7" t="s">
        <v>17</v>
      </c>
      <c r="F15" s="8">
        <v>0</v>
      </c>
      <c r="G15" s="8">
        <f t="shared" si="1"/>
        <v>0</v>
      </c>
      <c r="H15" s="8">
        <f t="shared" si="1"/>
        <v>0</v>
      </c>
      <c r="I15" s="8" t="e">
        <f>I43*#REF!+'Revenue+ngy'!I71*#REF!</f>
        <v>#REF!</v>
      </c>
      <c r="J15" s="8" t="e">
        <f>J43*#REF!+'Revenue+ngy'!J71*#REF!</f>
        <v>#REF!</v>
      </c>
      <c r="K15" s="8" t="e">
        <f>K43*#REF!+'Revenue+ngy'!K71*#REF!</f>
        <v>#REF!</v>
      </c>
      <c r="L15" s="8" t="e">
        <f>L43*#REF!+'Revenue+ngy'!L71*#REF!</f>
        <v>#REF!</v>
      </c>
      <c r="M15" s="8" t="e">
        <f>M43*#REF!+'Revenue+ngy'!M71*#REF!</f>
        <v>#REF!</v>
      </c>
      <c r="N15" s="8" t="e">
        <f>N43*#REF!+'Revenue+ngy'!N71*#REF!</f>
        <v>#REF!</v>
      </c>
      <c r="O15" s="8" t="e">
        <f>O43*#REF!+'Revenue+ngy'!O71*#REF!</f>
        <v>#REF!</v>
      </c>
      <c r="P15" s="8" t="e">
        <f>P43*#REF!+'Revenue+ngy'!P71*#REF!</f>
        <v>#REF!</v>
      </c>
      <c r="Q15" s="8" t="e">
        <f>Q43*#REF!+'Revenue+ngy'!Q71*#REF!</f>
        <v>#REF!</v>
      </c>
      <c r="R15" s="8" t="e">
        <f>R43*#REF!+'Revenue+ngy'!R71*#REF!</f>
        <v>#REF!</v>
      </c>
      <c r="S15" s="8" t="e">
        <f>S43*#REF!+'Revenue+ngy'!S71*#REF!</f>
        <v>#REF!</v>
      </c>
      <c r="T15" s="8" t="e">
        <f>T43*#REF!+'Revenue+ngy'!T71*#REF!</f>
        <v>#REF!</v>
      </c>
      <c r="U15" s="2" t="e">
        <f t="shared" si="2"/>
        <v>#REF!</v>
      </c>
      <c r="V15" s="2" t="e">
        <f>#REF!</f>
        <v>#REF!</v>
      </c>
      <c r="W15" s="2" t="e">
        <f t="shared" si="3"/>
        <v>#REF!</v>
      </c>
    </row>
    <row r="16" spans="4:23" x14ac:dyDescent="0.2">
      <c r="D16" s="6">
        <v>7</v>
      </c>
      <c r="E16" s="7" t="s">
        <v>18</v>
      </c>
      <c r="F16" s="8">
        <v>0</v>
      </c>
      <c r="G16" s="8">
        <f t="shared" si="1"/>
        <v>0</v>
      </c>
      <c r="H16" s="8">
        <f t="shared" si="1"/>
        <v>0</v>
      </c>
      <c r="I16" s="8" t="e">
        <f>I44*#REF!+'Revenue+ngy'!I72*#REF!</f>
        <v>#REF!</v>
      </c>
      <c r="J16" s="8" t="e">
        <f>J44*#REF!+'Revenue+ngy'!J72*#REF!</f>
        <v>#REF!</v>
      </c>
      <c r="K16" s="8" t="e">
        <f>K44*#REF!+'Revenue+ngy'!K72*#REF!</f>
        <v>#REF!</v>
      </c>
      <c r="L16" s="8" t="e">
        <f>L44*#REF!+'Revenue+ngy'!L72*#REF!</f>
        <v>#REF!</v>
      </c>
      <c r="M16" s="8" t="e">
        <f>M44*#REF!+'Revenue+ngy'!M72*#REF!</f>
        <v>#REF!</v>
      </c>
      <c r="N16" s="8" t="e">
        <f>N44*#REF!+'Revenue+ngy'!N72*#REF!</f>
        <v>#REF!</v>
      </c>
      <c r="O16" s="8" t="e">
        <f>O44*#REF!+'Revenue+ngy'!O72*#REF!</f>
        <v>#REF!</v>
      </c>
      <c r="P16" s="8" t="e">
        <f>P44*#REF!+'Revenue+ngy'!P72*#REF!</f>
        <v>#REF!</v>
      </c>
      <c r="Q16" s="8" t="e">
        <f>Q44*#REF!+'Revenue+ngy'!Q72*#REF!</f>
        <v>#REF!</v>
      </c>
      <c r="R16" s="8" t="e">
        <f>R44*#REF!+'Revenue+ngy'!R72*#REF!</f>
        <v>#REF!</v>
      </c>
      <c r="S16" s="8" t="e">
        <f>S44*#REF!+'Revenue+ngy'!S72*#REF!</f>
        <v>#REF!</v>
      </c>
      <c r="T16" s="8" t="e">
        <f>T44*#REF!+'Revenue+ngy'!T72*#REF!</f>
        <v>#REF!</v>
      </c>
      <c r="U16" s="2" t="e">
        <f t="shared" si="2"/>
        <v>#REF!</v>
      </c>
      <c r="V16" s="2" t="e">
        <f>#REF!</f>
        <v>#REF!</v>
      </c>
      <c r="W16" s="2" t="e">
        <f t="shared" si="3"/>
        <v>#REF!</v>
      </c>
    </row>
    <row r="17" spans="4:23" x14ac:dyDescent="0.2">
      <c r="D17" s="6">
        <v>8</v>
      </c>
      <c r="E17" s="7" t="s">
        <v>19</v>
      </c>
      <c r="F17" s="8">
        <v>0</v>
      </c>
      <c r="G17" s="8">
        <f t="shared" si="1"/>
        <v>0</v>
      </c>
      <c r="H17" s="8">
        <f t="shared" si="1"/>
        <v>0</v>
      </c>
      <c r="I17" s="8" t="e">
        <f>I45*#REF!+'Revenue+ngy'!I73*#REF!</f>
        <v>#REF!</v>
      </c>
      <c r="J17" s="8" t="e">
        <f>J45*#REF!+'Revenue+ngy'!J73*#REF!</f>
        <v>#REF!</v>
      </c>
      <c r="K17" s="8" t="e">
        <f>K45*#REF!+'Revenue+ngy'!K73*#REF!</f>
        <v>#REF!</v>
      </c>
      <c r="L17" s="8" t="e">
        <f>L45*#REF!+'Revenue+ngy'!L73*#REF!</f>
        <v>#REF!</v>
      </c>
      <c r="M17" s="8" t="e">
        <f>M45*#REF!+'Revenue+ngy'!M73*#REF!</f>
        <v>#REF!</v>
      </c>
      <c r="N17" s="8" t="e">
        <f>N45*#REF!+'Revenue+ngy'!N73*#REF!</f>
        <v>#REF!</v>
      </c>
      <c r="O17" s="8" t="e">
        <f>O45*#REF!+'Revenue+ngy'!O73*#REF!</f>
        <v>#REF!</v>
      </c>
      <c r="P17" s="8" t="e">
        <f>P45*#REF!+'Revenue+ngy'!P73*#REF!</f>
        <v>#REF!</v>
      </c>
      <c r="Q17" s="8" t="e">
        <f>Q45*#REF!+'Revenue+ngy'!Q73*#REF!</f>
        <v>#REF!</v>
      </c>
      <c r="R17" s="8" t="e">
        <f>R45*#REF!+'Revenue+ngy'!R73*#REF!</f>
        <v>#REF!</v>
      </c>
      <c r="S17" s="8" t="e">
        <f>S45*#REF!+'Revenue+ngy'!S73*#REF!</f>
        <v>#REF!</v>
      </c>
      <c r="T17" s="8" t="e">
        <f>T45*#REF!+'Revenue+ngy'!T73*#REF!</f>
        <v>#REF!</v>
      </c>
      <c r="U17" s="2" t="e">
        <f t="shared" si="2"/>
        <v>#REF!</v>
      </c>
      <c r="V17" s="2" t="e">
        <f>#REF!</f>
        <v>#REF!</v>
      </c>
      <c r="W17" s="2" t="e">
        <f t="shared" si="3"/>
        <v>#REF!</v>
      </c>
    </row>
    <row r="18" spans="4:23" x14ac:dyDescent="0.2">
      <c r="D18" s="6">
        <v>9</v>
      </c>
      <c r="E18" s="7" t="s">
        <v>20</v>
      </c>
      <c r="F18" s="8">
        <v>0</v>
      </c>
      <c r="G18" s="8">
        <f t="shared" si="1"/>
        <v>0</v>
      </c>
      <c r="H18" s="8">
        <f t="shared" si="1"/>
        <v>0</v>
      </c>
      <c r="I18" s="8" t="e">
        <f>I46*#REF!+'Revenue+ngy'!I74*#REF!</f>
        <v>#REF!</v>
      </c>
      <c r="J18" s="8" t="e">
        <f>J46*#REF!+'Revenue+ngy'!J74*#REF!</f>
        <v>#REF!</v>
      </c>
      <c r="K18" s="8" t="e">
        <f>K46*#REF!+'Revenue+ngy'!K74*#REF!</f>
        <v>#REF!</v>
      </c>
      <c r="L18" s="8" t="e">
        <f>L46*#REF!+'Revenue+ngy'!L74*#REF!</f>
        <v>#REF!</v>
      </c>
      <c r="M18" s="8" t="e">
        <f>M46*#REF!+'Revenue+ngy'!M74*#REF!</f>
        <v>#REF!</v>
      </c>
      <c r="N18" s="8" t="e">
        <f>N46*#REF!+'Revenue+ngy'!N74*#REF!</f>
        <v>#REF!</v>
      </c>
      <c r="O18" s="8" t="e">
        <f>O46*#REF!+'Revenue+ngy'!O74*#REF!</f>
        <v>#REF!</v>
      </c>
      <c r="P18" s="8" t="e">
        <f>P46*#REF!+'Revenue+ngy'!P74*#REF!</f>
        <v>#REF!</v>
      </c>
      <c r="Q18" s="8" t="e">
        <f>Q46*#REF!+'Revenue+ngy'!Q74*#REF!</f>
        <v>#REF!</v>
      </c>
      <c r="R18" s="8" t="e">
        <f>R46*#REF!+'Revenue+ngy'!R74*#REF!</f>
        <v>#REF!</v>
      </c>
      <c r="S18" s="8" t="e">
        <f>S46*#REF!+'Revenue+ngy'!S74*#REF!</f>
        <v>#REF!</v>
      </c>
      <c r="T18" s="8" t="e">
        <f>T46*#REF!+'Revenue+ngy'!T74*#REF!</f>
        <v>#REF!</v>
      </c>
      <c r="U18" s="2" t="e">
        <f t="shared" si="2"/>
        <v>#REF!</v>
      </c>
      <c r="V18" s="2" t="e">
        <f>#REF!</f>
        <v>#REF!</v>
      </c>
      <c r="W18" s="2" t="e">
        <f t="shared" si="3"/>
        <v>#REF!</v>
      </c>
    </row>
    <row r="19" spans="4:23" x14ac:dyDescent="0.2">
      <c r="D19" s="6">
        <v>10</v>
      </c>
      <c r="E19" s="7" t="s">
        <v>21</v>
      </c>
      <c r="F19" s="8">
        <v>0</v>
      </c>
      <c r="G19" s="8">
        <f t="shared" si="1"/>
        <v>0</v>
      </c>
      <c r="H19" s="8">
        <f t="shared" si="1"/>
        <v>0</v>
      </c>
      <c r="I19" s="8" t="e">
        <f>I47*#REF!+'Revenue+ngy'!I75*#REF!</f>
        <v>#REF!</v>
      </c>
      <c r="J19" s="8" t="e">
        <f>J47*#REF!+'Revenue+ngy'!J75*#REF!</f>
        <v>#REF!</v>
      </c>
      <c r="K19" s="8" t="e">
        <f>K47*#REF!+'Revenue+ngy'!K75*#REF!</f>
        <v>#REF!</v>
      </c>
      <c r="L19" s="8" t="e">
        <f>L47*#REF!+'Revenue+ngy'!L75*#REF!</f>
        <v>#REF!</v>
      </c>
      <c r="M19" s="8" t="e">
        <f>M47*#REF!+'Revenue+ngy'!M75*#REF!</f>
        <v>#REF!</v>
      </c>
      <c r="N19" s="8" t="e">
        <f>N47*#REF!+'Revenue+ngy'!N75*#REF!</f>
        <v>#REF!</v>
      </c>
      <c r="O19" s="8" t="e">
        <f>O47*#REF!+'Revenue+ngy'!O75*#REF!</f>
        <v>#REF!</v>
      </c>
      <c r="P19" s="8" t="e">
        <f>P47*#REF!+'Revenue+ngy'!P75*#REF!</f>
        <v>#REF!</v>
      </c>
      <c r="Q19" s="8" t="e">
        <f>Q47*#REF!+'Revenue+ngy'!Q75*#REF!</f>
        <v>#REF!</v>
      </c>
      <c r="R19" s="8" t="e">
        <f>R47*#REF!+'Revenue+ngy'!R75*#REF!</f>
        <v>#REF!</v>
      </c>
      <c r="S19" s="8" t="e">
        <f>S47*#REF!+'Revenue+ngy'!S75*#REF!</f>
        <v>#REF!</v>
      </c>
      <c r="T19" s="8" t="e">
        <f>T47*#REF!+'Revenue+ngy'!T75*#REF!</f>
        <v>#REF!</v>
      </c>
      <c r="U19" s="2" t="e">
        <f t="shared" si="2"/>
        <v>#REF!</v>
      </c>
      <c r="V19" s="2" t="e">
        <f>#REF!</f>
        <v>#REF!</v>
      </c>
      <c r="W19" s="2" t="e">
        <f t="shared" si="3"/>
        <v>#REF!</v>
      </c>
    </row>
    <row r="20" spans="4:23" x14ac:dyDescent="0.2">
      <c r="D20" s="6">
        <v>11</v>
      </c>
      <c r="E20" s="7" t="s">
        <v>22</v>
      </c>
      <c r="F20" s="8">
        <v>0</v>
      </c>
      <c r="G20" s="8">
        <f t="shared" si="1"/>
        <v>0</v>
      </c>
      <c r="H20" s="8">
        <f t="shared" si="1"/>
        <v>0</v>
      </c>
      <c r="I20" s="8" t="e">
        <f>I48*#REF!+'Revenue+ngy'!I76*#REF!</f>
        <v>#REF!</v>
      </c>
      <c r="J20" s="8" t="e">
        <f>J48*#REF!+'Revenue+ngy'!J76*#REF!</f>
        <v>#REF!</v>
      </c>
      <c r="K20" s="8" t="e">
        <f>K48*#REF!+'Revenue+ngy'!K76*#REF!</f>
        <v>#REF!</v>
      </c>
      <c r="L20" s="8" t="e">
        <f>L48*#REF!+'Revenue+ngy'!L76*#REF!</f>
        <v>#REF!</v>
      </c>
      <c r="M20" s="8" t="e">
        <f>M48*#REF!+'Revenue+ngy'!M76*#REF!</f>
        <v>#REF!</v>
      </c>
      <c r="N20" s="8" t="e">
        <f>N48*#REF!+'Revenue+ngy'!N76*#REF!</f>
        <v>#REF!</v>
      </c>
      <c r="O20" s="8" t="e">
        <f>O48*#REF!+'Revenue+ngy'!O76*#REF!</f>
        <v>#REF!</v>
      </c>
      <c r="P20" s="8" t="e">
        <f>P48*#REF!+'Revenue+ngy'!P76*#REF!</f>
        <v>#REF!</v>
      </c>
      <c r="Q20" s="8" t="e">
        <f>Q48*#REF!+'Revenue+ngy'!Q76*#REF!</f>
        <v>#REF!</v>
      </c>
      <c r="R20" s="8" t="e">
        <f>R48*#REF!+'Revenue+ngy'!R76*#REF!</f>
        <v>#REF!</v>
      </c>
      <c r="S20" s="8" t="e">
        <f>S48*#REF!+'Revenue+ngy'!S76*#REF!</f>
        <v>#REF!</v>
      </c>
      <c r="T20" s="8" t="e">
        <f>T48*#REF!+'Revenue+ngy'!T76*#REF!</f>
        <v>#REF!</v>
      </c>
      <c r="U20" s="2" t="e">
        <f t="shared" si="2"/>
        <v>#REF!</v>
      </c>
      <c r="V20" s="2" t="e">
        <f>#REF!</f>
        <v>#REF!</v>
      </c>
      <c r="W20" s="2" t="e">
        <f t="shared" si="3"/>
        <v>#REF!</v>
      </c>
    </row>
    <row r="21" spans="4:23" x14ac:dyDescent="0.2">
      <c r="D21" s="6">
        <v>12</v>
      </c>
      <c r="E21" s="7" t="s">
        <v>23</v>
      </c>
      <c r="F21" s="8">
        <v>0</v>
      </c>
      <c r="G21" s="8">
        <f t="shared" si="1"/>
        <v>0</v>
      </c>
      <c r="H21" s="8">
        <f t="shared" si="1"/>
        <v>0</v>
      </c>
      <c r="I21" s="8" t="e">
        <f>I49*#REF!+'Revenue+ngy'!I77*#REF!</f>
        <v>#REF!</v>
      </c>
      <c r="J21" s="8" t="e">
        <f>J49*#REF!+'Revenue+ngy'!J77*#REF!</f>
        <v>#REF!</v>
      </c>
      <c r="K21" s="8" t="e">
        <f>K49*#REF!+'Revenue+ngy'!K77*#REF!</f>
        <v>#REF!</v>
      </c>
      <c r="L21" s="8" t="e">
        <f>L49*#REF!+'Revenue+ngy'!L77*#REF!</f>
        <v>#REF!</v>
      </c>
      <c r="M21" s="8" t="e">
        <f>M49*#REF!+'Revenue+ngy'!M77*#REF!</f>
        <v>#REF!</v>
      </c>
      <c r="N21" s="8" t="e">
        <f>N49*#REF!+'Revenue+ngy'!N77*#REF!</f>
        <v>#REF!</v>
      </c>
      <c r="O21" s="8" t="e">
        <f>O49*#REF!+'Revenue+ngy'!O77*#REF!</f>
        <v>#REF!</v>
      </c>
      <c r="P21" s="8" t="e">
        <f>P49*#REF!+'Revenue+ngy'!P77*#REF!</f>
        <v>#REF!</v>
      </c>
      <c r="Q21" s="8" t="e">
        <f>Q49*#REF!+'Revenue+ngy'!Q77*#REF!</f>
        <v>#REF!</v>
      </c>
      <c r="R21" s="8" t="e">
        <f>R49*#REF!+'Revenue+ngy'!R77*#REF!</f>
        <v>#REF!</v>
      </c>
      <c r="S21" s="8" t="e">
        <f>S49*#REF!+'Revenue+ngy'!S77*#REF!</f>
        <v>#REF!</v>
      </c>
      <c r="T21" s="8" t="e">
        <f>T49*#REF!+'Revenue+ngy'!T77*#REF!</f>
        <v>#REF!</v>
      </c>
      <c r="U21" s="2" t="e">
        <f t="shared" si="2"/>
        <v>#REF!</v>
      </c>
      <c r="V21" s="2" t="e">
        <f>#REF!</f>
        <v>#REF!</v>
      </c>
      <c r="W21" s="2" t="e">
        <f t="shared" si="3"/>
        <v>#REF!</v>
      </c>
    </row>
    <row r="22" spans="4:23" x14ac:dyDescent="0.2">
      <c r="D22" s="6">
        <v>13</v>
      </c>
      <c r="E22" s="7" t="s">
        <v>24</v>
      </c>
      <c r="F22" s="8">
        <v>0</v>
      </c>
      <c r="G22" s="8">
        <f t="shared" si="1"/>
        <v>0</v>
      </c>
      <c r="H22" s="8">
        <f t="shared" si="1"/>
        <v>0</v>
      </c>
      <c r="I22" s="8" t="e">
        <f>I50*#REF!+'Revenue+ngy'!I78*#REF!</f>
        <v>#REF!</v>
      </c>
      <c r="J22" s="8" t="e">
        <f>J50*#REF!+'Revenue+ngy'!J78*#REF!</f>
        <v>#REF!</v>
      </c>
      <c r="K22" s="8" t="e">
        <f>K50*#REF!+'Revenue+ngy'!K78*#REF!</f>
        <v>#REF!</v>
      </c>
      <c r="L22" s="8" t="e">
        <f>L50*#REF!+'Revenue+ngy'!L78*#REF!</f>
        <v>#REF!</v>
      </c>
      <c r="M22" s="8" t="e">
        <f>M50*#REF!+'Revenue+ngy'!M78*#REF!</f>
        <v>#REF!</v>
      </c>
      <c r="N22" s="8" t="e">
        <f>N50*#REF!+'Revenue+ngy'!N78*#REF!</f>
        <v>#REF!</v>
      </c>
      <c r="O22" s="8" t="e">
        <f>O50*#REF!+'Revenue+ngy'!O78*#REF!</f>
        <v>#REF!</v>
      </c>
      <c r="P22" s="8" t="e">
        <f>P50*#REF!+'Revenue+ngy'!P78*#REF!</f>
        <v>#REF!</v>
      </c>
      <c r="Q22" s="8" t="e">
        <f>Q50*#REF!+'Revenue+ngy'!Q78*#REF!</f>
        <v>#REF!</v>
      </c>
      <c r="R22" s="8" t="e">
        <f>R50*#REF!+'Revenue+ngy'!R78*#REF!</f>
        <v>#REF!</v>
      </c>
      <c r="S22" s="8" t="e">
        <f>S50*#REF!+'Revenue+ngy'!S78*#REF!</f>
        <v>#REF!</v>
      </c>
      <c r="T22" s="8" t="e">
        <f>T50*#REF!+'Revenue+ngy'!T78*#REF!</f>
        <v>#REF!</v>
      </c>
      <c r="U22" s="2" t="e">
        <f t="shared" si="2"/>
        <v>#REF!</v>
      </c>
      <c r="V22" s="2" t="e">
        <f>#REF!</f>
        <v>#REF!</v>
      </c>
      <c r="W22" s="2" t="e">
        <f t="shared" si="3"/>
        <v>#REF!</v>
      </c>
    </row>
    <row r="23" spans="4:23" x14ac:dyDescent="0.2">
      <c r="D23" s="6">
        <v>14</v>
      </c>
      <c r="E23" s="7" t="s">
        <v>25</v>
      </c>
      <c r="F23" s="8">
        <v>0</v>
      </c>
      <c r="G23" s="8">
        <f t="shared" si="1"/>
        <v>0</v>
      </c>
      <c r="H23" s="8">
        <f t="shared" si="1"/>
        <v>0</v>
      </c>
      <c r="I23" s="8" t="e">
        <f>I51*#REF!+'Revenue+ngy'!I79*#REF!</f>
        <v>#REF!</v>
      </c>
      <c r="J23" s="8" t="e">
        <f>J51*#REF!+'Revenue+ngy'!J79*#REF!</f>
        <v>#REF!</v>
      </c>
      <c r="K23" s="8" t="e">
        <f>K51*#REF!+'Revenue+ngy'!K79*#REF!</f>
        <v>#REF!</v>
      </c>
      <c r="L23" s="8" t="e">
        <f>L51*#REF!+'Revenue+ngy'!L79*#REF!</f>
        <v>#REF!</v>
      </c>
      <c r="M23" s="8" t="e">
        <f>M51*#REF!+'Revenue+ngy'!M79*#REF!</f>
        <v>#REF!</v>
      </c>
      <c r="N23" s="8" t="e">
        <f>N51*#REF!+'Revenue+ngy'!N79*#REF!</f>
        <v>#REF!</v>
      </c>
      <c r="O23" s="8" t="e">
        <f>O51*#REF!+'Revenue+ngy'!O79*#REF!</f>
        <v>#REF!</v>
      </c>
      <c r="P23" s="8" t="e">
        <f>P51*#REF!+'Revenue+ngy'!P79*#REF!</f>
        <v>#REF!</v>
      </c>
      <c r="Q23" s="8" t="e">
        <f>Q51*#REF!+'Revenue+ngy'!Q79*#REF!</f>
        <v>#REF!</v>
      </c>
      <c r="R23" s="8" t="e">
        <f>R51*#REF!+'Revenue+ngy'!R79*#REF!</f>
        <v>#REF!</v>
      </c>
      <c r="S23" s="8" t="e">
        <f>S51*#REF!+'Revenue+ngy'!S79*#REF!</f>
        <v>#REF!</v>
      </c>
      <c r="T23" s="8" t="e">
        <f>T51*#REF!+'Revenue+ngy'!T79*#REF!</f>
        <v>#REF!</v>
      </c>
      <c r="U23" s="2" t="e">
        <f t="shared" si="2"/>
        <v>#REF!</v>
      </c>
      <c r="V23" s="2" t="e">
        <f>#REF!</f>
        <v>#REF!</v>
      </c>
      <c r="W23" s="2" t="e">
        <f t="shared" si="3"/>
        <v>#REF!</v>
      </c>
    </row>
    <row r="24" spans="4:23" x14ac:dyDescent="0.2">
      <c r="D24" s="6">
        <v>15</v>
      </c>
      <c r="E24" s="7" t="s">
        <v>26</v>
      </c>
      <c r="F24" s="8">
        <v>0</v>
      </c>
      <c r="G24" s="8">
        <f t="shared" si="1"/>
        <v>0</v>
      </c>
      <c r="H24" s="8">
        <f t="shared" si="1"/>
        <v>0</v>
      </c>
      <c r="I24" s="8" t="e">
        <f>I52*#REF!+'Revenue+ngy'!I80*#REF!</f>
        <v>#REF!</v>
      </c>
      <c r="J24" s="8" t="e">
        <f>J52*#REF!+'Revenue+ngy'!J80*#REF!</f>
        <v>#REF!</v>
      </c>
      <c r="K24" s="8" t="e">
        <f>K52*#REF!+'Revenue+ngy'!K80*#REF!</f>
        <v>#REF!</v>
      </c>
      <c r="L24" s="8" t="e">
        <f>L52*#REF!+'Revenue+ngy'!L80*#REF!</f>
        <v>#REF!</v>
      </c>
      <c r="M24" s="8" t="e">
        <f>M52*#REF!+'Revenue+ngy'!M80*#REF!</f>
        <v>#REF!</v>
      </c>
      <c r="N24" s="8" t="e">
        <f>N52*#REF!+'Revenue+ngy'!N80*#REF!</f>
        <v>#REF!</v>
      </c>
      <c r="O24" s="8" t="e">
        <f>O52*#REF!+'Revenue+ngy'!O80*#REF!</f>
        <v>#REF!</v>
      </c>
      <c r="P24" s="8" t="e">
        <f>P52*#REF!+'Revenue+ngy'!P80*#REF!</f>
        <v>#REF!</v>
      </c>
      <c r="Q24" s="8" t="e">
        <f>Q52*#REF!+'Revenue+ngy'!Q80*#REF!</f>
        <v>#REF!</v>
      </c>
      <c r="R24" s="8" t="e">
        <f>R52*#REF!+'Revenue+ngy'!R80*#REF!</f>
        <v>#REF!</v>
      </c>
      <c r="S24" s="8" t="e">
        <f>S52*#REF!+'Revenue+ngy'!S80*#REF!</f>
        <v>#REF!</v>
      </c>
      <c r="T24" s="8" t="e">
        <f>T52*#REF!+'Revenue+ngy'!T80*#REF!</f>
        <v>#REF!</v>
      </c>
      <c r="U24" s="2" t="e">
        <f t="shared" si="2"/>
        <v>#REF!</v>
      </c>
      <c r="V24" s="2" t="e">
        <f>#REF!</f>
        <v>#REF!</v>
      </c>
      <c r="W24" s="2" t="e">
        <f t="shared" si="3"/>
        <v>#REF!</v>
      </c>
    </row>
    <row r="25" spans="4:23" x14ac:dyDescent="0.2">
      <c r="D25" s="6">
        <v>16</v>
      </c>
      <c r="E25" s="7" t="s">
        <v>27</v>
      </c>
      <c r="F25" s="8">
        <v>0</v>
      </c>
      <c r="G25" s="8">
        <f t="shared" si="1"/>
        <v>0</v>
      </c>
      <c r="H25" s="8">
        <f t="shared" si="1"/>
        <v>0</v>
      </c>
      <c r="I25" s="8" t="e">
        <f>I53*#REF!+'Revenue+ngy'!I81*#REF!</f>
        <v>#REF!</v>
      </c>
      <c r="J25" s="8" t="e">
        <f>J53*#REF!+'Revenue+ngy'!J81*#REF!</f>
        <v>#REF!</v>
      </c>
      <c r="K25" s="8" t="e">
        <f>K53*#REF!+'Revenue+ngy'!K81*#REF!</f>
        <v>#REF!</v>
      </c>
      <c r="L25" s="8" t="e">
        <f>L53*#REF!+'Revenue+ngy'!L81*#REF!</f>
        <v>#REF!</v>
      </c>
      <c r="M25" s="8" t="e">
        <f>M53*#REF!+'Revenue+ngy'!M81*#REF!</f>
        <v>#REF!</v>
      </c>
      <c r="N25" s="8" t="e">
        <f>N53*#REF!+'Revenue+ngy'!N81*#REF!</f>
        <v>#REF!</v>
      </c>
      <c r="O25" s="8" t="e">
        <f>O53*#REF!+'Revenue+ngy'!O81*#REF!</f>
        <v>#REF!</v>
      </c>
      <c r="P25" s="8" t="e">
        <f>P53*#REF!+'Revenue+ngy'!P81*#REF!</f>
        <v>#REF!</v>
      </c>
      <c r="Q25" s="8" t="e">
        <f>Q53*#REF!+'Revenue+ngy'!Q81*#REF!</f>
        <v>#REF!</v>
      </c>
      <c r="R25" s="8" t="e">
        <f>R53*#REF!+'Revenue+ngy'!R81*#REF!</f>
        <v>#REF!</v>
      </c>
      <c r="S25" s="8" t="e">
        <f>S53*#REF!+'Revenue+ngy'!S81*#REF!</f>
        <v>#REF!</v>
      </c>
      <c r="T25" s="8" t="e">
        <f>T53*#REF!+'Revenue+ngy'!T81*#REF!</f>
        <v>#REF!</v>
      </c>
      <c r="U25" s="2" t="e">
        <f t="shared" si="2"/>
        <v>#REF!</v>
      </c>
      <c r="V25" s="2" t="e">
        <f>#REF!</f>
        <v>#REF!</v>
      </c>
      <c r="W25" s="2" t="e">
        <f t="shared" si="3"/>
        <v>#REF!</v>
      </c>
    </row>
    <row r="26" spans="4:23" x14ac:dyDescent="0.2">
      <c r="D26" s="6">
        <v>17</v>
      </c>
      <c r="E26" s="7" t="s">
        <v>28</v>
      </c>
      <c r="F26" s="8">
        <v>0</v>
      </c>
      <c r="G26" s="8">
        <f t="shared" ref="G26:H34" si="4">G54+G82</f>
        <v>0</v>
      </c>
      <c r="H26" s="8">
        <f t="shared" si="4"/>
        <v>0</v>
      </c>
      <c r="I26" s="8" t="e">
        <f>I54*#REF!+'Revenue+ngy'!I82*#REF!</f>
        <v>#REF!</v>
      </c>
      <c r="J26" s="8" t="e">
        <f>J54*#REF!+'Revenue+ngy'!J82*#REF!</f>
        <v>#REF!</v>
      </c>
      <c r="K26" s="8" t="e">
        <f>K54*#REF!+'Revenue+ngy'!K82*#REF!</f>
        <v>#REF!</v>
      </c>
      <c r="L26" s="8" t="e">
        <f>L54*#REF!+'Revenue+ngy'!L82*#REF!</f>
        <v>#REF!</v>
      </c>
      <c r="M26" s="8" t="e">
        <f>M54*#REF!+'Revenue+ngy'!M82*#REF!</f>
        <v>#REF!</v>
      </c>
      <c r="N26" s="8" t="e">
        <f>N54*#REF!+'Revenue+ngy'!N82*#REF!</f>
        <v>#REF!</v>
      </c>
      <c r="O26" s="8" t="e">
        <f>O54*#REF!+'Revenue+ngy'!O82*#REF!</f>
        <v>#REF!</v>
      </c>
      <c r="P26" s="8" t="e">
        <f>P54*#REF!+'Revenue+ngy'!P82*#REF!</f>
        <v>#REF!</v>
      </c>
      <c r="Q26" s="8" t="e">
        <f>Q54*#REF!+'Revenue+ngy'!Q82*#REF!</f>
        <v>#REF!</v>
      </c>
      <c r="R26" s="8" t="e">
        <f>R54*#REF!+'Revenue+ngy'!R82*#REF!</f>
        <v>#REF!</v>
      </c>
      <c r="S26" s="8" t="e">
        <f>S54*#REF!+'Revenue+ngy'!S82*#REF!</f>
        <v>#REF!</v>
      </c>
      <c r="T26" s="8" t="e">
        <f>T54*#REF!+'Revenue+ngy'!T82*#REF!</f>
        <v>#REF!</v>
      </c>
      <c r="U26" s="2" t="e">
        <f t="shared" si="2"/>
        <v>#REF!</v>
      </c>
      <c r="V26" s="2" t="e">
        <f>#REF!</f>
        <v>#REF!</v>
      </c>
      <c r="W26" s="2" t="e">
        <f t="shared" si="3"/>
        <v>#REF!</v>
      </c>
    </row>
    <row r="27" spans="4:23" x14ac:dyDescent="0.2">
      <c r="D27" s="6">
        <v>18</v>
      </c>
      <c r="E27" s="7" t="s">
        <v>29</v>
      </c>
      <c r="F27" s="8">
        <v>0</v>
      </c>
      <c r="G27" s="8">
        <f t="shared" si="4"/>
        <v>0</v>
      </c>
      <c r="H27" s="8">
        <f t="shared" si="4"/>
        <v>0</v>
      </c>
      <c r="I27" s="8" t="e">
        <f>I55*#REF!+'Revenue+ngy'!I83*#REF!</f>
        <v>#REF!</v>
      </c>
      <c r="J27" s="8" t="e">
        <f>J55*#REF!+'Revenue+ngy'!J83*#REF!</f>
        <v>#REF!</v>
      </c>
      <c r="K27" s="8" t="e">
        <f>K55*#REF!+'Revenue+ngy'!K83*#REF!</f>
        <v>#REF!</v>
      </c>
      <c r="L27" s="8" t="e">
        <f>L55*#REF!+'Revenue+ngy'!L83*#REF!</f>
        <v>#REF!</v>
      </c>
      <c r="M27" s="8" t="e">
        <f>M55*#REF!+'Revenue+ngy'!M83*#REF!</f>
        <v>#REF!</v>
      </c>
      <c r="N27" s="8" t="e">
        <f>N55*#REF!+'Revenue+ngy'!N83*#REF!</f>
        <v>#REF!</v>
      </c>
      <c r="O27" s="8" t="e">
        <f>O55*#REF!+'Revenue+ngy'!O83*#REF!</f>
        <v>#REF!</v>
      </c>
      <c r="P27" s="8" t="e">
        <f>P55*#REF!+'Revenue+ngy'!P83*#REF!</f>
        <v>#REF!</v>
      </c>
      <c r="Q27" s="8" t="e">
        <f>Q55*#REF!+'Revenue+ngy'!Q83*#REF!</f>
        <v>#REF!</v>
      </c>
      <c r="R27" s="8" t="e">
        <f>R55*#REF!+'Revenue+ngy'!R83*#REF!</f>
        <v>#REF!</v>
      </c>
      <c r="S27" s="8" t="e">
        <f>S55*#REF!+'Revenue+ngy'!S83*#REF!</f>
        <v>#REF!</v>
      </c>
      <c r="T27" s="8" t="e">
        <f>T55*#REF!+'Revenue+ngy'!T83*#REF!</f>
        <v>#REF!</v>
      </c>
      <c r="U27" s="2" t="e">
        <f t="shared" si="2"/>
        <v>#REF!</v>
      </c>
      <c r="V27" s="2" t="e">
        <f>#REF!</f>
        <v>#REF!</v>
      </c>
      <c r="W27" s="2" t="e">
        <f t="shared" si="3"/>
        <v>#REF!</v>
      </c>
    </row>
    <row r="28" spans="4:23" x14ac:dyDescent="0.2">
      <c r="D28" s="6">
        <v>19</v>
      </c>
      <c r="E28" s="7" t="s">
        <v>30</v>
      </c>
      <c r="F28" s="8">
        <v>0</v>
      </c>
      <c r="G28" s="8">
        <f t="shared" si="4"/>
        <v>0</v>
      </c>
      <c r="H28" s="8">
        <f t="shared" si="4"/>
        <v>0</v>
      </c>
      <c r="I28" s="8" t="e">
        <f>I56*#REF!+'Revenue+ngy'!I84*#REF!</f>
        <v>#REF!</v>
      </c>
      <c r="J28" s="8" t="e">
        <f>J56*#REF!+'Revenue+ngy'!J84*#REF!</f>
        <v>#REF!</v>
      </c>
      <c r="K28" s="8" t="e">
        <f>K56*#REF!+'Revenue+ngy'!K84*#REF!</f>
        <v>#REF!</v>
      </c>
      <c r="L28" s="8" t="e">
        <f>L56*#REF!+'Revenue+ngy'!L84*#REF!</f>
        <v>#REF!</v>
      </c>
      <c r="M28" s="8" t="e">
        <f>M56*#REF!+'Revenue+ngy'!M84*#REF!</f>
        <v>#REF!</v>
      </c>
      <c r="N28" s="8" t="e">
        <f>N56*#REF!+'Revenue+ngy'!N84*#REF!</f>
        <v>#REF!</v>
      </c>
      <c r="O28" s="8" t="e">
        <f>O56*#REF!+'Revenue+ngy'!O84*#REF!</f>
        <v>#REF!</v>
      </c>
      <c r="P28" s="8" t="e">
        <f>P56*#REF!+'Revenue+ngy'!P84*#REF!</f>
        <v>#REF!</v>
      </c>
      <c r="Q28" s="8" t="e">
        <f>Q56*#REF!+'Revenue+ngy'!Q84*#REF!</f>
        <v>#REF!</v>
      </c>
      <c r="R28" s="8" t="e">
        <f>R56*#REF!+'Revenue+ngy'!R84*#REF!</f>
        <v>#REF!</v>
      </c>
      <c r="S28" s="8" t="e">
        <f>S56*#REF!+'Revenue+ngy'!S84*#REF!</f>
        <v>#REF!</v>
      </c>
      <c r="T28" s="8" t="e">
        <f>T56*#REF!+'Revenue+ngy'!T84*#REF!</f>
        <v>#REF!</v>
      </c>
      <c r="U28" s="2" t="e">
        <f t="shared" si="2"/>
        <v>#REF!</v>
      </c>
      <c r="V28" s="2" t="e">
        <f>#REF!</f>
        <v>#REF!</v>
      </c>
      <c r="W28" s="2" t="e">
        <f t="shared" si="3"/>
        <v>#REF!</v>
      </c>
    </row>
    <row r="29" spans="4:23" x14ac:dyDescent="0.2">
      <c r="D29" s="6">
        <v>20</v>
      </c>
      <c r="E29" s="7" t="s">
        <v>31</v>
      </c>
      <c r="F29" s="8">
        <v>0</v>
      </c>
      <c r="G29" s="8">
        <f t="shared" si="4"/>
        <v>0</v>
      </c>
      <c r="H29" s="8">
        <f t="shared" si="4"/>
        <v>0</v>
      </c>
      <c r="I29" s="8" t="e">
        <f>I57*#REF!+'Revenue+ngy'!I85*#REF!</f>
        <v>#REF!</v>
      </c>
      <c r="J29" s="8" t="e">
        <f>J57*#REF!+'Revenue+ngy'!J85*#REF!</f>
        <v>#REF!</v>
      </c>
      <c r="K29" s="8" t="e">
        <f>K57*#REF!+'Revenue+ngy'!K85*#REF!</f>
        <v>#REF!</v>
      </c>
      <c r="L29" s="8" t="e">
        <f>L57*#REF!+'Revenue+ngy'!L85*#REF!</f>
        <v>#REF!</v>
      </c>
      <c r="M29" s="8" t="e">
        <f>M57*#REF!+'Revenue+ngy'!M85*#REF!</f>
        <v>#REF!</v>
      </c>
      <c r="N29" s="8" t="e">
        <f>N57*#REF!+'Revenue+ngy'!N85*#REF!</f>
        <v>#REF!</v>
      </c>
      <c r="O29" s="8" t="e">
        <f>O57*#REF!+'Revenue+ngy'!O85*#REF!</f>
        <v>#REF!</v>
      </c>
      <c r="P29" s="8" t="e">
        <f>P57*#REF!+'Revenue+ngy'!P85*#REF!</f>
        <v>#REF!</v>
      </c>
      <c r="Q29" s="8" t="e">
        <f>Q57*#REF!+'Revenue+ngy'!Q85*#REF!</f>
        <v>#REF!</v>
      </c>
      <c r="R29" s="8" t="e">
        <f>R57*#REF!+'Revenue+ngy'!R85*#REF!</f>
        <v>#REF!</v>
      </c>
      <c r="S29" s="8" t="e">
        <f>S57*#REF!+'Revenue+ngy'!S85*#REF!</f>
        <v>#REF!</v>
      </c>
      <c r="T29" s="8" t="e">
        <f>T57*#REF!+'Revenue+ngy'!T85*#REF!</f>
        <v>#REF!</v>
      </c>
      <c r="U29" s="2" t="e">
        <f t="shared" si="2"/>
        <v>#REF!</v>
      </c>
      <c r="V29" s="2" t="e">
        <f>#REF!</f>
        <v>#REF!</v>
      </c>
      <c r="W29" s="2" t="e">
        <f t="shared" si="3"/>
        <v>#REF!</v>
      </c>
    </row>
    <row r="30" spans="4:23" x14ac:dyDescent="0.2">
      <c r="D30" s="6">
        <v>21</v>
      </c>
      <c r="E30" s="7" t="s">
        <v>32</v>
      </c>
      <c r="F30" s="8">
        <v>0</v>
      </c>
      <c r="G30" s="8">
        <f t="shared" si="4"/>
        <v>0</v>
      </c>
      <c r="H30" s="8">
        <f t="shared" si="4"/>
        <v>0</v>
      </c>
      <c r="I30" s="8" t="e">
        <f>I58*#REF!+'Revenue+ngy'!I86*#REF!</f>
        <v>#REF!</v>
      </c>
      <c r="J30" s="8" t="e">
        <f>J58*#REF!+'Revenue+ngy'!J86*#REF!</f>
        <v>#REF!</v>
      </c>
      <c r="K30" s="8" t="e">
        <f>K58*#REF!+'Revenue+ngy'!K86*#REF!</f>
        <v>#REF!</v>
      </c>
      <c r="L30" s="8" t="e">
        <f>L58*#REF!+'Revenue+ngy'!L86*#REF!</f>
        <v>#REF!</v>
      </c>
      <c r="M30" s="8" t="e">
        <f>M58*#REF!+'Revenue+ngy'!M86*#REF!</f>
        <v>#REF!</v>
      </c>
      <c r="N30" s="8" t="e">
        <f>N58*#REF!+'Revenue+ngy'!N86*#REF!</f>
        <v>#REF!</v>
      </c>
      <c r="O30" s="8" t="e">
        <f>O58*#REF!+'Revenue+ngy'!O86*#REF!</f>
        <v>#REF!</v>
      </c>
      <c r="P30" s="8" t="e">
        <f>P58*#REF!+'Revenue+ngy'!P86*#REF!</f>
        <v>#REF!</v>
      </c>
      <c r="Q30" s="8" t="e">
        <f>Q58*#REF!+'Revenue+ngy'!Q86*#REF!</f>
        <v>#REF!</v>
      </c>
      <c r="R30" s="8" t="e">
        <f>R58*#REF!+'Revenue+ngy'!R86*#REF!</f>
        <v>#REF!</v>
      </c>
      <c r="S30" s="8" t="e">
        <f>S58*#REF!+'Revenue+ngy'!S86*#REF!</f>
        <v>#REF!</v>
      </c>
      <c r="T30" s="8" t="e">
        <f>T58*#REF!+'Revenue+ngy'!T86*#REF!</f>
        <v>#REF!</v>
      </c>
      <c r="U30" s="2" t="e">
        <f t="shared" si="2"/>
        <v>#REF!</v>
      </c>
      <c r="V30" s="2" t="e">
        <f>#REF!</f>
        <v>#REF!</v>
      </c>
      <c r="W30" s="2" t="e">
        <f t="shared" si="3"/>
        <v>#REF!</v>
      </c>
    </row>
    <row r="31" spans="4:23" x14ac:dyDescent="0.2">
      <c r="D31" s="6">
        <v>22</v>
      </c>
      <c r="E31" s="7" t="s">
        <v>37</v>
      </c>
      <c r="F31" s="8">
        <v>0</v>
      </c>
      <c r="G31" s="8">
        <f t="shared" si="4"/>
        <v>0</v>
      </c>
      <c r="H31" s="8">
        <f t="shared" si="4"/>
        <v>0</v>
      </c>
      <c r="I31" s="8" t="e">
        <f>I59*#REF!+'Revenue+ngy'!I87*#REF!</f>
        <v>#REF!</v>
      </c>
      <c r="J31" s="8" t="e">
        <f>J59*#REF!+'Revenue+ngy'!J87*#REF!</f>
        <v>#REF!</v>
      </c>
      <c r="K31" s="8" t="e">
        <f>K59*#REF!+'Revenue+ngy'!K87*#REF!</f>
        <v>#REF!</v>
      </c>
      <c r="L31" s="8" t="e">
        <f>L59*#REF!+'Revenue+ngy'!L87*#REF!</f>
        <v>#REF!</v>
      </c>
      <c r="M31" s="8" t="e">
        <f>M59*#REF!+'Revenue+ngy'!M87*#REF!</f>
        <v>#REF!</v>
      </c>
      <c r="N31" s="8" t="e">
        <f>N59*#REF!+'Revenue+ngy'!N87*#REF!</f>
        <v>#REF!</v>
      </c>
      <c r="O31" s="8" t="e">
        <f>O59*#REF!+'Revenue+ngy'!O87*#REF!</f>
        <v>#REF!</v>
      </c>
      <c r="P31" s="8" t="e">
        <f>P59*#REF!+'Revenue+ngy'!P87*#REF!</f>
        <v>#REF!</v>
      </c>
      <c r="Q31" s="8" t="e">
        <f>Q59*#REF!+'Revenue+ngy'!Q87*#REF!</f>
        <v>#REF!</v>
      </c>
      <c r="R31" s="8" t="e">
        <f>R59*#REF!+'Revenue+ngy'!R87*#REF!</f>
        <v>#REF!</v>
      </c>
      <c r="S31" s="8" t="e">
        <f>S59*#REF!+'Revenue+ngy'!S87*#REF!</f>
        <v>#REF!</v>
      </c>
      <c r="T31" s="8" t="e">
        <f>T59*#REF!+'Revenue+ngy'!T87*#REF!</f>
        <v>#REF!</v>
      </c>
      <c r="U31" s="2" t="e">
        <f t="shared" si="2"/>
        <v>#REF!</v>
      </c>
      <c r="V31" s="2" t="e">
        <f>#REF!</f>
        <v>#REF!</v>
      </c>
      <c r="W31" s="2" t="e">
        <f t="shared" si="3"/>
        <v>#REF!</v>
      </c>
    </row>
    <row r="32" spans="4:23" x14ac:dyDescent="0.2">
      <c r="D32" s="6">
        <v>23</v>
      </c>
      <c r="E32" s="7" t="s">
        <v>38</v>
      </c>
      <c r="F32" s="8">
        <v>0</v>
      </c>
      <c r="G32" s="8">
        <f t="shared" si="4"/>
        <v>0</v>
      </c>
      <c r="H32" s="8">
        <f t="shared" si="4"/>
        <v>0</v>
      </c>
      <c r="I32" s="8" t="e">
        <f>I60*#REF!+'Revenue+ngy'!I88*#REF!</f>
        <v>#REF!</v>
      </c>
      <c r="J32" s="8" t="e">
        <f>J60*#REF!+'Revenue+ngy'!J88*#REF!</f>
        <v>#REF!</v>
      </c>
      <c r="K32" s="8" t="e">
        <f>K60*#REF!+'Revenue+ngy'!K88*#REF!</f>
        <v>#REF!</v>
      </c>
      <c r="L32" s="8" t="e">
        <f>L60*#REF!+'Revenue+ngy'!L88*#REF!</f>
        <v>#REF!</v>
      </c>
      <c r="M32" s="8" t="e">
        <f>M60*#REF!+'Revenue+ngy'!M88*#REF!</f>
        <v>#REF!</v>
      </c>
      <c r="N32" s="8" t="e">
        <f>N60*#REF!+'Revenue+ngy'!N88*#REF!</f>
        <v>#REF!</v>
      </c>
      <c r="O32" s="8" t="e">
        <f>O60*#REF!+'Revenue+ngy'!O88*#REF!</f>
        <v>#REF!</v>
      </c>
      <c r="P32" s="8" t="e">
        <f>P60*#REF!+'Revenue+ngy'!P88*#REF!</f>
        <v>#REF!</v>
      </c>
      <c r="Q32" s="8" t="e">
        <f>Q60*#REF!+'Revenue+ngy'!Q88*#REF!</f>
        <v>#REF!</v>
      </c>
      <c r="R32" s="8" t="e">
        <f>R60*#REF!+'Revenue+ngy'!R88*#REF!</f>
        <v>#REF!</v>
      </c>
      <c r="S32" s="8" t="e">
        <f>S60*#REF!+'Revenue+ngy'!S88*#REF!</f>
        <v>#REF!</v>
      </c>
      <c r="T32" s="8" t="e">
        <f>T60*#REF!+'Revenue+ngy'!T88*#REF!</f>
        <v>#REF!</v>
      </c>
      <c r="U32" s="2" t="e">
        <f t="shared" si="2"/>
        <v>#REF!</v>
      </c>
      <c r="V32" s="2" t="e">
        <f>#REF!</f>
        <v>#REF!</v>
      </c>
      <c r="W32" s="2" t="e">
        <f t="shared" si="3"/>
        <v>#REF!</v>
      </c>
    </row>
    <row r="33" spans="4:23" x14ac:dyDescent="0.2">
      <c r="D33" s="6">
        <v>24</v>
      </c>
      <c r="E33" s="7" t="s">
        <v>39</v>
      </c>
      <c r="F33" s="8">
        <v>0</v>
      </c>
      <c r="G33" s="8">
        <f t="shared" si="4"/>
        <v>0</v>
      </c>
      <c r="H33" s="8">
        <f t="shared" si="4"/>
        <v>0</v>
      </c>
      <c r="I33" s="8" t="e">
        <f>I61*#REF!+'Revenue+ngy'!I89*#REF!</f>
        <v>#REF!</v>
      </c>
      <c r="J33" s="8" t="e">
        <f>J61*#REF!+'Revenue+ngy'!J89*#REF!</f>
        <v>#REF!</v>
      </c>
      <c r="K33" s="8" t="e">
        <f>K61*#REF!+'Revenue+ngy'!K89*#REF!</f>
        <v>#REF!</v>
      </c>
      <c r="L33" s="8" t="e">
        <f>L61*#REF!+'Revenue+ngy'!L89*#REF!</f>
        <v>#REF!</v>
      </c>
      <c r="M33" s="8" t="e">
        <f>M61*#REF!+'Revenue+ngy'!M89*#REF!</f>
        <v>#REF!</v>
      </c>
      <c r="N33" s="8" t="e">
        <f>N61*#REF!+'Revenue+ngy'!N89*#REF!</f>
        <v>#REF!</v>
      </c>
      <c r="O33" s="8" t="e">
        <f>O61*#REF!+'Revenue+ngy'!O89*#REF!</f>
        <v>#REF!</v>
      </c>
      <c r="P33" s="8" t="e">
        <f>P61*#REF!+'Revenue+ngy'!P89*#REF!</f>
        <v>#REF!</v>
      </c>
      <c r="Q33" s="8" t="e">
        <f>Q61*#REF!+'Revenue+ngy'!Q89*#REF!</f>
        <v>#REF!</v>
      </c>
      <c r="R33" s="8" t="e">
        <f>R61*#REF!+'Revenue+ngy'!R89*#REF!</f>
        <v>#REF!</v>
      </c>
      <c r="S33" s="8" t="e">
        <f>S61*#REF!+'Revenue+ngy'!S89*#REF!</f>
        <v>#REF!</v>
      </c>
      <c r="T33" s="8" t="e">
        <f>T61*#REF!+'Revenue+ngy'!T89*#REF!</f>
        <v>#REF!</v>
      </c>
      <c r="U33" s="2" t="e">
        <f t="shared" si="2"/>
        <v>#REF!</v>
      </c>
      <c r="V33" s="2" t="e">
        <f>#REF!</f>
        <v>#REF!</v>
      </c>
      <c r="W33" s="2" t="e">
        <f t="shared" si="3"/>
        <v>#REF!</v>
      </c>
    </row>
    <row r="34" spans="4:23" x14ac:dyDescent="0.2">
      <c r="D34" s="6">
        <v>25</v>
      </c>
      <c r="E34" s="7" t="s">
        <v>40</v>
      </c>
      <c r="F34" s="8">
        <v>0</v>
      </c>
      <c r="G34" s="8">
        <f t="shared" si="4"/>
        <v>0</v>
      </c>
      <c r="H34" s="8">
        <f t="shared" si="4"/>
        <v>0</v>
      </c>
      <c r="I34" s="8" t="e">
        <f>I62*#REF!+'Revenue+ngy'!I90*#REF!</f>
        <v>#REF!</v>
      </c>
      <c r="J34" s="8" t="e">
        <f>J62*#REF!+'Revenue+ngy'!J90*#REF!</f>
        <v>#REF!</v>
      </c>
      <c r="K34" s="8" t="e">
        <f>K62*#REF!+'Revenue+ngy'!K90*#REF!</f>
        <v>#REF!</v>
      </c>
      <c r="L34" s="8" t="e">
        <f>L62*#REF!+'Revenue+ngy'!L90*#REF!</f>
        <v>#REF!</v>
      </c>
      <c r="M34" s="8" t="e">
        <f>M62*#REF!+'Revenue+ngy'!M90*#REF!</f>
        <v>#REF!</v>
      </c>
      <c r="N34" s="8" t="e">
        <f>N62*#REF!+'Revenue+ngy'!N90*#REF!</f>
        <v>#REF!</v>
      </c>
      <c r="O34" s="8" t="e">
        <f>O62*#REF!+'Revenue+ngy'!O90*#REF!</f>
        <v>#REF!</v>
      </c>
      <c r="P34" s="8" t="e">
        <f>P62*#REF!+'Revenue+ngy'!P90*#REF!</f>
        <v>#REF!</v>
      </c>
      <c r="Q34" s="8" t="e">
        <f>Q62*#REF!+'Revenue+ngy'!Q90*#REF!</f>
        <v>#REF!</v>
      </c>
      <c r="R34" s="8" t="e">
        <f>R62*#REF!+'Revenue+ngy'!R90*#REF!</f>
        <v>#REF!</v>
      </c>
      <c r="S34" s="8" t="e">
        <f>S62*#REF!+'Revenue+ngy'!S90*#REF!</f>
        <v>#REF!</v>
      </c>
      <c r="T34" s="8" t="e">
        <f>T62*#REF!+'Revenue+ngy'!T90*#REF!</f>
        <v>#REF!</v>
      </c>
      <c r="U34" s="2" t="e">
        <f t="shared" si="2"/>
        <v>#REF!</v>
      </c>
      <c r="V34" s="2" t="e">
        <f>#REF!</f>
        <v>#REF!</v>
      </c>
      <c r="W34" s="2" t="e">
        <f t="shared" si="3"/>
        <v>#REF!</v>
      </c>
    </row>
    <row r="36" spans="4:23" x14ac:dyDescent="0.2">
      <c r="E36" s="22" t="s">
        <v>41</v>
      </c>
      <c r="F36" t="s">
        <v>65</v>
      </c>
    </row>
    <row r="37" spans="4:23" x14ac:dyDescent="0.2">
      <c r="D37" s="11"/>
      <c r="E37" s="12" t="s">
        <v>36</v>
      </c>
      <c r="F37" s="13" t="s">
        <v>46</v>
      </c>
      <c r="G37" s="13" t="s">
        <v>47</v>
      </c>
      <c r="H37" s="13" t="s">
        <v>48</v>
      </c>
      <c r="I37" s="13" t="s">
        <v>49</v>
      </c>
      <c r="J37" s="13" t="s">
        <v>50</v>
      </c>
      <c r="K37" s="13" t="s">
        <v>51</v>
      </c>
      <c r="L37" s="13" t="s">
        <v>52</v>
      </c>
      <c r="M37" s="13" t="s">
        <v>53</v>
      </c>
      <c r="N37" s="13" t="s">
        <v>54</v>
      </c>
      <c r="O37" s="13" t="s">
        <v>55</v>
      </c>
      <c r="P37" s="13" t="s">
        <v>56</v>
      </c>
      <c r="Q37" s="13" t="s">
        <v>57</v>
      </c>
      <c r="R37" s="13" t="s">
        <v>58</v>
      </c>
      <c r="S37" s="13" t="s">
        <v>59</v>
      </c>
      <c r="T37" s="13" t="s">
        <v>60</v>
      </c>
    </row>
    <row r="38" spans="4:23" x14ac:dyDescent="0.2">
      <c r="D38" s="6">
        <v>1</v>
      </c>
      <c r="E38" s="7" t="s">
        <v>12</v>
      </c>
      <c r="F38" s="20">
        <v>0</v>
      </c>
      <c r="G38" s="20">
        <v>0</v>
      </c>
      <c r="H38" s="20">
        <v>0</v>
      </c>
      <c r="I38" s="20">
        <v>110255100</v>
      </c>
      <c r="J38" s="20">
        <v>110573770</v>
      </c>
      <c r="K38" s="20">
        <v>110892440</v>
      </c>
      <c r="L38" s="20">
        <v>111211110</v>
      </c>
      <c r="M38" s="20">
        <v>111529760</v>
      </c>
      <c r="N38" s="20">
        <v>111848430</v>
      </c>
      <c r="O38" s="20">
        <v>112167080</v>
      </c>
      <c r="P38" s="20">
        <v>112485720</v>
      </c>
      <c r="Q38" s="20">
        <v>112804380</v>
      </c>
      <c r="R38" s="20">
        <v>113123030</v>
      </c>
      <c r="S38" s="20">
        <v>113441690</v>
      </c>
      <c r="T38" s="21">
        <v>113760344</v>
      </c>
    </row>
    <row r="39" spans="4:23" x14ac:dyDescent="0.2">
      <c r="D39" s="6">
        <v>2</v>
      </c>
      <c r="E39" s="7" t="s">
        <v>13</v>
      </c>
      <c r="F39" s="20">
        <v>0</v>
      </c>
      <c r="G39" s="20">
        <v>0</v>
      </c>
      <c r="H39" s="20">
        <v>0</v>
      </c>
      <c r="I39" s="20">
        <v>192964770</v>
      </c>
      <c r="J39" s="20">
        <v>193522430</v>
      </c>
      <c r="K39" s="20">
        <v>194080110</v>
      </c>
      <c r="L39" s="20">
        <v>194637760</v>
      </c>
      <c r="M39" s="20">
        <v>195195580</v>
      </c>
      <c r="N39" s="20">
        <v>195753200</v>
      </c>
      <c r="O39" s="20">
        <v>196310930</v>
      </c>
      <c r="P39" s="20">
        <v>196868660</v>
      </c>
      <c r="Q39" s="20">
        <v>197426350</v>
      </c>
      <c r="R39" s="20">
        <v>197983970</v>
      </c>
      <c r="S39" s="20">
        <v>198541840</v>
      </c>
      <c r="T39" s="21">
        <v>199099400</v>
      </c>
    </row>
    <row r="40" spans="4:23" x14ac:dyDescent="0.2">
      <c r="D40" s="6">
        <v>3</v>
      </c>
      <c r="E40" s="7" t="s">
        <v>14</v>
      </c>
      <c r="F40" s="20">
        <v>0</v>
      </c>
      <c r="G40" s="20">
        <v>0</v>
      </c>
      <c r="H40" s="20">
        <v>0</v>
      </c>
      <c r="I40" s="20">
        <v>14444272</v>
      </c>
      <c r="J40" s="20">
        <v>14486019</v>
      </c>
      <c r="K40" s="20">
        <v>14527765</v>
      </c>
      <c r="L40" s="20">
        <v>14569513</v>
      </c>
      <c r="M40" s="20">
        <v>14611261</v>
      </c>
      <c r="N40" s="20">
        <v>14653008</v>
      </c>
      <c r="O40" s="20">
        <v>14694754</v>
      </c>
      <c r="P40" s="20">
        <v>14736499</v>
      </c>
      <c r="Q40" s="20">
        <v>14778247</v>
      </c>
      <c r="R40" s="20">
        <v>14819994</v>
      </c>
      <c r="S40" s="20">
        <v>14861738</v>
      </c>
      <c r="T40" s="21">
        <v>14903483</v>
      </c>
    </row>
    <row r="41" spans="4:23" x14ac:dyDescent="0.2">
      <c r="D41" s="6">
        <v>4</v>
      </c>
      <c r="E41" s="7" t="s">
        <v>15</v>
      </c>
      <c r="F41" s="20">
        <v>0</v>
      </c>
      <c r="G41" s="20">
        <v>0</v>
      </c>
      <c r="H41" s="20">
        <v>0</v>
      </c>
      <c r="I41" s="20">
        <v>14009038</v>
      </c>
      <c r="J41" s="20">
        <v>14049531</v>
      </c>
      <c r="K41" s="20">
        <v>14090016</v>
      </c>
      <c r="L41" s="20">
        <v>14130506</v>
      </c>
      <c r="M41" s="20">
        <v>14170993</v>
      </c>
      <c r="N41" s="20">
        <v>14211486</v>
      </c>
      <c r="O41" s="20">
        <v>14251974</v>
      </c>
      <c r="P41" s="20">
        <v>14292461</v>
      </c>
      <c r="Q41" s="20">
        <v>14332947</v>
      </c>
      <c r="R41" s="20">
        <v>14373438</v>
      </c>
      <c r="S41" s="20">
        <v>14413926</v>
      </c>
      <c r="T41" s="21">
        <v>14454414</v>
      </c>
    </row>
    <row r="42" spans="4:23" x14ac:dyDescent="0.2">
      <c r="D42" s="6">
        <v>5</v>
      </c>
      <c r="E42" s="7" t="s">
        <v>16</v>
      </c>
      <c r="F42" s="20">
        <v>0</v>
      </c>
      <c r="G42" s="20">
        <v>0</v>
      </c>
      <c r="H42" s="20">
        <v>0</v>
      </c>
      <c r="I42" s="20">
        <v>64425264</v>
      </c>
      <c r="J42" s="20">
        <v>64611464</v>
      </c>
      <c r="K42" s="20">
        <v>64797696</v>
      </c>
      <c r="L42" s="20">
        <v>64983868</v>
      </c>
      <c r="M42" s="20">
        <v>65170080</v>
      </c>
      <c r="N42" s="20">
        <v>65356256</v>
      </c>
      <c r="O42" s="20">
        <v>65542490</v>
      </c>
      <c r="P42" s="20">
        <v>65728668</v>
      </c>
      <c r="Q42" s="20">
        <v>65914868</v>
      </c>
      <c r="R42" s="20">
        <v>66101084</v>
      </c>
      <c r="S42" s="20">
        <v>66287280</v>
      </c>
      <c r="T42" s="21">
        <v>66473480</v>
      </c>
    </row>
    <row r="43" spans="4:23" x14ac:dyDescent="0.2">
      <c r="D43" s="6">
        <v>6</v>
      </c>
      <c r="E43" s="7" t="s">
        <v>17</v>
      </c>
      <c r="F43" s="20">
        <v>0</v>
      </c>
      <c r="G43" s="20">
        <v>0</v>
      </c>
      <c r="H43" s="20">
        <v>0</v>
      </c>
      <c r="I43" s="20">
        <v>93672100</v>
      </c>
      <c r="J43" s="20">
        <v>93942860</v>
      </c>
      <c r="K43" s="20">
        <v>94213570</v>
      </c>
      <c r="L43" s="20">
        <v>94484330</v>
      </c>
      <c r="M43" s="20">
        <v>94755016</v>
      </c>
      <c r="N43" s="20">
        <v>95025784</v>
      </c>
      <c r="O43" s="20">
        <v>95296510</v>
      </c>
      <c r="P43" s="20">
        <v>95567240</v>
      </c>
      <c r="Q43" s="20">
        <v>95837944</v>
      </c>
      <c r="R43" s="20">
        <v>96108680</v>
      </c>
      <c r="S43" s="20">
        <v>96379430</v>
      </c>
      <c r="T43" s="21">
        <v>96650120</v>
      </c>
    </row>
    <row r="44" spans="4:23" x14ac:dyDescent="0.2">
      <c r="D44" s="6">
        <v>7</v>
      </c>
      <c r="E44" s="7" t="s">
        <v>18</v>
      </c>
      <c r="F44" s="20">
        <v>0</v>
      </c>
      <c r="G44" s="20">
        <v>0</v>
      </c>
      <c r="H44" s="20">
        <v>0</v>
      </c>
      <c r="I44" s="20">
        <v>133519704</v>
      </c>
      <c r="J44" s="20">
        <v>133905624</v>
      </c>
      <c r="K44" s="20">
        <v>134291500</v>
      </c>
      <c r="L44" s="20">
        <v>134677310</v>
      </c>
      <c r="M44" s="20">
        <v>135063340</v>
      </c>
      <c r="N44" s="20">
        <v>135449200</v>
      </c>
      <c r="O44" s="20">
        <v>135835140</v>
      </c>
      <c r="P44" s="20">
        <v>136220980</v>
      </c>
      <c r="Q44" s="20">
        <v>136606830</v>
      </c>
      <c r="R44" s="20">
        <v>136992750</v>
      </c>
      <c r="S44" s="20">
        <v>137378600</v>
      </c>
      <c r="T44" s="21">
        <v>137764500</v>
      </c>
    </row>
    <row r="45" spans="4:23" x14ac:dyDescent="0.2">
      <c r="D45" s="6">
        <v>8</v>
      </c>
      <c r="E45" s="7" t="s">
        <v>19</v>
      </c>
      <c r="F45" s="20">
        <v>0</v>
      </c>
      <c r="G45" s="20">
        <v>0</v>
      </c>
      <c r="H45" s="20">
        <v>0</v>
      </c>
      <c r="I45" s="20">
        <v>125909820</v>
      </c>
      <c r="J45" s="20">
        <v>126273680</v>
      </c>
      <c r="K45" s="20">
        <v>126637670</v>
      </c>
      <c r="L45" s="20">
        <v>127001480</v>
      </c>
      <c r="M45" s="20">
        <v>127365416</v>
      </c>
      <c r="N45" s="20">
        <v>127729330</v>
      </c>
      <c r="O45" s="20">
        <v>128093230</v>
      </c>
      <c r="P45" s="20">
        <v>128457096</v>
      </c>
      <c r="Q45" s="20">
        <v>128821000</v>
      </c>
      <c r="R45" s="20">
        <v>129184936</v>
      </c>
      <c r="S45" s="20">
        <v>129548810</v>
      </c>
      <c r="T45" s="21">
        <v>129912670</v>
      </c>
    </row>
    <row r="46" spans="4:23" x14ac:dyDescent="0.2">
      <c r="D46" s="6">
        <v>9</v>
      </c>
      <c r="E46" s="7" t="s">
        <v>20</v>
      </c>
      <c r="F46" s="20">
        <v>0</v>
      </c>
      <c r="G46" s="20">
        <v>0</v>
      </c>
      <c r="H46" s="20">
        <v>0</v>
      </c>
      <c r="I46" s="20">
        <v>22791952</v>
      </c>
      <c r="J46" s="20">
        <v>22857828</v>
      </c>
      <c r="K46" s="20">
        <v>22923696</v>
      </c>
      <c r="L46" s="20">
        <v>22989566</v>
      </c>
      <c r="M46" s="20">
        <v>23055444</v>
      </c>
      <c r="N46" s="20">
        <v>23121320</v>
      </c>
      <c r="O46" s="20">
        <v>23187192</v>
      </c>
      <c r="P46" s="20">
        <v>23253060</v>
      </c>
      <c r="Q46" s="20">
        <v>23318934</v>
      </c>
      <c r="R46" s="20">
        <v>23384808</v>
      </c>
      <c r="S46" s="20">
        <v>23450676</v>
      </c>
      <c r="T46" s="21">
        <v>23516550</v>
      </c>
    </row>
    <row r="47" spans="4:23" x14ac:dyDescent="0.2">
      <c r="D47" s="6">
        <v>10</v>
      </c>
      <c r="E47" s="7" t="s">
        <v>21</v>
      </c>
      <c r="F47" s="20">
        <v>0</v>
      </c>
      <c r="G47" s="20">
        <v>0</v>
      </c>
      <c r="H47" s="20">
        <v>0</v>
      </c>
      <c r="I47" s="20">
        <v>31286206</v>
      </c>
      <c r="J47" s="20">
        <v>31376628</v>
      </c>
      <c r="K47" s="20">
        <v>31467048</v>
      </c>
      <c r="L47" s="20">
        <v>31557464</v>
      </c>
      <c r="M47" s="20">
        <v>31647898</v>
      </c>
      <c r="N47" s="20">
        <v>31738322</v>
      </c>
      <c r="O47" s="20">
        <v>31828738</v>
      </c>
      <c r="P47" s="20">
        <v>31919168</v>
      </c>
      <c r="Q47" s="20">
        <v>32009584</v>
      </c>
      <c r="R47" s="20">
        <v>32100010</v>
      </c>
      <c r="S47" s="20">
        <v>32190426</v>
      </c>
      <c r="T47" s="21">
        <v>32280854</v>
      </c>
    </row>
    <row r="48" spans="4:23" x14ac:dyDescent="0.2">
      <c r="D48" s="6">
        <v>11</v>
      </c>
      <c r="E48" s="7" t="s">
        <v>22</v>
      </c>
      <c r="F48" s="20">
        <v>0</v>
      </c>
      <c r="G48" s="20">
        <v>0</v>
      </c>
      <c r="H48" s="20">
        <v>0</v>
      </c>
      <c r="I48" s="20">
        <v>22458810</v>
      </c>
      <c r="J48" s="20">
        <v>22523720</v>
      </c>
      <c r="K48" s="20">
        <v>22588630</v>
      </c>
      <c r="L48" s="20">
        <v>22653542</v>
      </c>
      <c r="M48" s="20">
        <v>22718450</v>
      </c>
      <c r="N48" s="20">
        <v>22783362</v>
      </c>
      <c r="O48" s="20">
        <v>22848270</v>
      </c>
      <c r="P48" s="20">
        <v>22913182</v>
      </c>
      <c r="Q48" s="20">
        <v>22978088</v>
      </c>
      <c r="R48" s="20">
        <v>23042996</v>
      </c>
      <c r="S48" s="20">
        <v>23107910</v>
      </c>
      <c r="T48" s="21">
        <v>23172822</v>
      </c>
    </row>
    <row r="49" spans="4:20" x14ac:dyDescent="0.2">
      <c r="D49" s="6">
        <v>12</v>
      </c>
      <c r="E49" s="7" t="s">
        <v>23</v>
      </c>
      <c r="F49" s="20">
        <v>0</v>
      </c>
      <c r="G49" s="20">
        <v>0</v>
      </c>
      <c r="H49" s="20">
        <v>0</v>
      </c>
      <c r="I49" s="20">
        <v>62138550</v>
      </c>
      <c r="J49" s="20">
        <v>62318132</v>
      </c>
      <c r="K49" s="20">
        <v>62497730</v>
      </c>
      <c r="L49" s="20">
        <v>62677310</v>
      </c>
      <c r="M49" s="20">
        <v>62856892</v>
      </c>
      <c r="N49" s="20">
        <v>63036492</v>
      </c>
      <c r="O49" s="20">
        <v>63216096</v>
      </c>
      <c r="P49" s="20">
        <v>63395664</v>
      </c>
      <c r="Q49" s="20">
        <v>63575276</v>
      </c>
      <c r="R49" s="20">
        <v>63754856</v>
      </c>
      <c r="S49" s="20">
        <v>63934456</v>
      </c>
      <c r="T49" s="21">
        <v>64114040</v>
      </c>
    </row>
    <row r="50" spans="4:20" x14ac:dyDescent="0.2">
      <c r="D50" s="6">
        <v>13</v>
      </c>
      <c r="E50" s="7" t="s">
        <v>24</v>
      </c>
      <c r="F50" s="20">
        <v>0</v>
      </c>
      <c r="G50" s="20">
        <v>0</v>
      </c>
      <c r="H50" s="20">
        <v>0</v>
      </c>
      <c r="I50" s="20">
        <v>47365692</v>
      </c>
      <c r="J50" s="20">
        <v>47502604</v>
      </c>
      <c r="K50" s="20">
        <v>47639484</v>
      </c>
      <c r="L50" s="20">
        <v>47776376</v>
      </c>
      <c r="M50" s="20">
        <v>47913280</v>
      </c>
      <c r="N50" s="20">
        <v>48050188</v>
      </c>
      <c r="O50" s="20">
        <v>48187092</v>
      </c>
      <c r="P50" s="20">
        <v>48323980</v>
      </c>
      <c r="Q50" s="20">
        <v>48460860</v>
      </c>
      <c r="R50" s="20">
        <v>48597764</v>
      </c>
      <c r="S50" s="20">
        <v>48734660</v>
      </c>
      <c r="T50" s="21">
        <v>48871548</v>
      </c>
    </row>
    <row r="51" spans="4:20" x14ac:dyDescent="0.2">
      <c r="D51" s="6">
        <v>14</v>
      </c>
      <c r="E51" s="7" t="s">
        <v>25</v>
      </c>
      <c r="F51" s="20">
        <v>0</v>
      </c>
      <c r="G51" s="20">
        <v>0</v>
      </c>
      <c r="H51" s="20">
        <v>0</v>
      </c>
      <c r="I51" s="20">
        <v>27335694</v>
      </c>
      <c r="J51" s="20">
        <v>27414700</v>
      </c>
      <c r="K51" s="20">
        <v>27493700</v>
      </c>
      <c r="L51" s="20">
        <v>27572706</v>
      </c>
      <c r="M51" s="20">
        <v>27651714</v>
      </c>
      <c r="N51" s="20">
        <v>27730714</v>
      </c>
      <c r="O51" s="20">
        <v>27809714</v>
      </c>
      <c r="P51" s="20">
        <v>27888730</v>
      </c>
      <c r="Q51" s="20">
        <v>27967726</v>
      </c>
      <c r="R51" s="20">
        <v>28046738</v>
      </c>
      <c r="S51" s="20">
        <v>28125736</v>
      </c>
      <c r="T51" s="21">
        <v>28204742</v>
      </c>
    </row>
    <row r="52" spans="4:20" x14ac:dyDescent="0.2">
      <c r="D52" s="6">
        <v>15</v>
      </c>
      <c r="E52" s="7" t="s">
        <v>26</v>
      </c>
      <c r="F52" s="20">
        <v>0</v>
      </c>
      <c r="G52" s="20">
        <v>0</v>
      </c>
      <c r="H52" s="20">
        <v>0</v>
      </c>
      <c r="I52" s="20">
        <v>55805430</v>
      </c>
      <c r="J52" s="20">
        <v>55966716</v>
      </c>
      <c r="K52" s="20">
        <v>56127990</v>
      </c>
      <c r="L52" s="20">
        <v>56289292</v>
      </c>
      <c r="M52" s="20">
        <v>56450572</v>
      </c>
      <c r="N52" s="20">
        <v>56611864</v>
      </c>
      <c r="O52" s="20">
        <v>56773148</v>
      </c>
      <c r="P52" s="20">
        <v>56934440</v>
      </c>
      <c r="Q52" s="20">
        <v>57095720</v>
      </c>
      <c r="R52" s="20">
        <v>57257012</v>
      </c>
      <c r="S52" s="20">
        <v>57418300</v>
      </c>
      <c r="T52" s="21">
        <v>57579600</v>
      </c>
    </row>
    <row r="53" spans="4:20" x14ac:dyDescent="0.2">
      <c r="D53" s="6">
        <v>16</v>
      </c>
      <c r="E53" s="7" t="s">
        <v>27</v>
      </c>
      <c r="F53" s="20">
        <v>0</v>
      </c>
      <c r="G53" s="20">
        <v>0</v>
      </c>
      <c r="H53" s="20">
        <v>0</v>
      </c>
      <c r="I53" s="20">
        <v>46873796</v>
      </c>
      <c r="J53" s="20">
        <v>47009296</v>
      </c>
      <c r="K53" s="20">
        <v>47144756</v>
      </c>
      <c r="L53" s="20">
        <v>47280236</v>
      </c>
      <c r="M53" s="20">
        <v>47415700</v>
      </c>
      <c r="N53" s="20">
        <v>47551176</v>
      </c>
      <c r="O53" s="20">
        <v>47686660</v>
      </c>
      <c r="P53" s="20">
        <v>47822130</v>
      </c>
      <c r="Q53" s="20">
        <v>47957604</v>
      </c>
      <c r="R53" s="20">
        <v>48093064</v>
      </c>
      <c r="S53" s="20">
        <v>48228536</v>
      </c>
      <c r="T53" s="21">
        <v>48364012</v>
      </c>
    </row>
    <row r="54" spans="4:20" x14ac:dyDescent="0.2">
      <c r="D54" s="6">
        <v>17</v>
      </c>
      <c r="E54" s="7" t="s">
        <v>28</v>
      </c>
      <c r="F54" s="20">
        <v>0</v>
      </c>
      <c r="G54" s="20">
        <v>0</v>
      </c>
      <c r="H54" s="20">
        <v>0</v>
      </c>
      <c r="I54" s="20">
        <v>84385160</v>
      </c>
      <c r="J54" s="20">
        <v>84629070</v>
      </c>
      <c r="K54" s="20">
        <v>84872936</v>
      </c>
      <c r="L54" s="20">
        <v>85116850</v>
      </c>
      <c r="M54" s="20">
        <v>85360710</v>
      </c>
      <c r="N54" s="20">
        <v>85604610</v>
      </c>
      <c r="O54" s="20">
        <v>85848500</v>
      </c>
      <c r="P54" s="20">
        <v>86092410</v>
      </c>
      <c r="Q54" s="20">
        <v>86336264</v>
      </c>
      <c r="R54" s="20">
        <v>86580184</v>
      </c>
      <c r="S54" s="20">
        <v>86824040</v>
      </c>
      <c r="T54" s="21">
        <v>87067950</v>
      </c>
    </row>
    <row r="55" spans="4:20" x14ac:dyDescent="0.2">
      <c r="D55" s="6">
        <v>18</v>
      </c>
      <c r="E55" s="7" t="s">
        <v>29</v>
      </c>
      <c r="F55" s="20">
        <v>0</v>
      </c>
      <c r="G55" s="20">
        <v>0</v>
      </c>
      <c r="H55" s="20">
        <v>0</v>
      </c>
      <c r="I55" s="20">
        <v>62153064</v>
      </c>
      <c r="J55" s="20">
        <v>62332696</v>
      </c>
      <c r="K55" s="20">
        <v>62512344</v>
      </c>
      <c r="L55" s="20">
        <v>62691950</v>
      </c>
      <c r="M55" s="20">
        <v>62871604</v>
      </c>
      <c r="N55" s="20">
        <v>63051230</v>
      </c>
      <c r="O55" s="20">
        <v>63230876</v>
      </c>
      <c r="P55" s="20">
        <v>63410492</v>
      </c>
      <c r="Q55" s="20">
        <v>63590140</v>
      </c>
      <c r="R55" s="20">
        <v>63769784</v>
      </c>
      <c r="S55" s="20">
        <v>63949400</v>
      </c>
      <c r="T55" s="21">
        <v>64129030</v>
      </c>
    </row>
    <row r="56" spans="4:20" x14ac:dyDescent="0.2">
      <c r="D56" s="6">
        <v>19</v>
      </c>
      <c r="E56" s="7" t="s">
        <v>30</v>
      </c>
      <c r="F56" s="20">
        <v>0</v>
      </c>
      <c r="G56" s="20">
        <v>0</v>
      </c>
      <c r="H56" s="20">
        <v>0</v>
      </c>
      <c r="I56" s="20">
        <v>50383836</v>
      </c>
      <c r="J56" s="20">
        <v>50529456</v>
      </c>
      <c r="K56" s="20">
        <v>50675070</v>
      </c>
      <c r="L56" s="20">
        <v>50820684</v>
      </c>
      <c r="M56" s="20">
        <v>50966308</v>
      </c>
      <c r="N56" s="20">
        <v>51111920</v>
      </c>
      <c r="O56" s="20">
        <v>51257544</v>
      </c>
      <c r="P56" s="20">
        <v>51403150</v>
      </c>
      <c r="Q56" s="20">
        <v>51548764</v>
      </c>
      <c r="R56" s="20">
        <v>51694396</v>
      </c>
      <c r="S56" s="20">
        <v>51840010</v>
      </c>
      <c r="T56" s="21">
        <v>51985628</v>
      </c>
    </row>
    <row r="57" spans="4:20" x14ac:dyDescent="0.2">
      <c r="D57" s="6">
        <v>20</v>
      </c>
      <c r="E57" s="7" t="s">
        <v>31</v>
      </c>
      <c r="F57" s="20">
        <v>0</v>
      </c>
      <c r="G57" s="20">
        <v>0</v>
      </c>
      <c r="H57" s="20">
        <v>0</v>
      </c>
      <c r="I57" s="20">
        <v>30183854</v>
      </c>
      <c r="J57" s="20">
        <v>30271088</v>
      </c>
      <c r="K57" s="20">
        <v>30358320</v>
      </c>
      <c r="L57" s="20">
        <v>30445558</v>
      </c>
      <c r="M57" s="20">
        <v>30532798</v>
      </c>
      <c r="N57" s="20">
        <v>30620030</v>
      </c>
      <c r="O57" s="20">
        <v>30707272</v>
      </c>
      <c r="P57" s="20">
        <v>30794504</v>
      </c>
      <c r="Q57" s="20">
        <v>30881740</v>
      </c>
      <c r="R57" s="20">
        <v>30968976</v>
      </c>
      <c r="S57" s="20">
        <v>31056218</v>
      </c>
      <c r="T57" s="21">
        <v>31143448</v>
      </c>
    </row>
    <row r="58" spans="4:20" x14ac:dyDescent="0.2">
      <c r="D58" s="6">
        <v>21</v>
      </c>
      <c r="E58" s="7" t="s">
        <v>32</v>
      </c>
      <c r="F58" s="20">
        <v>0</v>
      </c>
      <c r="G58" s="20">
        <v>0</v>
      </c>
      <c r="H58" s="20">
        <v>0</v>
      </c>
      <c r="I58" s="20">
        <v>86213660</v>
      </c>
      <c r="J58" s="20">
        <v>86462830</v>
      </c>
      <c r="K58" s="20">
        <v>86712020</v>
      </c>
      <c r="L58" s="20">
        <v>86961180</v>
      </c>
      <c r="M58" s="20">
        <v>87210376</v>
      </c>
      <c r="N58" s="20">
        <v>87459530</v>
      </c>
      <c r="O58" s="20">
        <v>87708744</v>
      </c>
      <c r="P58" s="20">
        <v>87957840</v>
      </c>
      <c r="Q58" s="20">
        <v>88207064</v>
      </c>
      <c r="R58" s="20">
        <v>88456264</v>
      </c>
      <c r="S58" s="20">
        <v>88705360</v>
      </c>
      <c r="T58" s="21">
        <v>88954570</v>
      </c>
    </row>
    <row r="59" spans="4:20" x14ac:dyDescent="0.2">
      <c r="D59" s="6">
        <v>22</v>
      </c>
      <c r="E59" s="7" t="s">
        <v>37</v>
      </c>
      <c r="F59" s="20">
        <v>0</v>
      </c>
      <c r="G59" s="20">
        <v>0</v>
      </c>
      <c r="H59" s="20">
        <v>0</v>
      </c>
      <c r="I59" s="20">
        <v>19450198</v>
      </c>
      <c r="J59" s="20">
        <v>19506420</v>
      </c>
      <c r="K59" s="20">
        <v>19562634</v>
      </c>
      <c r="L59" s="20">
        <v>19618844</v>
      </c>
      <c r="M59" s="20">
        <v>19675060</v>
      </c>
      <c r="N59" s="20">
        <v>19731278</v>
      </c>
      <c r="O59" s="20">
        <v>19787494</v>
      </c>
      <c r="P59" s="20">
        <v>19843702</v>
      </c>
      <c r="Q59" s="20">
        <v>19899916</v>
      </c>
      <c r="R59" s="20">
        <v>19956130</v>
      </c>
      <c r="S59" s="20">
        <v>20012346</v>
      </c>
      <c r="T59" s="21">
        <v>20068558</v>
      </c>
    </row>
    <row r="60" spans="4:20" x14ac:dyDescent="0.2">
      <c r="D60" s="6">
        <v>23</v>
      </c>
      <c r="E60" s="7" t="s">
        <v>38</v>
      </c>
      <c r="F60" s="20">
        <v>0</v>
      </c>
      <c r="G60" s="20">
        <v>0</v>
      </c>
      <c r="H60" s="20">
        <v>0</v>
      </c>
      <c r="I60" s="20">
        <v>43466788</v>
      </c>
      <c r="J60" s="20">
        <v>43592412</v>
      </c>
      <c r="K60" s="20">
        <v>43718036</v>
      </c>
      <c r="L60" s="20">
        <v>43843660</v>
      </c>
      <c r="M60" s="20">
        <v>43969296</v>
      </c>
      <c r="N60" s="20">
        <v>44094916</v>
      </c>
      <c r="O60" s="20">
        <v>44220550</v>
      </c>
      <c r="P60" s="20">
        <v>44346180</v>
      </c>
      <c r="Q60" s="20">
        <v>44471796</v>
      </c>
      <c r="R60" s="20">
        <v>44597428</v>
      </c>
      <c r="S60" s="20">
        <v>44723056</v>
      </c>
      <c r="T60" s="21">
        <v>44848680</v>
      </c>
    </row>
    <row r="61" spans="4:20" x14ac:dyDescent="0.2">
      <c r="D61" s="6">
        <v>24</v>
      </c>
      <c r="E61" s="7" t="s">
        <v>39</v>
      </c>
      <c r="F61" s="20">
        <v>0</v>
      </c>
      <c r="G61" s="20">
        <v>0</v>
      </c>
      <c r="H61" s="20">
        <v>0</v>
      </c>
      <c r="I61" s="20">
        <v>6523726</v>
      </c>
      <c r="J61" s="20">
        <v>6542580.5</v>
      </c>
      <c r="K61" s="20">
        <v>6561435.5</v>
      </c>
      <c r="L61" s="20">
        <v>6580290</v>
      </c>
      <c r="M61" s="20">
        <v>6599145</v>
      </c>
      <c r="N61" s="20">
        <v>6617999.5</v>
      </c>
      <c r="O61" s="20">
        <v>6636854.5</v>
      </c>
      <c r="P61" s="20">
        <v>6655709</v>
      </c>
      <c r="Q61" s="20">
        <v>6674564</v>
      </c>
      <c r="R61" s="20">
        <v>6693418.5</v>
      </c>
      <c r="S61" s="20">
        <v>6712273</v>
      </c>
      <c r="T61" s="21">
        <v>6731127.5</v>
      </c>
    </row>
    <row r="62" spans="4:20" x14ac:dyDescent="0.2">
      <c r="D62" s="6">
        <v>25</v>
      </c>
      <c r="E62" s="7" t="s">
        <v>40</v>
      </c>
      <c r="F62" s="20">
        <v>0</v>
      </c>
      <c r="G62" s="20">
        <v>0</v>
      </c>
      <c r="H62" s="20">
        <v>0</v>
      </c>
      <c r="I62" s="20">
        <v>5752336</v>
      </c>
      <c r="J62" s="20">
        <v>5768961.5</v>
      </c>
      <c r="K62" s="20">
        <v>5785587.5</v>
      </c>
      <c r="L62" s="20">
        <v>5802212</v>
      </c>
      <c r="M62" s="20">
        <v>5818838</v>
      </c>
      <c r="N62" s="20">
        <v>5835463.5</v>
      </c>
      <c r="O62" s="20">
        <v>5852088.5</v>
      </c>
      <c r="P62" s="20">
        <v>5868713</v>
      </c>
      <c r="Q62" s="20">
        <v>5885338</v>
      </c>
      <c r="R62" s="20">
        <v>5901964</v>
      </c>
      <c r="S62" s="20">
        <v>5918589</v>
      </c>
      <c r="T62" s="21">
        <v>5935214</v>
      </c>
    </row>
    <row r="63" spans="4:20" x14ac:dyDescent="0.2"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4:20" x14ac:dyDescent="0.2">
      <c r="E64" s="22" t="s">
        <v>42</v>
      </c>
      <c r="F64" t="s">
        <v>65</v>
      </c>
      <c r="G64" t="s">
        <v>67</v>
      </c>
      <c r="H64" s="15">
        <v>1</v>
      </c>
    </row>
    <row r="65" spans="4:20" x14ac:dyDescent="0.2">
      <c r="D65" s="11"/>
      <c r="E65" s="12" t="s">
        <v>36</v>
      </c>
      <c r="F65" s="13" t="s">
        <v>43</v>
      </c>
      <c r="G65" s="13" t="s">
        <v>75</v>
      </c>
      <c r="H65" s="13" t="s">
        <v>48</v>
      </c>
      <c r="I65" s="13" t="s">
        <v>49</v>
      </c>
      <c r="J65" s="13" t="s">
        <v>50</v>
      </c>
      <c r="K65" s="13" t="s">
        <v>51</v>
      </c>
      <c r="L65" s="13" t="s">
        <v>52</v>
      </c>
      <c r="M65" s="13" t="s">
        <v>53</v>
      </c>
      <c r="N65" s="13" t="s">
        <v>54</v>
      </c>
      <c r="O65" s="13" t="s">
        <v>55</v>
      </c>
      <c r="P65" s="13" t="s">
        <v>56</v>
      </c>
      <c r="Q65" s="13" t="s">
        <v>57</v>
      </c>
      <c r="R65" s="13" t="s">
        <v>58</v>
      </c>
      <c r="S65" s="13" t="s">
        <v>59</v>
      </c>
      <c r="T65" s="13" t="s">
        <v>60</v>
      </c>
    </row>
    <row r="66" spans="4:20" x14ac:dyDescent="0.2">
      <c r="D66" s="6">
        <v>1</v>
      </c>
      <c r="E66" s="27" t="s">
        <v>12</v>
      </c>
      <c r="F66" s="8">
        <v>0</v>
      </c>
      <c r="G66" s="8">
        <v>0</v>
      </c>
      <c r="H66" s="8">
        <v>0</v>
      </c>
      <c r="I66" s="8">
        <f>(I179-($H179*$H$64))*I$6</f>
        <v>163405427.50000009</v>
      </c>
      <c r="J66" s="8" t="e">
        <f t="shared" ref="J66:T66" si="5">(J179-($H179*$H$64))*J$6</f>
        <v>#REF!</v>
      </c>
      <c r="K66" s="8" t="e">
        <f t="shared" si="5"/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</row>
    <row r="67" spans="4:20" x14ac:dyDescent="0.2">
      <c r="D67" s="6">
        <v>2</v>
      </c>
      <c r="E67" s="27" t="s">
        <v>13</v>
      </c>
      <c r="F67" s="8">
        <v>0</v>
      </c>
      <c r="G67" s="8">
        <v>0</v>
      </c>
      <c r="H67" s="8">
        <v>0</v>
      </c>
      <c r="I67" s="8">
        <f t="shared" ref="I67:T82" si="6">(I180-($H180*$H$64))*I$6</f>
        <v>212337709.99999994</v>
      </c>
      <c r="J67" s="8" t="e">
        <f t="shared" si="6"/>
        <v>#REF!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</row>
    <row r="68" spans="4:20" x14ac:dyDescent="0.2">
      <c r="D68" s="6">
        <v>3</v>
      </c>
      <c r="E68" s="7" t="s">
        <v>14</v>
      </c>
      <c r="F68" s="8">
        <v>0</v>
      </c>
      <c r="G68" s="8">
        <v>0</v>
      </c>
      <c r="H68" s="8">
        <v>0</v>
      </c>
      <c r="I68" s="8">
        <f t="shared" si="6"/>
        <v>80843542.49999997</v>
      </c>
      <c r="J68" s="8" t="e">
        <f t="shared" si="6"/>
        <v>#REF!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</row>
    <row r="69" spans="4:20" x14ac:dyDescent="0.2">
      <c r="D69" s="6">
        <v>4</v>
      </c>
      <c r="E69" s="7" t="s">
        <v>15</v>
      </c>
      <c r="F69" s="8">
        <v>0</v>
      </c>
      <c r="G69" s="8">
        <v>0</v>
      </c>
      <c r="H69" s="8">
        <v>0</v>
      </c>
      <c r="I69" s="8">
        <f t="shared" si="6"/>
        <v>97510949.24999997</v>
      </c>
      <c r="J69" s="8" t="e">
        <f t="shared" si="6"/>
        <v>#REF!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</row>
    <row r="70" spans="4:20" x14ac:dyDescent="0.2">
      <c r="D70" s="6">
        <v>5</v>
      </c>
      <c r="E70" s="27" t="s">
        <v>16</v>
      </c>
      <c r="F70" s="8">
        <v>0</v>
      </c>
      <c r="G70" s="8">
        <v>0</v>
      </c>
      <c r="H70" s="8">
        <v>0</v>
      </c>
      <c r="I70" s="8">
        <f t="shared" si="6"/>
        <v>105848724.00000007</v>
      </c>
      <c r="J70" s="8" t="e">
        <f t="shared" si="6"/>
        <v>#REF!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</row>
    <row r="71" spans="4:20" x14ac:dyDescent="0.2">
      <c r="D71" s="6">
        <v>6</v>
      </c>
      <c r="E71" s="27" t="s">
        <v>17</v>
      </c>
      <c r="F71" s="8">
        <v>0</v>
      </c>
      <c r="G71" s="8">
        <v>0</v>
      </c>
      <c r="H71" s="8">
        <v>0</v>
      </c>
      <c r="I71" s="8">
        <f t="shared" si="6"/>
        <v>112037572.50000003</v>
      </c>
      <c r="J71" s="8" t="e">
        <f t="shared" si="6"/>
        <v>#REF!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</row>
    <row r="72" spans="4:20" x14ac:dyDescent="0.2">
      <c r="D72" s="6">
        <v>7</v>
      </c>
      <c r="E72" s="27" t="s">
        <v>18</v>
      </c>
      <c r="F72" s="8">
        <v>0</v>
      </c>
      <c r="G72" s="8">
        <v>0</v>
      </c>
      <c r="H72" s="8">
        <v>0</v>
      </c>
      <c r="I72" s="8">
        <f t="shared" si="6"/>
        <v>79208700.500000045</v>
      </c>
      <c r="J72" s="8" t="e">
        <f t="shared" si="6"/>
        <v>#REF!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</row>
    <row r="73" spans="4:20" x14ac:dyDescent="0.2">
      <c r="D73" s="6">
        <v>8</v>
      </c>
      <c r="E73" s="27" t="s">
        <v>19</v>
      </c>
      <c r="F73" s="8">
        <v>0</v>
      </c>
      <c r="G73" s="8">
        <v>0</v>
      </c>
      <c r="H73" s="8">
        <v>0</v>
      </c>
      <c r="I73" s="8">
        <f t="shared" si="6"/>
        <v>240557000.00000012</v>
      </c>
      <c r="J73" s="8" t="e">
        <f t="shared" si="6"/>
        <v>#REF!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</row>
    <row r="74" spans="4:20" x14ac:dyDescent="0.2">
      <c r="D74" s="6">
        <v>9</v>
      </c>
      <c r="E74" s="27" t="s">
        <v>20</v>
      </c>
      <c r="F74" s="8">
        <v>0</v>
      </c>
      <c r="G74" s="8">
        <v>0</v>
      </c>
      <c r="H74" s="8">
        <v>0</v>
      </c>
      <c r="I74" s="8">
        <f t="shared" si="6"/>
        <v>134656650</v>
      </c>
      <c r="J74" s="8" t="e">
        <f t="shared" si="6"/>
        <v>#REF!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</row>
    <row r="75" spans="4:20" x14ac:dyDescent="0.2">
      <c r="D75" s="6">
        <v>10</v>
      </c>
      <c r="E75" s="27" t="s">
        <v>21</v>
      </c>
      <c r="F75" s="8">
        <v>0</v>
      </c>
      <c r="G75" s="8">
        <v>0</v>
      </c>
      <c r="H75" s="8">
        <v>0</v>
      </c>
      <c r="I75" s="8">
        <f t="shared" si="6"/>
        <v>171799000.00000009</v>
      </c>
      <c r="J75" s="8" t="e">
        <f t="shared" si="6"/>
        <v>#REF!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</row>
    <row r="76" spans="4:20" x14ac:dyDescent="0.2">
      <c r="D76" s="6">
        <v>11</v>
      </c>
      <c r="E76" s="7" t="s">
        <v>22</v>
      </c>
      <c r="F76" s="8">
        <v>0</v>
      </c>
      <c r="G76" s="8">
        <v>0</v>
      </c>
      <c r="H76" s="8">
        <v>0</v>
      </c>
      <c r="I76" s="8">
        <f t="shared" si="6"/>
        <v>125243812.25000012</v>
      </c>
      <c r="J76" s="8" t="e">
        <f t="shared" si="6"/>
        <v>#REF!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</row>
    <row r="77" spans="4:20" x14ac:dyDescent="0.2">
      <c r="D77" s="6">
        <v>12</v>
      </c>
      <c r="E77" s="7" t="s">
        <v>23</v>
      </c>
      <c r="F77" s="8">
        <v>0</v>
      </c>
      <c r="G77" s="8">
        <v>0</v>
      </c>
      <c r="H77" s="8">
        <v>0</v>
      </c>
      <c r="I77" s="8">
        <f t="shared" si="6"/>
        <v>246068899.99999985</v>
      </c>
      <c r="J77" s="8" t="e">
        <f t="shared" si="6"/>
        <v>#REF!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</row>
    <row r="78" spans="4:20" x14ac:dyDescent="0.2">
      <c r="D78" s="6">
        <v>13</v>
      </c>
      <c r="E78" s="7" t="s">
        <v>24</v>
      </c>
      <c r="F78" s="8">
        <v>0</v>
      </c>
      <c r="G78" s="8">
        <v>0</v>
      </c>
      <c r="H78" s="8">
        <v>0</v>
      </c>
      <c r="I78" s="8">
        <f t="shared" si="6"/>
        <v>141083411.00000006</v>
      </c>
      <c r="J78" s="8" t="e">
        <f t="shared" si="6"/>
        <v>#REF!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</row>
    <row r="79" spans="4:20" x14ac:dyDescent="0.2">
      <c r="D79" s="6">
        <v>14</v>
      </c>
      <c r="E79" s="7" t="s">
        <v>25</v>
      </c>
      <c r="F79" s="8">
        <v>0</v>
      </c>
      <c r="G79" s="8">
        <v>0</v>
      </c>
      <c r="H79" s="8">
        <v>0</v>
      </c>
      <c r="I79" s="8">
        <f t="shared" si="6"/>
        <v>108084375</v>
      </c>
      <c r="J79" s="8" t="e">
        <f t="shared" si="6"/>
        <v>#REF!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</row>
    <row r="80" spans="4:20" x14ac:dyDescent="0.2">
      <c r="D80" s="6">
        <v>15</v>
      </c>
      <c r="E80" s="27" t="s">
        <v>26</v>
      </c>
      <c r="F80" s="8">
        <v>0</v>
      </c>
      <c r="G80" s="8">
        <v>0</v>
      </c>
      <c r="H80" s="8">
        <v>0</v>
      </c>
      <c r="I80" s="8">
        <f t="shared" si="6"/>
        <v>110778709.99999999</v>
      </c>
      <c r="J80" s="8" t="e">
        <f t="shared" si="6"/>
        <v>#REF!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</row>
    <row r="81" spans="4:20" x14ac:dyDescent="0.2">
      <c r="D81" s="6">
        <v>16</v>
      </c>
      <c r="E81" s="7" t="s">
        <v>27</v>
      </c>
      <c r="F81" s="8">
        <v>0</v>
      </c>
      <c r="G81" s="8">
        <v>0</v>
      </c>
      <c r="H81" s="8">
        <v>0</v>
      </c>
      <c r="I81" s="8">
        <f t="shared" si="6"/>
        <v>312921014.99999988</v>
      </c>
      <c r="J81" s="8" t="e">
        <f t="shared" si="6"/>
        <v>#REF!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</row>
    <row r="82" spans="4:20" x14ac:dyDescent="0.2">
      <c r="D82" s="6">
        <v>17</v>
      </c>
      <c r="E82" s="27" t="s">
        <v>28</v>
      </c>
      <c r="F82" s="8">
        <v>0</v>
      </c>
      <c r="G82" s="8">
        <v>0</v>
      </c>
      <c r="H82" s="8">
        <v>0</v>
      </c>
      <c r="I82" s="8">
        <f t="shared" si="6"/>
        <v>113332135.00000006</v>
      </c>
      <c r="J82" s="8" t="e">
        <f t="shared" si="6"/>
        <v>#REF!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</row>
    <row r="83" spans="4:20" x14ac:dyDescent="0.2">
      <c r="D83" s="6">
        <v>18</v>
      </c>
      <c r="E83" s="7" t="s">
        <v>29</v>
      </c>
      <c r="F83" s="8">
        <v>0</v>
      </c>
      <c r="G83" s="8">
        <v>0</v>
      </c>
      <c r="H83" s="8">
        <v>0</v>
      </c>
      <c r="I83" s="8">
        <f t="shared" ref="I83:T90" si="7">(I196-($H196*$H$64))*I$6</f>
        <v>253324423.49999997</v>
      </c>
      <c r="J83" s="8" t="e">
        <f t="shared" si="7"/>
        <v>#REF!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</row>
    <row r="84" spans="4:20" x14ac:dyDescent="0.2">
      <c r="D84" s="6">
        <v>19</v>
      </c>
      <c r="E84" s="7" t="s">
        <v>30</v>
      </c>
      <c r="F84" s="8">
        <v>0</v>
      </c>
      <c r="G84" s="8">
        <v>0</v>
      </c>
      <c r="H84" s="8">
        <v>0</v>
      </c>
      <c r="I84" s="8">
        <f t="shared" si="7"/>
        <v>213814596.50000003</v>
      </c>
      <c r="J84" s="8" t="e">
        <f t="shared" si="7"/>
        <v>#REF!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</row>
    <row r="85" spans="4:20" x14ac:dyDescent="0.2">
      <c r="D85" s="6">
        <v>20</v>
      </c>
      <c r="E85" s="7" t="s">
        <v>31</v>
      </c>
      <c r="F85" s="8">
        <v>0</v>
      </c>
      <c r="G85" s="8">
        <v>0</v>
      </c>
      <c r="H85" s="8">
        <v>0</v>
      </c>
      <c r="I85" s="8">
        <f t="shared" si="7"/>
        <v>167612568.00000003</v>
      </c>
      <c r="J85" s="8" t="e">
        <f t="shared" si="7"/>
        <v>#REF!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</row>
    <row r="86" spans="4:20" x14ac:dyDescent="0.2">
      <c r="D86" s="6">
        <v>21</v>
      </c>
      <c r="E86" s="7" t="s">
        <v>32</v>
      </c>
      <c r="F86" s="8">
        <v>0</v>
      </c>
      <c r="G86" s="8">
        <v>0</v>
      </c>
      <c r="H86" s="8">
        <v>0</v>
      </c>
      <c r="I86" s="8">
        <f t="shared" si="7"/>
        <v>237417179.99999994</v>
      </c>
      <c r="J86" s="8" t="e">
        <f t="shared" si="7"/>
        <v>#REF!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</row>
    <row r="87" spans="4:20" x14ac:dyDescent="0.2">
      <c r="D87" s="6">
        <v>22</v>
      </c>
      <c r="E87" s="7" t="s">
        <v>37</v>
      </c>
      <c r="F87" s="8">
        <v>0</v>
      </c>
      <c r="G87" s="8">
        <v>0</v>
      </c>
      <c r="H87" s="8">
        <v>0</v>
      </c>
      <c r="I87" s="8">
        <f t="shared" si="7"/>
        <v>88043235.00000006</v>
      </c>
      <c r="J87" s="8" t="e">
        <f t="shared" si="7"/>
        <v>#REF!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</row>
    <row r="88" spans="4:20" x14ac:dyDescent="0.2">
      <c r="D88" s="6">
        <v>23</v>
      </c>
      <c r="E88" s="27" t="s">
        <v>38</v>
      </c>
      <c r="F88" s="8">
        <v>0</v>
      </c>
      <c r="G88" s="8">
        <v>0</v>
      </c>
      <c r="H88" s="8">
        <v>0</v>
      </c>
      <c r="I88" s="8">
        <f t="shared" si="7"/>
        <v>67052614.99999997</v>
      </c>
      <c r="J88" s="8" t="e">
        <f t="shared" si="7"/>
        <v>#REF!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</row>
    <row r="89" spans="4:20" x14ac:dyDescent="0.2">
      <c r="D89" s="6">
        <v>24</v>
      </c>
      <c r="E89" s="7" t="s">
        <v>39</v>
      </c>
      <c r="F89" s="8">
        <v>0</v>
      </c>
      <c r="G89" s="8">
        <v>0</v>
      </c>
      <c r="H89" s="8">
        <v>0</v>
      </c>
      <c r="I89" s="8">
        <f t="shared" si="7"/>
        <v>26883330.000000004</v>
      </c>
      <c r="J89" s="8" t="e">
        <f t="shared" si="7"/>
        <v>#REF!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</row>
    <row r="90" spans="4:20" x14ac:dyDescent="0.2">
      <c r="D90" s="6">
        <v>25</v>
      </c>
      <c r="E90" s="7" t="s">
        <v>40</v>
      </c>
      <c r="F90" s="8">
        <v>0</v>
      </c>
      <c r="G90" s="8">
        <v>0</v>
      </c>
      <c r="H90" s="8">
        <v>0</v>
      </c>
      <c r="I90" s="8">
        <f t="shared" si="7"/>
        <v>13093067.499999998</v>
      </c>
      <c r="J90" s="8" t="e">
        <f t="shared" si="7"/>
        <v>#REF!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</row>
    <row r="91" spans="4:20" x14ac:dyDescent="0.2"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4:20" x14ac:dyDescent="0.2">
      <c r="E92" s="22" t="s">
        <v>41</v>
      </c>
      <c r="F92" t="s">
        <v>64</v>
      </c>
    </row>
    <row r="93" spans="4:20" x14ac:dyDescent="0.2">
      <c r="D93" s="11"/>
      <c r="E93" s="12" t="s">
        <v>36</v>
      </c>
      <c r="F93" s="13" t="s">
        <v>46</v>
      </c>
      <c r="G93" s="13" t="s">
        <v>47</v>
      </c>
      <c r="H93" s="13" t="s">
        <v>48</v>
      </c>
      <c r="I93" s="13" t="s">
        <v>49</v>
      </c>
      <c r="J93" s="13" t="s">
        <v>50</v>
      </c>
      <c r="K93" s="13" t="s">
        <v>51</v>
      </c>
      <c r="L93" s="13" t="s">
        <v>52</v>
      </c>
      <c r="M93" s="13" t="s">
        <v>53</v>
      </c>
      <c r="N93" s="13" t="s">
        <v>54</v>
      </c>
      <c r="O93" s="13" t="s">
        <v>55</v>
      </c>
      <c r="P93" s="13" t="s">
        <v>56</v>
      </c>
      <c r="Q93" s="13" t="s">
        <v>57</v>
      </c>
      <c r="R93" s="13" t="s">
        <v>58</v>
      </c>
      <c r="S93" s="13" t="s">
        <v>59</v>
      </c>
      <c r="T93" s="13" t="s">
        <v>60</v>
      </c>
    </row>
    <row r="94" spans="4:20" x14ac:dyDescent="0.2">
      <c r="D94" s="6">
        <v>1</v>
      </c>
      <c r="E94" s="7" t="s">
        <v>12</v>
      </c>
      <c r="F94" s="20">
        <v>0</v>
      </c>
      <c r="G94" s="20">
        <v>0</v>
      </c>
      <c r="H94" s="20">
        <v>0</v>
      </c>
      <c r="I94" s="20">
        <v>110255100</v>
      </c>
      <c r="J94" s="20">
        <v>110573770</v>
      </c>
      <c r="K94" s="20">
        <v>110892440</v>
      </c>
      <c r="L94" s="20">
        <v>111211110</v>
      </c>
      <c r="M94" s="20">
        <v>111529760</v>
      </c>
      <c r="N94" s="20">
        <v>111848430</v>
      </c>
      <c r="O94" s="20">
        <v>112167080</v>
      </c>
      <c r="P94" s="20">
        <v>112485720</v>
      </c>
      <c r="Q94" s="20">
        <v>112804380</v>
      </c>
      <c r="R94" s="20">
        <v>113123030</v>
      </c>
      <c r="S94" s="20">
        <v>113441690</v>
      </c>
      <c r="T94" s="21">
        <v>113760344</v>
      </c>
    </row>
    <row r="95" spans="4:20" x14ac:dyDescent="0.2">
      <c r="D95" s="6">
        <v>2</v>
      </c>
      <c r="E95" s="7" t="s">
        <v>13</v>
      </c>
      <c r="F95" s="20">
        <v>0</v>
      </c>
      <c r="G95" s="20">
        <v>0</v>
      </c>
      <c r="H95" s="20">
        <v>0</v>
      </c>
      <c r="I95" s="20">
        <v>192964770</v>
      </c>
      <c r="J95" s="20">
        <v>193522430</v>
      </c>
      <c r="K95" s="20">
        <v>194080110</v>
      </c>
      <c r="L95" s="20">
        <v>194637760</v>
      </c>
      <c r="M95" s="20">
        <v>195195580</v>
      </c>
      <c r="N95" s="20">
        <v>195753200</v>
      </c>
      <c r="O95" s="20">
        <v>196310930</v>
      </c>
      <c r="P95" s="20">
        <v>196868660</v>
      </c>
      <c r="Q95" s="20">
        <v>197426350</v>
      </c>
      <c r="R95" s="20">
        <v>197983970</v>
      </c>
      <c r="S95" s="20">
        <v>198541840</v>
      </c>
      <c r="T95" s="21">
        <v>199099400</v>
      </c>
    </row>
    <row r="96" spans="4:20" x14ac:dyDescent="0.2">
      <c r="D96" s="6">
        <v>3</v>
      </c>
      <c r="E96" s="7" t="s">
        <v>14</v>
      </c>
      <c r="F96" s="20">
        <v>0</v>
      </c>
      <c r="G96" s="20">
        <v>0</v>
      </c>
      <c r="H96" s="20">
        <v>0</v>
      </c>
      <c r="I96" s="20">
        <v>14444272</v>
      </c>
      <c r="J96" s="20">
        <v>14486019</v>
      </c>
      <c r="K96" s="20">
        <v>14527765</v>
      </c>
      <c r="L96" s="20">
        <v>14569513</v>
      </c>
      <c r="M96" s="20">
        <v>14611261</v>
      </c>
      <c r="N96" s="20">
        <v>14653008</v>
      </c>
      <c r="O96" s="20">
        <v>14694754</v>
      </c>
      <c r="P96" s="20">
        <v>14736499</v>
      </c>
      <c r="Q96" s="20">
        <v>14778247</v>
      </c>
      <c r="R96" s="20">
        <v>14819994</v>
      </c>
      <c r="S96" s="20">
        <v>14861738</v>
      </c>
      <c r="T96" s="21">
        <v>14903483</v>
      </c>
    </row>
    <row r="97" spans="4:20" x14ac:dyDescent="0.2">
      <c r="D97" s="6">
        <v>4</v>
      </c>
      <c r="E97" s="7" t="s">
        <v>15</v>
      </c>
      <c r="F97" s="20">
        <v>0</v>
      </c>
      <c r="G97" s="20">
        <v>0</v>
      </c>
      <c r="H97" s="20">
        <v>0</v>
      </c>
      <c r="I97" s="20">
        <v>14009038</v>
      </c>
      <c r="J97" s="20">
        <v>14049531</v>
      </c>
      <c r="K97" s="20">
        <v>14090016</v>
      </c>
      <c r="L97" s="20">
        <v>14130506</v>
      </c>
      <c r="M97" s="20">
        <v>14170993</v>
      </c>
      <c r="N97" s="20">
        <v>14211486</v>
      </c>
      <c r="O97" s="20">
        <v>14251974</v>
      </c>
      <c r="P97" s="20">
        <v>14292461</v>
      </c>
      <c r="Q97" s="20">
        <v>14332947</v>
      </c>
      <c r="R97" s="20">
        <v>14373438</v>
      </c>
      <c r="S97" s="20">
        <v>14413926</v>
      </c>
      <c r="T97" s="21">
        <v>14454414</v>
      </c>
    </row>
    <row r="98" spans="4:20" x14ac:dyDescent="0.2">
      <c r="D98" s="6">
        <v>5</v>
      </c>
      <c r="E98" s="7" t="s">
        <v>16</v>
      </c>
      <c r="F98" s="20">
        <v>0</v>
      </c>
      <c r="G98" s="20">
        <v>0</v>
      </c>
      <c r="H98" s="20">
        <v>0</v>
      </c>
      <c r="I98" s="20">
        <v>64425264</v>
      </c>
      <c r="J98" s="20">
        <v>64611464</v>
      </c>
      <c r="K98" s="20">
        <v>64797696</v>
      </c>
      <c r="L98" s="20">
        <v>64983868</v>
      </c>
      <c r="M98" s="20">
        <v>65170080</v>
      </c>
      <c r="N98" s="20">
        <v>65356256</v>
      </c>
      <c r="O98" s="20">
        <v>65542490</v>
      </c>
      <c r="P98" s="20">
        <v>65728668</v>
      </c>
      <c r="Q98" s="20">
        <v>65914868</v>
      </c>
      <c r="R98" s="20">
        <v>66101084</v>
      </c>
      <c r="S98" s="20">
        <v>66287280</v>
      </c>
      <c r="T98" s="21">
        <v>66473480</v>
      </c>
    </row>
    <row r="99" spans="4:20" x14ac:dyDescent="0.2">
      <c r="D99" s="6">
        <v>6</v>
      </c>
      <c r="E99" s="7" t="s">
        <v>17</v>
      </c>
      <c r="F99" s="20">
        <v>0</v>
      </c>
      <c r="G99" s="20">
        <v>0</v>
      </c>
      <c r="H99" s="20">
        <v>0</v>
      </c>
      <c r="I99" s="20">
        <v>93672100</v>
      </c>
      <c r="J99" s="20">
        <v>93942860</v>
      </c>
      <c r="K99" s="20">
        <v>94213570</v>
      </c>
      <c r="L99" s="20">
        <v>94484330</v>
      </c>
      <c r="M99" s="20">
        <v>94755016</v>
      </c>
      <c r="N99" s="20">
        <v>95025784</v>
      </c>
      <c r="O99" s="20">
        <v>95296510</v>
      </c>
      <c r="P99" s="20">
        <v>95567240</v>
      </c>
      <c r="Q99" s="20">
        <v>95837944</v>
      </c>
      <c r="R99" s="20">
        <v>96108680</v>
      </c>
      <c r="S99" s="20">
        <v>96379430</v>
      </c>
      <c r="T99" s="21">
        <v>96650120</v>
      </c>
    </row>
    <row r="100" spans="4:20" x14ac:dyDescent="0.2">
      <c r="D100" s="6">
        <v>7</v>
      </c>
      <c r="E100" s="7" t="s">
        <v>18</v>
      </c>
      <c r="F100" s="20">
        <v>0</v>
      </c>
      <c r="G100" s="20">
        <v>0</v>
      </c>
      <c r="H100" s="20">
        <v>0</v>
      </c>
      <c r="I100" s="20">
        <v>133519704</v>
      </c>
      <c r="J100" s="20">
        <v>133905624</v>
      </c>
      <c r="K100" s="20">
        <v>134291500</v>
      </c>
      <c r="L100" s="20">
        <v>134677310</v>
      </c>
      <c r="M100" s="20">
        <v>135063340</v>
      </c>
      <c r="N100" s="20">
        <v>135449200</v>
      </c>
      <c r="O100" s="20">
        <v>135835140</v>
      </c>
      <c r="P100" s="20">
        <v>136220980</v>
      </c>
      <c r="Q100" s="20">
        <v>136606830</v>
      </c>
      <c r="R100" s="20">
        <v>136992750</v>
      </c>
      <c r="S100" s="20">
        <v>137378600</v>
      </c>
      <c r="T100" s="21">
        <v>137764500</v>
      </c>
    </row>
    <row r="101" spans="4:20" x14ac:dyDescent="0.2">
      <c r="D101" s="6">
        <v>8</v>
      </c>
      <c r="E101" s="7" t="s">
        <v>19</v>
      </c>
      <c r="F101" s="20">
        <v>0</v>
      </c>
      <c r="G101" s="20">
        <v>0</v>
      </c>
      <c r="H101" s="20">
        <v>0</v>
      </c>
      <c r="I101" s="20">
        <v>125909820</v>
      </c>
      <c r="J101" s="20">
        <v>126273680</v>
      </c>
      <c r="K101" s="20">
        <v>126637670</v>
      </c>
      <c r="L101" s="20">
        <v>127001480</v>
      </c>
      <c r="M101" s="20">
        <v>127365416</v>
      </c>
      <c r="N101" s="20">
        <v>127729330</v>
      </c>
      <c r="O101" s="20">
        <v>128093230</v>
      </c>
      <c r="P101" s="20">
        <v>128457096</v>
      </c>
      <c r="Q101" s="20">
        <v>128821000</v>
      </c>
      <c r="R101" s="20">
        <v>129184936</v>
      </c>
      <c r="S101" s="20">
        <v>129548810</v>
      </c>
      <c r="T101" s="21">
        <v>129912670</v>
      </c>
    </row>
    <row r="102" spans="4:20" x14ac:dyDescent="0.2">
      <c r="D102" s="6">
        <v>9</v>
      </c>
      <c r="E102" s="7" t="s">
        <v>20</v>
      </c>
      <c r="F102" s="20">
        <v>0</v>
      </c>
      <c r="G102" s="20">
        <v>0</v>
      </c>
      <c r="H102" s="20">
        <v>0</v>
      </c>
      <c r="I102" s="20">
        <v>22791952</v>
      </c>
      <c r="J102" s="20">
        <v>22857828</v>
      </c>
      <c r="K102" s="20">
        <v>22923696</v>
      </c>
      <c r="L102" s="20">
        <v>22989566</v>
      </c>
      <c r="M102" s="20">
        <v>23055444</v>
      </c>
      <c r="N102" s="20">
        <v>23121320</v>
      </c>
      <c r="O102" s="20">
        <v>23187192</v>
      </c>
      <c r="P102" s="20">
        <v>23253060</v>
      </c>
      <c r="Q102" s="20">
        <v>23318934</v>
      </c>
      <c r="R102" s="20">
        <v>23384808</v>
      </c>
      <c r="S102" s="20">
        <v>23450676</v>
      </c>
      <c r="T102" s="21">
        <v>23516550</v>
      </c>
    </row>
    <row r="103" spans="4:20" x14ac:dyDescent="0.2">
      <c r="D103" s="6">
        <v>10</v>
      </c>
      <c r="E103" s="7" t="s">
        <v>21</v>
      </c>
      <c r="F103" s="20">
        <v>0</v>
      </c>
      <c r="G103" s="20">
        <v>0</v>
      </c>
      <c r="H103" s="20">
        <v>0</v>
      </c>
      <c r="I103" s="20">
        <v>31286206</v>
      </c>
      <c r="J103" s="20">
        <v>31376628</v>
      </c>
      <c r="K103" s="20">
        <v>31467048</v>
      </c>
      <c r="L103" s="20">
        <v>31557464</v>
      </c>
      <c r="M103" s="20">
        <v>31647898</v>
      </c>
      <c r="N103" s="20">
        <v>31738322</v>
      </c>
      <c r="O103" s="20">
        <v>31828738</v>
      </c>
      <c r="P103" s="20">
        <v>31919168</v>
      </c>
      <c r="Q103" s="20">
        <v>32009584</v>
      </c>
      <c r="R103" s="20">
        <v>32100010</v>
      </c>
      <c r="S103" s="20">
        <v>32190426</v>
      </c>
      <c r="T103" s="21">
        <v>32280854</v>
      </c>
    </row>
    <row r="104" spans="4:20" x14ac:dyDescent="0.2">
      <c r="D104" s="6">
        <v>11</v>
      </c>
      <c r="E104" s="7" t="s">
        <v>22</v>
      </c>
      <c r="F104" s="20">
        <v>0</v>
      </c>
      <c r="G104" s="20">
        <v>0</v>
      </c>
      <c r="H104" s="20">
        <v>0</v>
      </c>
      <c r="I104" s="20">
        <v>22458810</v>
      </c>
      <c r="J104" s="20">
        <v>22523720</v>
      </c>
      <c r="K104" s="20">
        <v>22588630</v>
      </c>
      <c r="L104" s="20">
        <v>22653542</v>
      </c>
      <c r="M104" s="20">
        <v>22718450</v>
      </c>
      <c r="N104" s="20">
        <v>22783362</v>
      </c>
      <c r="O104" s="20">
        <v>22848270</v>
      </c>
      <c r="P104" s="20">
        <v>22913182</v>
      </c>
      <c r="Q104" s="20">
        <v>22978088</v>
      </c>
      <c r="R104" s="20">
        <v>23042996</v>
      </c>
      <c r="S104" s="20">
        <v>23107910</v>
      </c>
      <c r="T104" s="21">
        <v>23172822</v>
      </c>
    </row>
    <row r="105" spans="4:20" x14ac:dyDescent="0.2">
      <c r="D105" s="6">
        <v>12</v>
      </c>
      <c r="E105" s="7" t="s">
        <v>23</v>
      </c>
      <c r="F105" s="20">
        <v>0</v>
      </c>
      <c r="G105" s="20">
        <v>0</v>
      </c>
      <c r="H105" s="20">
        <v>0</v>
      </c>
      <c r="I105" s="20">
        <v>62138550</v>
      </c>
      <c r="J105" s="20">
        <v>62318132</v>
      </c>
      <c r="K105" s="20">
        <v>62497730</v>
      </c>
      <c r="L105" s="20">
        <v>62677310</v>
      </c>
      <c r="M105" s="20">
        <v>62856892</v>
      </c>
      <c r="N105" s="20">
        <v>63036492</v>
      </c>
      <c r="O105" s="20">
        <v>63216096</v>
      </c>
      <c r="P105" s="20">
        <v>63395664</v>
      </c>
      <c r="Q105" s="20">
        <v>63575276</v>
      </c>
      <c r="R105" s="20">
        <v>63754856</v>
      </c>
      <c r="S105" s="20">
        <v>63934456</v>
      </c>
      <c r="T105" s="21">
        <v>64114040</v>
      </c>
    </row>
    <row r="106" spans="4:20" x14ac:dyDescent="0.2">
      <c r="D106" s="6">
        <v>13</v>
      </c>
      <c r="E106" s="7" t="s">
        <v>24</v>
      </c>
      <c r="F106" s="20">
        <v>0</v>
      </c>
      <c r="G106" s="20">
        <v>0</v>
      </c>
      <c r="H106" s="20">
        <v>0</v>
      </c>
      <c r="I106" s="20">
        <v>47365692</v>
      </c>
      <c r="J106" s="20">
        <v>47502604</v>
      </c>
      <c r="K106" s="20">
        <v>47639484</v>
      </c>
      <c r="L106" s="20">
        <v>47776376</v>
      </c>
      <c r="M106" s="20">
        <v>47913280</v>
      </c>
      <c r="N106" s="20">
        <v>48050188</v>
      </c>
      <c r="O106" s="20">
        <v>48187092</v>
      </c>
      <c r="P106" s="20">
        <v>48323980</v>
      </c>
      <c r="Q106" s="20">
        <v>48460860</v>
      </c>
      <c r="R106" s="20">
        <v>48597764</v>
      </c>
      <c r="S106" s="20">
        <v>48734660</v>
      </c>
      <c r="T106" s="21">
        <v>48871548</v>
      </c>
    </row>
    <row r="107" spans="4:20" x14ac:dyDescent="0.2">
      <c r="D107" s="6">
        <v>14</v>
      </c>
      <c r="E107" s="7" t="s">
        <v>25</v>
      </c>
      <c r="F107" s="20">
        <v>0</v>
      </c>
      <c r="G107" s="20">
        <v>0</v>
      </c>
      <c r="H107" s="20">
        <v>0</v>
      </c>
      <c r="I107" s="20">
        <v>27335694</v>
      </c>
      <c r="J107" s="20">
        <v>27414700</v>
      </c>
      <c r="K107" s="20">
        <v>27493700</v>
      </c>
      <c r="L107" s="20">
        <v>27572706</v>
      </c>
      <c r="M107" s="20">
        <v>27651714</v>
      </c>
      <c r="N107" s="20">
        <v>27730714</v>
      </c>
      <c r="O107" s="20">
        <v>27809714</v>
      </c>
      <c r="P107" s="20">
        <v>27888730</v>
      </c>
      <c r="Q107" s="20">
        <v>27967726</v>
      </c>
      <c r="R107" s="20">
        <v>28046738</v>
      </c>
      <c r="S107" s="20">
        <v>28125736</v>
      </c>
      <c r="T107" s="21">
        <v>28204742</v>
      </c>
    </row>
    <row r="108" spans="4:20" x14ac:dyDescent="0.2">
      <c r="D108" s="6">
        <v>15</v>
      </c>
      <c r="E108" s="7" t="s">
        <v>26</v>
      </c>
      <c r="F108" s="20">
        <v>0</v>
      </c>
      <c r="G108" s="20">
        <v>0</v>
      </c>
      <c r="H108" s="20">
        <v>0</v>
      </c>
      <c r="I108" s="20">
        <v>55805430</v>
      </c>
      <c r="J108" s="20">
        <v>55966716</v>
      </c>
      <c r="K108" s="20">
        <v>56127990</v>
      </c>
      <c r="L108" s="20">
        <v>56289292</v>
      </c>
      <c r="M108" s="20">
        <v>56450572</v>
      </c>
      <c r="N108" s="20">
        <v>56611864</v>
      </c>
      <c r="O108" s="20">
        <v>56773148</v>
      </c>
      <c r="P108" s="20">
        <v>56934440</v>
      </c>
      <c r="Q108" s="20">
        <v>57095720</v>
      </c>
      <c r="R108" s="20">
        <v>57257012</v>
      </c>
      <c r="S108" s="20">
        <v>57418300</v>
      </c>
      <c r="T108" s="21">
        <v>57579600</v>
      </c>
    </row>
    <row r="109" spans="4:20" x14ac:dyDescent="0.2">
      <c r="D109" s="6">
        <v>16</v>
      </c>
      <c r="E109" s="7" t="s">
        <v>27</v>
      </c>
      <c r="F109" s="20">
        <v>0</v>
      </c>
      <c r="G109" s="20">
        <v>0</v>
      </c>
      <c r="H109" s="20">
        <v>0</v>
      </c>
      <c r="I109" s="20">
        <v>46873796</v>
      </c>
      <c r="J109" s="20">
        <v>47009296</v>
      </c>
      <c r="K109" s="20">
        <v>47144756</v>
      </c>
      <c r="L109" s="20">
        <v>47280236</v>
      </c>
      <c r="M109" s="20">
        <v>47415700</v>
      </c>
      <c r="N109" s="20">
        <v>47551176</v>
      </c>
      <c r="O109" s="20">
        <v>47686660</v>
      </c>
      <c r="P109" s="20">
        <v>47822130</v>
      </c>
      <c r="Q109" s="20">
        <v>47957604</v>
      </c>
      <c r="R109" s="20">
        <v>48093064</v>
      </c>
      <c r="S109" s="20">
        <v>48228536</v>
      </c>
      <c r="T109" s="21">
        <v>48364012</v>
      </c>
    </row>
    <row r="110" spans="4:20" x14ac:dyDescent="0.2">
      <c r="D110" s="6">
        <v>17</v>
      </c>
      <c r="E110" s="7" t="s">
        <v>28</v>
      </c>
      <c r="F110" s="20">
        <v>0</v>
      </c>
      <c r="G110" s="20">
        <v>0</v>
      </c>
      <c r="H110" s="20">
        <v>0</v>
      </c>
      <c r="I110" s="20">
        <v>84385160</v>
      </c>
      <c r="J110" s="20">
        <v>84629070</v>
      </c>
      <c r="K110" s="20">
        <v>84872936</v>
      </c>
      <c r="L110" s="20">
        <v>85116850</v>
      </c>
      <c r="M110" s="20">
        <v>85360710</v>
      </c>
      <c r="N110" s="20">
        <v>85604610</v>
      </c>
      <c r="O110" s="20">
        <v>85848500</v>
      </c>
      <c r="P110" s="20">
        <v>86092410</v>
      </c>
      <c r="Q110" s="20">
        <v>86336264</v>
      </c>
      <c r="R110" s="20">
        <v>86580184</v>
      </c>
      <c r="S110" s="20">
        <v>86824040</v>
      </c>
      <c r="T110" s="21">
        <v>87067950</v>
      </c>
    </row>
    <row r="111" spans="4:20" x14ac:dyDescent="0.2">
      <c r="D111" s="6">
        <v>18</v>
      </c>
      <c r="E111" s="7" t="s">
        <v>29</v>
      </c>
      <c r="F111" s="20">
        <v>0</v>
      </c>
      <c r="G111" s="20">
        <v>0</v>
      </c>
      <c r="H111" s="20">
        <v>0</v>
      </c>
      <c r="I111" s="20">
        <v>62153064</v>
      </c>
      <c r="J111" s="20">
        <v>62332696</v>
      </c>
      <c r="K111" s="20">
        <v>62512344</v>
      </c>
      <c r="L111" s="20">
        <v>62691950</v>
      </c>
      <c r="M111" s="20">
        <v>62871604</v>
      </c>
      <c r="N111" s="20">
        <v>63051230</v>
      </c>
      <c r="O111" s="20">
        <v>63230876</v>
      </c>
      <c r="P111" s="20">
        <v>63410492</v>
      </c>
      <c r="Q111" s="20">
        <v>63590140</v>
      </c>
      <c r="R111" s="20">
        <v>63769784</v>
      </c>
      <c r="S111" s="20">
        <v>63949400</v>
      </c>
      <c r="T111" s="21">
        <v>64129030</v>
      </c>
    </row>
    <row r="112" spans="4:20" x14ac:dyDescent="0.2">
      <c r="D112" s="6">
        <v>19</v>
      </c>
      <c r="E112" s="7" t="s">
        <v>30</v>
      </c>
      <c r="F112" s="20">
        <v>0</v>
      </c>
      <c r="G112" s="20">
        <v>0</v>
      </c>
      <c r="H112" s="20">
        <v>0</v>
      </c>
      <c r="I112" s="20">
        <v>50383836</v>
      </c>
      <c r="J112" s="20">
        <v>50529456</v>
      </c>
      <c r="K112" s="20">
        <v>50675070</v>
      </c>
      <c r="L112" s="20">
        <v>50820684</v>
      </c>
      <c r="M112" s="20">
        <v>50966308</v>
      </c>
      <c r="N112" s="20">
        <v>51111920</v>
      </c>
      <c r="O112" s="20">
        <v>51257544</v>
      </c>
      <c r="P112" s="20">
        <v>51403150</v>
      </c>
      <c r="Q112" s="20">
        <v>51548764</v>
      </c>
      <c r="R112" s="20">
        <v>51694396</v>
      </c>
      <c r="S112" s="20">
        <v>51840010</v>
      </c>
      <c r="T112" s="21">
        <v>51985628</v>
      </c>
    </row>
    <row r="113" spans="4:20" x14ac:dyDescent="0.2">
      <c r="D113" s="6">
        <v>20</v>
      </c>
      <c r="E113" s="7" t="s">
        <v>31</v>
      </c>
      <c r="F113" s="20">
        <v>0</v>
      </c>
      <c r="G113" s="20">
        <v>0</v>
      </c>
      <c r="H113" s="20">
        <v>0</v>
      </c>
      <c r="I113" s="20">
        <v>30183854</v>
      </c>
      <c r="J113" s="20">
        <v>30271088</v>
      </c>
      <c r="K113" s="20">
        <v>30358320</v>
      </c>
      <c r="L113" s="20">
        <v>30445558</v>
      </c>
      <c r="M113" s="20">
        <v>30532798</v>
      </c>
      <c r="N113" s="20">
        <v>30620030</v>
      </c>
      <c r="O113" s="20">
        <v>30707272</v>
      </c>
      <c r="P113" s="20">
        <v>30794504</v>
      </c>
      <c r="Q113" s="20">
        <v>30881740</v>
      </c>
      <c r="R113" s="20">
        <v>30968976</v>
      </c>
      <c r="S113" s="20">
        <v>31056218</v>
      </c>
      <c r="T113" s="21">
        <v>31143448</v>
      </c>
    </row>
    <row r="114" spans="4:20" x14ac:dyDescent="0.2">
      <c r="D114" s="6">
        <v>21</v>
      </c>
      <c r="E114" s="7" t="s">
        <v>32</v>
      </c>
      <c r="F114" s="20">
        <v>0</v>
      </c>
      <c r="G114" s="20">
        <v>0</v>
      </c>
      <c r="H114" s="20">
        <v>0</v>
      </c>
      <c r="I114" s="20">
        <v>86213660</v>
      </c>
      <c r="J114" s="20">
        <v>86462830</v>
      </c>
      <c r="K114" s="20">
        <v>86712020</v>
      </c>
      <c r="L114" s="20">
        <v>86961180</v>
      </c>
      <c r="M114" s="20">
        <v>87210376</v>
      </c>
      <c r="N114" s="20">
        <v>87459530</v>
      </c>
      <c r="O114" s="20">
        <v>87708744</v>
      </c>
      <c r="P114" s="20">
        <v>87957840</v>
      </c>
      <c r="Q114" s="20">
        <v>88207064</v>
      </c>
      <c r="R114" s="20">
        <v>88456264</v>
      </c>
      <c r="S114" s="20">
        <v>88705360</v>
      </c>
      <c r="T114" s="21">
        <v>88954570</v>
      </c>
    </row>
    <row r="115" spans="4:20" x14ac:dyDescent="0.2">
      <c r="D115" s="6">
        <v>22</v>
      </c>
      <c r="E115" s="7" t="s">
        <v>37</v>
      </c>
      <c r="F115" s="20">
        <v>0</v>
      </c>
      <c r="G115" s="20">
        <v>0</v>
      </c>
      <c r="H115" s="20">
        <v>0</v>
      </c>
      <c r="I115" s="20">
        <v>19450198</v>
      </c>
      <c r="J115" s="20">
        <v>19506420</v>
      </c>
      <c r="K115" s="20">
        <v>19562634</v>
      </c>
      <c r="L115" s="20">
        <v>19618844</v>
      </c>
      <c r="M115" s="20">
        <v>19675060</v>
      </c>
      <c r="N115" s="20">
        <v>19731278</v>
      </c>
      <c r="O115" s="20">
        <v>19787494</v>
      </c>
      <c r="P115" s="20">
        <v>19843702</v>
      </c>
      <c r="Q115" s="20">
        <v>19899916</v>
      </c>
      <c r="R115" s="20">
        <v>19956130</v>
      </c>
      <c r="S115" s="20">
        <v>20012346</v>
      </c>
      <c r="T115" s="21">
        <v>20068558</v>
      </c>
    </row>
    <row r="116" spans="4:20" x14ac:dyDescent="0.2">
      <c r="D116" s="6">
        <v>23</v>
      </c>
      <c r="E116" s="7" t="s">
        <v>38</v>
      </c>
      <c r="F116" s="20">
        <v>0</v>
      </c>
      <c r="G116" s="20">
        <v>0</v>
      </c>
      <c r="H116" s="20">
        <v>0</v>
      </c>
      <c r="I116" s="20">
        <v>43466788</v>
      </c>
      <c r="J116" s="20">
        <v>43592412</v>
      </c>
      <c r="K116" s="20">
        <v>43718036</v>
      </c>
      <c r="L116" s="20">
        <v>43843660</v>
      </c>
      <c r="M116" s="20">
        <v>43969296</v>
      </c>
      <c r="N116" s="20">
        <v>44094916</v>
      </c>
      <c r="O116" s="20">
        <v>44220550</v>
      </c>
      <c r="P116" s="20">
        <v>44346180</v>
      </c>
      <c r="Q116" s="20">
        <v>44471796</v>
      </c>
      <c r="R116" s="20">
        <v>44597428</v>
      </c>
      <c r="S116" s="20">
        <v>44723056</v>
      </c>
      <c r="T116" s="21">
        <v>44848680</v>
      </c>
    </row>
    <row r="117" spans="4:20" x14ac:dyDescent="0.2">
      <c r="D117" s="6">
        <v>24</v>
      </c>
      <c r="E117" s="7" t="s">
        <v>39</v>
      </c>
      <c r="F117" s="20">
        <v>0</v>
      </c>
      <c r="G117" s="20">
        <v>0</v>
      </c>
      <c r="H117" s="20">
        <v>0</v>
      </c>
      <c r="I117" s="20">
        <v>6523726</v>
      </c>
      <c r="J117" s="20">
        <v>6542580.5</v>
      </c>
      <c r="K117" s="20">
        <v>6561435.5</v>
      </c>
      <c r="L117" s="20">
        <v>6580290</v>
      </c>
      <c r="M117" s="20">
        <v>6599145</v>
      </c>
      <c r="N117" s="20">
        <v>6617999.5</v>
      </c>
      <c r="O117" s="20">
        <v>6636854.5</v>
      </c>
      <c r="P117" s="20">
        <v>6655709</v>
      </c>
      <c r="Q117" s="20">
        <v>6674564</v>
      </c>
      <c r="R117" s="20">
        <v>6693418.5</v>
      </c>
      <c r="S117" s="20">
        <v>6712273</v>
      </c>
      <c r="T117" s="21">
        <v>6731127.5</v>
      </c>
    </row>
    <row r="118" spans="4:20" x14ac:dyDescent="0.2">
      <c r="D118" s="6">
        <v>25</v>
      </c>
      <c r="E118" s="7" t="s">
        <v>40</v>
      </c>
      <c r="F118" s="20">
        <v>0</v>
      </c>
      <c r="G118" s="20">
        <v>0</v>
      </c>
      <c r="H118" s="20">
        <v>0</v>
      </c>
      <c r="I118" s="20">
        <v>5752336</v>
      </c>
      <c r="J118" s="20">
        <v>5768961.5</v>
      </c>
      <c r="K118" s="20">
        <v>5785587.5</v>
      </c>
      <c r="L118" s="20">
        <v>5802212</v>
      </c>
      <c r="M118" s="20">
        <v>5818838</v>
      </c>
      <c r="N118" s="20">
        <v>5835463.5</v>
      </c>
      <c r="O118" s="20">
        <v>5852088.5</v>
      </c>
      <c r="P118" s="20">
        <v>5868713</v>
      </c>
      <c r="Q118" s="20">
        <v>5885338</v>
      </c>
      <c r="R118" s="20">
        <v>5901964</v>
      </c>
      <c r="S118" s="20">
        <v>5918589</v>
      </c>
      <c r="T118" s="21">
        <v>5935214</v>
      </c>
    </row>
    <row r="119" spans="4:20" x14ac:dyDescent="0.2">
      <c r="J119" s="2">
        <f t="shared" ref="J119:T119" si="8">SUM(J94:J118)</f>
        <v>1457970516</v>
      </c>
      <c r="K119" s="2">
        <f t="shared" si="8"/>
        <v>1462172184</v>
      </c>
      <c r="L119" s="2">
        <f t="shared" si="8"/>
        <v>1466373597</v>
      </c>
      <c r="M119" s="2">
        <f t="shared" si="8"/>
        <v>1470575531</v>
      </c>
      <c r="N119" s="2">
        <f t="shared" si="8"/>
        <v>1474777109</v>
      </c>
      <c r="O119" s="2">
        <f t="shared" si="8"/>
        <v>1478978941</v>
      </c>
      <c r="P119" s="2">
        <f t="shared" si="8"/>
        <v>1483180378</v>
      </c>
      <c r="Q119" s="2">
        <f t="shared" si="8"/>
        <v>1487381944</v>
      </c>
      <c r="R119" s="2">
        <f t="shared" si="8"/>
        <v>1491583674.5</v>
      </c>
      <c r="S119" s="2">
        <f t="shared" si="8"/>
        <v>1495785306</v>
      </c>
      <c r="T119" s="2">
        <f t="shared" si="8"/>
        <v>1499986784.5</v>
      </c>
    </row>
    <row r="120" spans="4:20" x14ac:dyDescent="0.2">
      <c r="E120" s="22" t="s">
        <v>42</v>
      </c>
      <c r="F120" t="s">
        <v>63</v>
      </c>
    </row>
    <row r="121" spans="4:20" x14ac:dyDescent="0.2">
      <c r="D121" s="11"/>
      <c r="E121" s="12" t="s">
        <v>36</v>
      </c>
      <c r="F121" s="13" t="s">
        <v>46</v>
      </c>
      <c r="G121" s="13" t="s">
        <v>47</v>
      </c>
      <c r="H121" s="13" t="s">
        <v>48</v>
      </c>
      <c r="I121" s="13" t="s">
        <v>49</v>
      </c>
      <c r="J121" s="13" t="s">
        <v>50</v>
      </c>
      <c r="K121" s="13" t="s">
        <v>51</v>
      </c>
      <c r="L121" s="13" t="s">
        <v>52</v>
      </c>
      <c r="M121" s="13" t="s">
        <v>53</v>
      </c>
      <c r="N121" s="13" t="s">
        <v>54</v>
      </c>
      <c r="O121" s="13" t="s">
        <v>55</v>
      </c>
      <c r="P121" s="13" t="s">
        <v>56</v>
      </c>
      <c r="Q121" s="13" t="s">
        <v>57</v>
      </c>
      <c r="R121" s="13" t="s">
        <v>58</v>
      </c>
      <c r="S121" s="13" t="s">
        <v>59</v>
      </c>
      <c r="T121" s="13" t="s">
        <v>60</v>
      </c>
    </row>
    <row r="122" spans="4:20" x14ac:dyDescent="0.2">
      <c r="D122" s="6">
        <v>1</v>
      </c>
      <c r="E122" s="7" t="s">
        <v>12</v>
      </c>
      <c r="F122" s="8">
        <v>0</v>
      </c>
      <c r="G122" s="8">
        <v>0</v>
      </c>
      <c r="H122" s="8">
        <v>0</v>
      </c>
      <c r="I122" s="8">
        <v>1905419100</v>
      </c>
      <c r="J122" s="8">
        <v>2182642700</v>
      </c>
      <c r="K122" s="8">
        <v>2500635400</v>
      </c>
      <c r="L122" s="8">
        <v>2867262000</v>
      </c>
      <c r="M122" s="8">
        <v>3292117000</v>
      </c>
      <c r="N122" s="8">
        <v>3786947600</v>
      </c>
      <c r="O122" s="8">
        <v>4366191000</v>
      </c>
      <c r="P122" s="8">
        <v>5047656400</v>
      </c>
      <c r="Q122" s="8">
        <v>5853384700</v>
      </c>
      <c r="R122" s="8">
        <v>6810784300</v>
      </c>
      <c r="S122" s="8">
        <v>7954026000</v>
      </c>
      <c r="T122" s="9">
        <v>9325919000</v>
      </c>
    </row>
    <row r="123" spans="4:20" x14ac:dyDescent="0.2">
      <c r="D123" s="6">
        <v>2</v>
      </c>
      <c r="E123" s="7" t="s">
        <v>13</v>
      </c>
      <c r="F123" s="8">
        <v>0</v>
      </c>
      <c r="G123" s="8">
        <v>0</v>
      </c>
      <c r="H123" s="8">
        <v>0</v>
      </c>
      <c r="I123" s="8">
        <v>3716108300</v>
      </c>
      <c r="J123" s="8">
        <v>4256775200</v>
      </c>
      <c r="K123" s="8">
        <v>4876947500</v>
      </c>
      <c r="L123" s="8">
        <v>5591974000</v>
      </c>
      <c r="M123" s="8">
        <v>6420557300</v>
      </c>
      <c r="N123" s="8">
        <v>7385619000</v>
      </c>
      <c r="O123" s="8">
        <v>8515315700</v>
      </c>
      <c r="P123" s="8">
        <v>9844359000</v>
      </c>
      <c r="Q123" s="8">
        <v>11415760000</v>
      </c>
      <c r="R123" s="8">
        <v>13282960000</v>
      </c>
      <c r="S123" s="8">
        <v>15512599000</v>
      </c>
      <c r="T123" s="9">
        <v>18188186000</v>
      </c>
    </row>
    <row r="124" spans="4:20" x14ac:dyDescent="0.2">
      <c r="D124" s="6">
        <v>3</v>
      </c>
      <c r="E124" s="7" t="s">
        <v>14</v>
      </c>
      <c r="F124" s="8">
        <v>0</v>
      </c>
      <c r="G124" s="8">
        <v>0</v>
      </c>
      <c r="H124" s="8">
        <v>0</v>
      </c>
      <c r="I124" s="8">
        <v>401164100</v>
      </c>
      <c r="J124" s="8">
        <v>459530370</v>
      </c>
      <c r="K124" s="8">
        <v>526480000</v>
      </c>
      <c r="L124" s="8">
        <v>603669000</v>
      </c>
      <c r="M124" s="8">
        <v>693117300</v>
      </c>
      <c r="N124" s="8">
        <v>797298370</v>
      </c>
      <c r="O124" s="8">
        <v>919251260</v>
      </c>
      <c r="P124" s="8">
        <v>1062725760</v>
      </c>
      <c r="Q124" s="8">
        <v>1232362600</v>
      </c>
      <c r="R124" s="8">
        <v>1433931800</v>
      </c>
      <c r="S124" s="8">
        <v>1674628700</v>
      </c>
      <c r="T124" s="9">
        <v>1963465000</v>
      </c>
    </row>
    <row r="125" spans="4:20" x14ac:dyDescent="0.2">
      <c r="D125" s="6">
        <v>4</v>
      </c>
      <c r="E125" s="7" t="s">
        <v>15</v>
      </c>
      <c r="F125" s="8">
        <v>0</v>
      </c>
      <c r="G125" s="8">
        <v>0</v>
      </c>
      <c r="H125" s="8">
        <v>0</v>
      </c>
      <c r="I125" s="8">
        <v>338781380</v>
      </c>
      <c r="J125" s="8">
        <v>388071400</v>
      </c>
      <c r="K125" s="8">
        <v>444610050</v>
      </c>
      <c r="L125" s="8">
        <v>509795870</v>
      </c>
      <c r="M125" s="8">
        <v>585334600</v>
      </c>
      <c r="N125" s="8">
        <v>673315000</v>
      </c>
      <c r="O125" s="8">
        <v>776303740</v>
      </c>
      <c r="P125" s="8">
        <v>897467260</v>
      </c>
      <c r="Q125" s="8">
        <v>1040725250</v>
      </c>
      <c r="R125" s="8">
        <v>1210949200</v>
      </c>
      <c r="S125" s="8">
        <v>1414216400</v>
      </c>
      <c r="T125" s="9">
        <v>1658137900</v>
      </c>
    </row>
    <row r="126" spans="4:20" x14ac:dyDescent="0.2">
      <c r="D126" s="6">
        <v>5</v>
      </c>
      <c r="E126" s="7" t="s">
        <v>16</v>
      </c>
      <c r="F126" s="8">
        <v>0</v>
      </c>
      <c r="G126" s="8">
        <v>0</v>
      </c>
      <c r="H126" s="8">
        <v>0</v>
      </c>
      <c r="I126" s="8">
        <v>1847004800</v>
      </c>
      <c r="J126" s="8">
        <v>2115728900</v>
      </c>
      <c r="K126" s="8">
        <v>2423972000</v>
      </c>
      <c r="L126" s="8">
        <v>2779359500</v>
      </c>
      <c r="M126" s="8">
        <v>3191190300</v>
      </c>
      <c r="N126" s="8">
        <v>3670850000</v>
      </c>
      <c r="O126" s="8">
        <v>4232337000</v>
      </c>
      <c r="P126" s="8">
        <v>4892907500</v>
      </c>
      <c r="Q126" s="8">
        <v>5673935000</v>
      </c>
      <c r="R126" s="8">
        <v>6601983500</v>
      </c>
      <c r="S126" s="8">
        <v>7710178300</v>
      </c>
      <c r="T126" s="9">
        <v>9040013000</v>
      </c>
    </row>
    <row r="127" spans="4:20" x14ac:dyDescent="0.2">
      <c r="D127" s="6">
        <v>6</v>
      </c>
      <c r="E127" s="7" t="s">
        <v>17</v>
      </c>
      <c r="F127" s="8">
        <v>0</v>
      </c>
      <c r="G127" s="8">
        <v>0</v>
      </c>
      <c r="H127" s="8">
        <v>0</v>
      </c>
      <c r="I127" s="8">
        <v>1250663600</v>
      </c>
      <c r="J127" s="8">
        <v>1432625400</v>
      </c>
      <c r="K127" s="8">
        <v>1641346000</v>
      </c>
      <c r="L127" s="8">
        <v>1881989400</v>
      </c>
      <c r="M127" s="8">
        <v>2160853000</v>
      </c>
      <c r="N127" s="8">
        <v>2485645600</v>
      </c>
      <c r="O127" s="8">
        <v>2865845200</v>
      </c>
      <c r="P127" s="8">
        <v>3313138000</v>
      </c>
      <c r="Q127" s="8">
        <v>3841996300</v>
      </c>
      <c r="R127" s="8">
        <v>4470405000</v>
      </c>
      <c r="S127" s="8">
        <v>5220798000</v>
      </c>
      <c r="T127" s="9">
        <v>6121270300</v>
      </c>
    </row>
    <row r="128" spans="4:20" x14ac:dyDescent="0.2">
      <c r="D128" s="6">
        <v>7</v>
      </c>
      <c r="E128" s="7" t="s">
        <v>18</v>
      </c>
      <c r="F128" s="8">
        <v>0</v>
      </c>
      <c r="G128" s="8">
        <v>0</v>
      </c>
      <c r="H128" s="8">
        <v>0</v>
      </c>
      <c r="I128" s="8">
        <v>1238202200</v>
      </c>
      <c r="J128" s="8">
        <v>1418351400</v>
      </c>
      <c r="K128" s="8">
        <v>1624992600</v>
      </c>
      <c r="L128" s="8">
        <v>1863237600</v>
      </c>
      <c r="M128" s="8">
        <v>2139321600</v>
      </c>
      <c r="N128" s="8">
        <v>2460878800</v>
      </c>
      <c r="O128" s="8">
        <v>2837291000</v>
      </c>
      <c r="P128" s="8">
        <v>3280128500</v>
      </c>
      <c r="Q128" s="8">
        <v>3803716600</v>
      </c>
      <c r="R128" s="8">
        <v>4425863700</v>
      </c>
      <c r="S128" s="8">
        <v>5168779300</v>
      </c>
      <c r="T128" s="9">
        <v>6060282400</v>
      </c>
    </row>
    <row r="129" spans="4:20" x14ac:dyDescent="0.2">
      <c r="D129" s="6">
        <v>8</v>
      </c>
      <c r="E129" s="7" t="s">
        <v>19</v>
      </c>
      <c r="F129" s="8">
        <v>0</v>
      </c>
      <c r="G129" s="8">
        <v>0</v>
      </c>
      <c r="H129" s="8">
        <v>0</v>
      </c>
      <c r="I129" s="8">
        <v>1295473700</v>
      </c>
      <c r="J129" s="8">
        <v>1483954700</v>
      </c>
      <c r="K129" s="8">
        <v>1700153900</v>
      </c>
      <c r="L129" s="8">
        <v>1949419000</v>
      </c>
      <c r="M129" s="8">
        <v>2238272800</v>
      </c>
      <c r="N129" s="8">
        <v>2574703600</v>
      </c>
      <c r="O129" s="8">
        <v>2968525000</v>
      </c>
      <c r="P129" s="8">
        <v>3431842600</v>
      </c>
      <c r="Q129" s="8">
        <v>3979651000</v>
      </c>
      <c r="R129" s="8">
        <v>4630574000</v>
      </c>
      <c r="S129" s="8">
        <v>5407853600</v>
      </c>
      <c r="T129" s="9">
        <v>6340586000</v>
      </c>
    </row>
    <row r="130" spans="4:20" x14ac:dyDescent="0.2">
      <c r="D130" s="6">
        <v>9</v>
      </c>
      <c r="E130" s="7" t="s">
        <v>20</v>
      </c>
      <c r="F130" s="8">
        <v>0</v>
      </c>
      <c r="G130" s="8">
        <v>0</v>
      </c>
      <c r="H130" s="8">
        <v>0</v>
      </c>
      <c r="I130" s="8">
        <v>722728600</v>
      </c>
      <c r="J130" s="8">
        <v>827879740</v>
      </c>
      <c r="K130" s="8">
        <v>948494660</v>
      </c>
      <c r="L130" s="8">
        <v>1087556700</v>
      </c>
      <c r="M130" s="8">
        <v>1248704900</v>
      </c>
      <c r="N130" s="8">
        <v>1436395000</v>
      </c>
      <c r="O130" s="8">
        <v>1656102900</v>
      </c>
      <c r="P130" s="8">
        <v>1914582900</v>
      </c>
      <c r="Q130" s="8">
        <v>2220197400</v>
      </c>
      <c r="R130" s="8">
        <v>2583339800</v>
      </c>
      <c r="S130" s="8">
        <v>3016973800</v>
      </c>
      <c r="T130" s="9">
        <v>3537335000</v>
      </c>
    </row>
    <row r="131" spans="4:20" x14ac:dyDescent="0.2">
      <c r="D131" s="6">
        <v>10</v>
      </c>
      <c r="E131" s="7" t="s">
        <v>21</v>
      </c>
      <c r="F131" s="8">
        <v>0</v>
      </c>
      <c r="G131" s="8">
        <v>0</v>
      </c>
      <c r="H131" s="8">
        <v>0</v>
      </c>
      <c r="I131" s="8">
        <v>920282800</v>
      </c>
      <c r="J131" s="8">
        <v>1054176600</v>
      </c>
      <c r="K131" s="8">
        <v>1207761300</v>
      </c>
      <c r="L131" s="8">
        <v>1384834600</v>
      </c>
      <c r="M131" s="8">
        <v>1590032300</v>
      </c>
      <c r="N131" s="8">
        <v>1829026700</v>
      </c>
      <c r="O131" s="8">
        <v>2108790500</v>
      </c>
      <c r="P131" s="8">
        <v>2437924600</v>
      </c>
      <c r="Q131" s="8">
        <v>2827077600</v>
      </c>
      <c r="R131" s="8">
        <v>3289483000</v>
      </c>
      <c r="S131" s="8">
        <v>3841649000</v>
      </c>
      <c r="T131" s="9">
        <v>4504249000</v>
      </c>
    </row>
    <row r="132" spans="4:20" x14ac:dyDescent="0.2">
      <c r="D132" s="6">
        <v>11</v>
      </c>
      <c r="E132" s="7" t="s">
        <v>22</v>
      </c>
      <c r="F132" s="8">
        <v>0</v>
      </c>
      <c r="G132" s="8">
        <v>0</v>
      </c>
      <c r="H132" s="8">
        <v>0</v>
      </c>
      <c r="I132" s="8">
        <v>424418530</v>
      </c>
      <c r="J132" s="8">
        <v>486168260</v>
      </c>
      <c r="K132" s="8">
        <v>556998800</v>
      </c>
      <c r="L132" s="8">
        <v>638662200</v>
      </c>
      <c r="M132" s="8">
        <v>733295600</v>
      </c>
      <c r="N132" s="8">
        <v>843515700</v>
      </c>
      <c r="O132" s="8">
        <v>972538100</v>
      </c>
      <c r="P132" s="8">
        <v>1124329200</v>
      </c>
      <c r="Q132" s="8">
        <v>1303799700</v>
      </c>
      <c r="R132" s="8">
        <v>1517053000</v>
      </c>
      <c r="S132" s="8">
        <v>1771702500</v>
      </c>
      <c r="T132" s="9">
        <v>2077281900</v>
      </c>
    </row>
    <row r="133" spans="4:20" x14ac:dyDescent="0.2">
      <c r="D133" s="6">
        <v>12</v>
      </c>
      <c r="E133" s="7" t="s">
        <v>23</v>
      </c>
      <c r="F133" s="8">
        <v>0</v>
      </c>
      <c r="G133" s="8">
        <v>0</v>
      </c>
      <c r="H133" s="8">
        <v>0</v>
      </c>
      <c r="I133" s="8">
        <v>1325261600</v>
      </c>
      <c r="J133" s="8">
        <v>1518077300</v>
      </c>
      <c r="K133" s="8">
        <v>1739248300</v>
      </c>
      <c r="L133" s="8">
        <v>1994244500</v>
      </c>
      <c r="M133" s="8">
        <v>2289741000</v>
      </c>
      <c r="N133" s="8">
        <v>2633908000</v>
      </c>
      <c r="O133" s="8">
        <v>3036785000</v>
      </c>
      <c r="P133" s="8">
        <v>3510757600</v>
      </c>
      <c r="Q133" s="8">
        <v>4071161000</v>
      </c>
      <c r="R133" s="8">
        <v>4737052000</v>
      </c>
      <c r="S133" s="8">
        <v>5532203500</v>
      </c>
      <c r="T133" s="9">
        <v>6486387700</v>
      </c>
    </row>
    <row r="134" spans="4:20" x14ac:dyDescent="0.2">
      <c r="D134" s="6">
        <v>13</v>
      </c>
      <c r="E134" s="7" t="s">
        <v>24</v>
      </c>
      <c r="F134" s="8">
        <v>0</v>
      </c>
      <c r="G134" s="8">
        <v>0</v>
      </c>
      <c r="H134" s="8">
        <v>0</v>
      </c>
      <c r="I134" s="8">
        <v>478524740</v>
      </c>
      <c r="J134" s="8">
        <v>548146370</v>
      </c>
      <c r="K134" s="8">
        <v>628006800</v>
      </c>
      <c r="L134" s="8">
        <v>720080900</v>
      </c>
      <c r="M134" s="8">
        <v>826778430</v>
      </c>
      <c r="N134" s="8">
        <v>951049800</v>
      </c>
      <c r="O134" s="8">
        <v>1096520300</v>
      </c>
      <c r="P134" s="8">
        <v>1267662300</v>
      </c>
      <c r="Q134" s="8">
        <v>1470012000</v>
      </c>
      <c r="R134" s="8">
        <v>1710452000</v>
      </c>
      <c r="S134" s="8">
        <v>1997565300</v>
      </c>
      <c r="T134" s="9">
        <v>2342100500</v>
      </c>
    </row>
    <row r="135" spans="4:20" x14ac:dyDescent="0.2">
      <c r="D135" s="6">
        <v>14</v>
      </c>
      <c r="E135" s="7" t="s">
        <v>25</v>
      </c>
      <c r="F135" s="8">
        <v>0</v>
      </c>
      <c r="G135" s="8">
        <v>0</v>
      </c>
      <c r="H135" s="8">
        <v>0</v>
      </c>
      <c r="I135" s="8">
        <v>528801730</v>
      </c>
      <c r="J135" s="8">
        <v>605738100</v>
      </c>
      <c r="K135" s="8">
        <v>693988900</v>
      </c>
      <c r="L135" s="8">
        <v>795736960</v>
      </c>
      <c r="M135" s="8">
        <v>913644860</v>
      </c>
      <c r="N135" s="8">
        <v>1050973000</v>
      </c>
      <c r="O135" s="8">
        <v>1211727700</v>
      </c>
      <c r="P135" s="8">
        <v>1400850600</v>
      </c>
      <c r="Q135" s="8">
        <v>1624461200</v>
      </c>
      <c r="R135" s="8">
        <v>1890162700</v>
      </c>
      <c r="S135" s="8">
        <v>2207441700</v>
      </c>
      <c r="T135" s="9">
        <v>2588176600</v>
      </c>
    </row>
    <row r="136" spans="4:20" x14ac:dyDescent="0.2">
      <c r="D136" s="6">
        <v>15</v>
      </c>
      <c r="E136" s="7" t="s">
        <v>26</v>
      </c>
      <c r="F136" s="8">
        <v>0</v>
      </c>
      <c r="G136" s="8">
        <v>0</v>
      </c>
      <c r="H136" s="8">
        <v>0</v>
      </c>
      <c r="I136" s="8">
        <v>1195678000</v>
      </c>
      <c r="J136" s="8">
        <v>1369639200</v>
      </c>
      <c r="K136" s="8">
        <v>1569184000</v>
      </c>
      <c r="L136" s="8">
        <v>1799247000</v>
      </c>
      <c r="M136" s="8">
        <v>2065850000</v>
      </c>
      <c r="N136" s="8">
        <v>2376363800</v>
      </c>
      <c r="O136" s="8">
        <v>2739847200</v>
      </c>
      <c r="P136" s="8">
        <v>3167473700</v>
      </c>
      <c r="Q136" s="8">
        <v>3673081600</v>
      </c>
      <c r="R136" s="8">
        <v>4273861400</v>
      </c>
      <c r="S136" s="8">
        <v>4991264300</v>
      </c>
      <c r="T136" s="9">
        <v>5852146700</v>
      </c>
    </row>
    <row r="137" spans="4:20" x14ac:dyDescent="0.2">
      <c r="D137" s="6">
        <v>16</v>
      </c>
      <c r="E137" s="7" t="s">
        <v>27</v>
      </c>
      <c r="F137" s="8">
        <v>0</v>
      </c>
      <c r="G137" s="8">
        <v>0</v>
      </c>
      <c r="H137" s="8">
        <v>0</v>
      </c>
      <c r="I137" s="8">
        <v>1084301200</v>
      </c>
      <c r="J137" s="8">
        <v>1242058500</v>
      </c>
      <c r="K137" s="8">
        <v>1423015800</v>
      </c>
      <c r="L137" s="8">
        <v>1631648400</v>
      </c>
      <c r="M137" s="8">
        <v>1873417500</v>
      </c>
      <c r="N137" s="8">
        <v>2155007200</v>
      </c>
      <c r="O137" s="8">
        <v>2484633000</v>
      </c>
      <c r="P137" s="8">
        <v>2872427000</v>
      </c>
      <c r="Q137" s="8">
        <v>3330936300</v>
      </c>
      <c r="R137" s="8">
        <v>3875755500</v>
      </c>
      <c r="S137" s="8">
        <v>4526332000</v>
      </c>
      <c r="T137" s="9">
        <v>5307023000</v>
      </c>
    </row>
    <row r="138" spans="4:20" x14ac:dyDescent="0.2">
      <c r="D138" s="6">
        <v>17</v>
      </c>
      <c r="E138" s="7" t="s">
        <v>28</v>
      </c>
      <c r="F138" s="8">
        <v>0</v>
      </c>
      <c r="G138" s="8">
        <v>0</v>
      </c>
      <c r="H138" s="8">
        <v>0</v>
      </c>
      <c r="I138" s="8">
        <v>1264096900</v>
      </c>
      <c r="J138" s="8">
        <v>1448014200</v>
      </c>
      <c r="K138" s="8">
        <v>1658976400</v>
      </c>
      <c r="L138" s="8">
        <v>1902204200</v>
      </c>
      <c r="M138" s="8">
        <v>2184063500</v>
      </c>
      <c r="N138" s="8">
        <v>2512344800</v>
      </c>
      <c r="O138" s="8">
        <v>2896627700</v>
      </c>
      <c r="P138" s="8">
        <v>3348726300</v>
      </c>
      <c r="Q138" s="8">
        <v>3883265500</v>
      </c>
      <c r="R138" s="8">
        <v>4518423600</v>
      </c>
      <c r="S138" s="8">
        <v>5276877300</v>
      </c>
      <c r="T138" s="9">
        <v>6187022000</v>
      </c>
    </row>
    <row r="139" spans="4:20" x14ac:dyDescent="0.2">
      <c r="D139" s="6">
        <v>18</v>
      </c>
      <c r="E139" s="7" t="s">
        <v>29</v>
      </c>
      <c r="F139" s="8">
        <v>0</v>
      </c>
      <c r="G139" s="8">
        <v>0</v>
      </c>
      <c r="H139" s="8">
        <v>0</v>
      </c>
      <c r="I139" s="8">
        <v>852898370</v>
      </c>
      <c r="J139" s="8">
        <v>976988200</v>
      </c>
      <c r="K139" s="8">
        <v>1119327100</v>
      </c>
      <c r="L139" s="8">
        <v>1283435500</v>
      </c>
      <c r="M139" s="8">
        <v>1473608000</v>
      </c>
      <c r="N139" s="8">
        <v>1695103000</v>
      </c>
      <c r="O139" s="8">
        <v>1954382500</v>
      </c>
      <c r="P139" s="8">
        <v>2259416000</v>
      </c>
      <c r="Q139" s="8">
        <v>2620075000</v>
      </c>
      <c r="R139" s="8">
        <v>3048621600</v>
      </c>
      <c r="S139" s="8">
        <v>3560358100</v>
      </c>
      <c r="T139" s="9">
        <v>4174439000</v>
      </c>
    </row>
    <row r="140" spans="4:20" x14ac:dyDescent="0.2">
      <c r="D140" s="6">
        <v>19</v>
      </c>
      <c r="E140" s="7" t="s">
        <v>30</v>
      </c>
      <c r="F140" s="8">
        <v>0</v>
      </c>
      <c r="G140" s="8">
        <v>0</v>
      </c>
      <c r="H140" s="8">
        <v>0</v>
      </c>
      <c r="I140" s="8">
        <v>736394000</v>
      </c>
      <c r="J140" s="8">
        <v>843533950</v>
      </c>
      <c r="K140" s="8">
        <v>966429300</v>
      </c>
      <c r="L140" s="8">
        <v>1108120400</v>
      </c>
      <c r="M140" s="8">
        <v>1272315500</v>
      </c>
      <c r="N140" s="8">
        <v>1463555000</v>
      </c>
      <c r="O140" s="8">
        <v>1687417100</v>
      </c>
      <c r="P140" s="8">
        <v>1950785400</v>
      </c>
      <c r="Q140" s="8">
        <v>2262177500</v>
      </c>
      <c r="R140" s="8">
        <v>2632185900</v>
      </c>
      <c r="S140" s="8">
        <v>3074019600</v>
      </c>
      <c r="T140" s="9">
        <v>3604219600</v>
      </c>
    </row>
    <row r="141" spans="4:20" x14ac:dyDescent="0.2">
      <c r="D141" s="6">
        <v>20</v>
      </c>
      <c r="E141" s="7" t="s">
        <v>31</v>
      </c>
      <c r="F141" s="8">
        <v>0</v>
      </c>
      <c r="G141" s="8">
        <v>0</v>
      </c>
      <c r="H141" s="8">
        <v>0</v>
      </c>
      <c r="I141" s="8">
        <v>569443000</v>
      </c>
      <c r="J141" s="8">
        <v>652292600</v>
      </c>
      <c r="K141" s="8">
        <v>747325900</v>
      </c>
      <c r="L141" s="8">
        <v>856893900</v>
      </c>
      <c r="M141" s="8">
        <v>983863600</v>
      </c>
      <c r="N141" s="8">
        <v>1131746300</v>
      </c>
      <c r="O141" s="8">
        <v>1304855900</v>
      </c>
      <c r="P141" s="8">
        <v>1508514000</v>
      </c>
      <c r="Q141" s="8">
        <v>1749309700</v>
      </c>
      <c r="R141" s="8">
        <v>2035432100</v>
      </c>
      <c r="S141" s="8">
        <v>2377095700</v>
      </c>
      <c r="T141" s="9">
        <v>2787092200</v>
      </c>
    </row>
    <row r="142" spans="4:20" x14ac:dyDescent="0.2">
      <c r="D142" s="6">
        <v>21</v>
      </c>
      <c r="E142" s="7" t="s">
        <v>32</v>
      </c>
      <c r="F142" s="8">
        <v>0</v>
      </c>
      <c r="G142" s="8">
        <v>0</v>
      </c>
      <c r="H142" s="8">
        <v>0</v>
      </c>
      <c r="I142" s="8">
        <v>1155948700</v>
      </c>
      <c r="J142" s="8">
        <v>1324130600</v>
      </c>
      <c r="K142" s="8">
        <v>1517044600</v>
      </c>
      <c r="L142" s="8">
        <v>1739464300</v>
      </c>
      <c r="M142" s="8">
        <v>1997207300</v>
      </c>
      <c r="N142" s="8">
        <v>2297403400</v>
      </c>
      <c r="O142" s="8">
        <v>2648809700</v>
      </c>
      <c r="P142" s="8">
        <v>3062228500</v>
      </c>
      <c r="Q142" s="8">
        <v>3551036200</v>
      </c>
      <c r="R142" s="8">
        <v>4131854000</v>
      </c>
      <c r="S142" s="8">
        <v>4825420300</v>
      </c>
      <c r="T142" s="9">
        <v>5657698000</v>
      </c>
    </row>
    <row r="143" spans="4:20" x14ac:dyDescent="0.2">
      <c r="D143" s="6">
        <v>22</v>
      </c>
      <c r="E143" s="7" t="s">
        <v>37</v>
      </c>
      <c r="F143" s="8">
        <v>0</v>
      </c>
      <c r="G143" s="8">
        <v>0</v>
      </c>
      <c r="H143" s="8">
        <v>0</v>
      </c>
      <c r="I143" s="8">
        <v>438809820</v>
      </c>
      <c r="J143" s="8">
        <v>502653300</v>
      </c>
      <c r="K143" s="8">
        <v>575885600</v>
      </c>
      <c r="L143" s="8">
        <v>660317950</v>
      </c>
      <c r="M143" s="8">
        <v>758160500</v>
      </c>
      <c r="N143" s="8">
        <v>872117900</v>
      </c>
      <c r="O143" s="8">
        <v>1005514900</v>
      </c>
      <c r="P143" s="8">
        <v>1162453000</v>
      </c>
      <c r="Q143" s="8">
        <v>1348009200</v>
      </c>
      <c r="R143" s="8">
        <v>1568493800</v>
      </c>
      <c r="S143" s="8">
        <v>1831777800</v>
      </c>
      <c r="T143" s="9">
        <v>2147719200</v>
      </c>
    </row>
    <row r="144" spans="4:20" x14ac:dyDescent="0.2">
      <c r="D144" s="6">
        <v>23</v>
      </c>
      <c r="E144" s="7" t="s">
        <v>38</v>
      </c>
      <c r="F144" s="8">
        <v>0</v>
      </c>
      <c r="G144" s="8">
        <v>0</v>
      </c>
      <c r="H144" s="8">
        <v>0</v>
      </c>
      <c r="I144" s="8">
        <v>721107000</v>
      </c>
      <c r="J144" s="8">
        <v>826022460</v>
      </c>
      <c r="K144" s="8">
        <v>946366850</v>
      </c>
      <c r="L144" s="8">
        <v>1085116800</v>
      </c>
      <c r="M144" s="8">
        <v>1245903400</v>
      </c>
      <c r="N144" s="8">
        <v>1433172700</v>
      </c>
      <c r="O144" s="8">
        <v>1652387700</v>
      </c>
      <c r="P144" s="8">
        <v>1910287900</v>
      </c>
      <c r="Q144" s="8">
        <v>2215216600</v>
      </c>
      <c r="R144" s="8">
        <v>2577544700</v>
      </c>
      <c r="S144" s="8">
        <v>3010206000</v>
      </c>
      <c r="T144" s="9">
        <v>3529399300</v>
      </c>
    </row>
    <row r="145" spans="4:20" x14ac:dyDescent="0.2">
      <c r="D145" s="6">
        <v>24</v>
      </c>
      <c r="E145" s="7" t="s">
        <v>39</v>
      </c>
      <c r="F145" s="8">
        <v>0</v>
      </c>
      <c r="G145" s="8">
        <v>0</v>
      </c>
      <c r="H145" s="8">
        <v>0</v>
      </c>
      <c r="I145" s="8">
        <v>146630260</v>
      </c>
      <c r="J145" s="8">
        <v>167963820</v>
      </c>
      <c r="K145" s="8">
        <v>192434670</v>
      </c>
      <c r="L145" s="8">
        <v>220648160</v>
      </c>
      <c r="M145" s="8">
        <v>253342620</v>
      </c>
      <c r="N145" s="8">
        <v>291422000</v>
      </c>
      <c r="O145" s="8">
        <v>335997340</v>
      </c>
      <c r="P145" s="8">
        <v>388438850</v>
      </c>
      <c r="Q145" s="8">
        <v>450443230</v>
      </c>
      <c r="R145" s="8">
        <v>524119040</v>
      </c>
      <c r="S145" s="8">
        <v>612096700</v>
      </c>
      <c r="T145" s="9">
        <v>717669700</v>
      </c>
    </row>
    <row r="146" spans="4:20" x14ac:dyDescent="0.2">
      <c r="D146" s="6">
        <v>25</v>
      </c>
      <c r="E146" s="7" t="s">
        <v>40</v>
      </c>
      <c r="F146" s="8">
        <v>0</v>
      </c>
      <c r="G146" s="8">
        <v>0</v>
      </c>
      <c r="H146" s="8">
        <v>0</v>
      </c>
      <c r="I146" s="8">
        <v>70782750</v>
      </c>
      <c r="J146" s="8">
        <v>81081096</v>
      </c>
      <c r="K146" s="8">
        <v>92893900</v>
      </c>
      <c r="L146" s="8">
        <v>106513384</v>
      </c>
      <c r="M146" s="8">
        <v>122295950</v>
      </c>
      <c r="N146" s="8">
        <v>140678000</v>
      </c>
      <c r="O146" s="8">
        <v>162195820</v>
      </c>
      <c r="P146" s="8">
        <v>187510910</v>
      </c>
      <c r="Q146" s="8">
        <v>217442240</v>
      </c>
      <c r="R146" s="8">
        <v>253007730</v>
      </c>
      <c r="S146" s="8">
        <v>295477120</v>
      </c>
      <c r="T146" s="9">
        <v>346440400</v>
      </c>
    </row>
    <row r="147" spans="4:20" x14ac:dyDescent="0.2"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4:20" x14ac:dyDescent="0.2">
      <c r="E148" s="22" t="s">
        <v>61</v>
      </c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4:20" x14ac:dyDescent="0.2">
      <c r="D149" s="11"/>
      <c r="E149" s="12" t="s">
        <v>36</v>
      </c>
      <c r="F149" s="13" t="s">
        <v>46</v>
      </c>
      <c r="G149" s="13" t="s">
        <v>47</v>
      </c>
      <c r="H149" s="13" t="s">
        <v>48</v>
      </c>
      <c r="I149" s="13" t="s">
        <v>49</v>
      </c>
      <c r="J149" s="13" t="s">
        <v>50</v>
      </c>
      <c r="K149" s="13" t="s">
        <v>51</v>
      </c>
      <c r="L149" s="13" t="s">
        <v>52</v>
      </c>
      <c r="M149" s="13" t="s">
        <v>53</v>
      </c>
      <c r="N149" s="13" t="s">
        <v>54</v>
      </c>
      <c r="O149" s="13" t="s">
        <v>55</v>
      </c>
      <c r="P149" s="13" t="s">
        <v>56</v>
      </c>
      <c r="Q149" s="13" t="s">
        <v>57</v>
      </c>
      <c r="R149" s="13" t="s">
        <v>58</v>
      </c>
      <c r="S149" s="13" t="s">
        <v>59</v>
      </c>
      <c r="T149" s="13" t="s">
        <v>60</v>
      </c>
    </row>
    <row r="150" spans="4:20" x14ac:dyDescent="0.2">
      <c r="D150" s="6">
        <v>1</v>
      </c>
      <c r="E150" s="7" t="s">
        <v>12</v>
      </c>
      <c r="F150" s="20">
        <v>0</v>
      </c>
      <c r="G150" s="20">
        <v>0</v>
      </c>
      <c r="H150" s="20">
        <v>0</v>
      </c>
      <c r="I150" s="20">
        <v>75.510000000000005</v>
      </c>
      <c r="J150" s="20">
        <v>75.73</v>
      </c>
      <c r="K150" s="20">
        <v>75.95</v>
      </c>
      <c r="L150" s="20">
        <v>76.17</v>
      </c>
      <c r="M150" s="20">
        <v>76.39</v>
      </c>
      <c r="N150" s="20">
        <v>76.599999999999994</v>
      </c>
      <c r="O150" s="20">
        <v>76.819999999999993</v>
      </c>
      <c r="P150" s="20">
        <v>77.040000000000006</v>
      </c>
      <c r="Q150" s="20">
        <v>77.260000000000005</v>
      </c>
      <c r="R150" s="20">
        <v>77.48</v>
      </c>
      <c r="S150" s="20">
        <v>77.69</v>
      </c>
      <c r="T150" s="21">
        <v>77.91</v>
      </c>
    </row>
    <row r="151" spans="4:20" x14ac:dyDescent="0.2">
      <c r="D151" s="6">
        <v>2</v>
      </c>
      <c r="E151" s="7" t="s">
        <v>13</v>
      </c>
      <c r="F151" s="20">
        <v>0</v>
      </c>
      <c r="G151" s="20">
        <v>0</v>
      </c>
      <c r="H151" s="20">
        <v>0</v>
      </c>
      <c r="I151" s="20">
        <v>132.16</v>
      </c>
      <c r="J151" s="20">
        <v>132.54</v>
      </c>
      <c r="K151" s="20">
        <v>132.93</v>
      </c>
      <c r="L151" s="20">
        <v>133.31</v>
      </c>
      <c r="M151" s="20">
        <v>133.69</v>
      </c>
      <c r="N151" s="20">
        <v>134.07</v>
      </c>
      <c r="O151" s="20">
        <v>134.44999999999999</v>
      </c>
      <c r="P151" s="20">
        <v>134.84</v>
      </c>
      <c r="Q151" s="20">
        <v>135.22</v>
      </c>
      <c r="R151" s="20">
        <v>135.6</v>
      </c>
      <c r="S151" s="20">
        <v>135.97999999999999</v>
      </c>
      <c r="T151" s="21">
        <v>136.36000000000001</v>
      </c>
    </row>
    <row r="152" spans="4:20" x14ac:dyDescent="0.2">
      <c r="D152" s="6">
        <v>3</v>
      </c>
      <c r="E152" s="7" t="s">
        <v>14</v>
      </c>
      <c r="F152" s="20">
        <v>0</v>
      </c>
      <c r="G152" s="20">
        <v>0</v>
      </c>
      <c r="H152" s="20">
        <v>0</v>
      </c>
      <c r="I152" s="20">
        <v>9.89</v>
      </c>
      <c r="J152" s="20">
        <v>9.92</v>
      </c>
      <c r="K152" s="20">
        <v>9.9499999999999993</v>
      </c>
      <c r="L152" s="20">
        <v>9.9700000000000006</v>
      </c>
      <c r="M152" s="20">
        <v>10</v>
      </c>
      <c r="N152" s="20">
        <v>10.029999999999999</v>
      </c>
      <c r="O152" s="20">
        <v>10.06</v>
      </c>
      <c r="P152" s="20">
        <v>10.09</v>
      </c>
      <c r="Q152" s="20">
        <v>10.119999999999999</v>
      </c>
      <c r="R152" s="20">
        <v>10.15</v>
      </c>
      <c r="S152" s="20">
        <v>10.17</v>
      </c>
      <c r="T152" s="21">
        <v>10.199999999999999</v>
      </c>
    </row>
    <row r="153" spans="4:20" x14ac:dyDescent="0.2">
      <c r="D153" s="6">
        <v>4</v>
      </c>
      <c r="E153" s="7" t="s">
        <v>15</v>
      </c>
      <c r="F153" s="20">
        <v>0</v>
      </c>
      <c r="G153" s="20">
        <v>0</v>
      </c>
      <c r="H153" s="20">
        <v>0</v>
      </c>
      <c r="I153" s="20">
        <v>9.59</v>
      </c>
      <c r="J153" s="20">
        <v>9.6199999999999992</v>
      </c>
      <c r="K153" s="20">
        <v>9.65</v>
      </c>
      <c r="L153" s="20">
        <v>9.67</v>
      </c>
      <c r="M153" s="20">
        <v>9.6999999999999993</v>
      </c>
      <c r="N153" s="20">
        <v>9.73</v>
      </c>
      <c r="O153" s="20">
        <v>9.76</v>
      </c>
      <c r="P153" s="20">
        <v>9.7799999999999994</v>
      </c>
      <c r="Q153" s="20">
        <v>9.81</v>
      </c>
      <c r="R153" s="20">
        <v>9.84</v>
      </c>
      <c r="S153" s="20">
        <v>9.8699999999999992</v>
      </c>
      <c r="T153" s="21">
        <v>9.9</v>
      </c>
    </row>
    <row r="154" spans="4:20" x14ac:dyDescent="0.2">
      <c r="D154" s="6">
        <v>5</v>
      </c>
      <c r="E154" s="7" t="s">
        <v>16</v>
      </c>
      <c r="F154" s="20">
        <v>0</v>
      </c>
      <c r="G154" s="20">
        <v>0</v>
      </c>
      <c r="H154" s="20">
        <v>0</v>
      </c>
      <c r="I154" s="20">
        <v>44.12</v>
      </c>
      <c r="J154" s="20">
        <v>44.25</v>
      </c>
      <c r="K154" s="20">
        <v>44.38</v>
      </c>
      <c r="L154" s="20">
        <v>44.5</v>
      </c>
      <c r="M154" s="20">
        <v>44.63</v>
      </c>
      <c r="N154" s="20">
        <v>44.76</v>
      </c>
      <c r="O154" s="20">
        <v>44.89</v>
      </c>
      <c r="P154" s="20">
        <v>45.01</v>
      </c>
      <c r="Q154" s="20">
        <v>45.14</v>
      </c>
      <c r="R154" s="20">
        <v>45.27</v>
      </c>
      <c r="S154" s="20">
        <v>45.4</v>
      </c>
      <c r="T154" s="21">
        <v>45.52</v>
      </c>
    </row>
    <row r="155" spans="4:20" x14ac:dyDescent="0.2">
      <c r="D155" s="6">
        <v>6</v>
      </c>
      <c r="E155" s="7" t="s">
        <v>17</v>
      </c>
      <c r="F155" s="20">
        <v>0</v>
      </c>
      <c r="G155" s="20">
        <v>0</v>
      </c>
      <c r="H155" s="20">
        <v>0</v>
      </c>
      <c r="I155" s="20">
        <v>64.150000000000006</v>
      </c>
      <c r="J155" s="20">
        <v>64.34</v>
      </c>
      <c r="K155" s="20">
        <v>64.52</v>
      </c>
      <c r="L155" s="20">
        <v>64.709999999999994</v>
      </c>
      <c r="M155" s="20">
        <v>64.900000000000006</v>
      </c>
      <c r="N155" s="20">
        <v>65.08</v>
      </c>
      <c r="O155" s="20">
        <v>65.27</v>
      </c>
      <c r="P155" s="20">
        <v>65.45</v>
      </c>
      <c r="Q155" s="20">
        <v>65.64</v>
      </c>
      <c r="R155" s="20">
        <v>65.819999999999993</v>
      </c>
      <c r="S155" s="20">
        <v>66.010000000000005</v>
      </c>
      <c r="T155" s="21">
        <v>66.19</v>
      </c>
    </row>
    <row r="156" spans="4:20" x14ac:dyDescent="0.2">
      <c r="D156" s="6">
        <v>7</v>
      </c>
      <c r="E156" s="7" t="s">
        <v>18</v>
      </c>
      <c r="F156" s="20">
        <v>0</v>
      </c>
      <c r="G156" s="20">
        <v>0</v>
      </c>
      <c r="H156" s="20">
        <v>0</v>
      </c>
      <c r="I156" s="20">
        <v>91.45</v>
      </c>
      <c r="J156" s="20">
        <v>91.71</v>
      </c>
      <c r="K156" s="20">
        <v>91.98</v>
      </c>
      <c r="L156" s="20">
        <v>92.24</v>
      </c>
      <c r="M156" s="20">
        <v>92.5</v>
      </c>
      <c r="N156" s="20">
        <v>92.77</v>
      </c>
      <c r="O156" s="20">
        <v>93.03</v>
      </c>
      <c r="P156" s="20">
        <v>93.3</v>
      </c>
      <c r="Q156" s="20">
        <v>93.56</v>
      </c>
      <c r="R156" s="20">
        <v>93.83</v>
      </c>
      <c r="S156" s="20">
        <v>94.09</v>
      </c>
      <c r="T156" s="21">
        <v>94.35</v>
      </c>
    </row>
    <row r="157" spans="4:20" x14ac:dyDescent="0.2">
      <c r="D157" s="6">
        <v>8</v>
      </c>
      <c r="E157" s="7" t="s">
        <v>19</v>
      </c>
      <c r="F157" s="20">
        <v>0</v>
      </c>
      <c r="G157" s="20">
        <v>0</v>
      </c>
      <c r="H157" s="20">
        <v>0</v>
      </c>
      <c r="I157" s="20">
        <v>86.23</v>
      </c>
      <c r="J157" s="20">
        <v>86.48</v>
      </c>
      <c r="K157" s="20">
        <v>86.73</v>
      </c>
      <c r="L157" s="20">
        <v>86.98</v>
      </c>
      <c r="M157" s="20">
        <v>87.23</v>
      </c>
      <c r="N157" s="20">
        <v>87.48</v>
      </c>
      <c r="O157" s="20">
        <v>87.73</v>
      </c>
      <c r="P157" s="20">
        <v>87.98</v>
      </c>
      <c r="Q157" s="20">
        <v>88.23</v>
      </c>
      <c r="R157" s="20">
        <v>88.48</v>
      </c>
      <c r="S157" s="20">
        <v>88.73</v>
      </c>
      <c r="T157" s="21">
        <v>88.98</v>
      </c>
    </row>
    <row r="158" spans="4:20" x14ac:dyDescent="0.2">
      <c r="D158" s="6">
        <v>9</v>
      </c>
      <c r="E158" s="7" t="s">
        <v>20</v>
      </c>
      <c r="F158" s="20">
        <v>0</v>
      </c>
      <c r="G158" s="20">
        <v>0</v>
      </c>
      <c r="H158" s="20">
        <v>0</v>
      </c>
      <c r="I158" s="20">
        <v>15.61</v>
      </c>
      <c r="J158" s="20">
        <v>15.65</v>
      </c>
      <c r="K158" s="20">
        <v>15.7</v>
      </c>
      <c r="L158" s="20">
        <v>15.74</v>
      </c>
      <c r="M158" s="20">
        <v>15.79</v>
      </c>
      <c r="N158" s="20">
        <v>15.83</v>
      </c>
      <c r="O158" s="20">
        <v>15.88</v>
      </c>
      <c r="P158" s="20">
        <v>15.92</v>
      </c>
      <c r="Q158" s="20">
        <v>15.97</v>
      </c>
      <c r="R158" s="20">
        <v>16.010000000000002</v>
      </c>
      <c r="S158" s="20">
        <v>16.059999999999999</v>
      </c>
      <c r="T158" s="21">
        <v>16.100000000000001</v>
      </c>
    </row>
    <row r="159" spans="4:20" x14ac:dyDescent="0.2">
      <c r="D159" s="6">
        <v>10</v>
      </c>
      <c r="E159" s="7" t="s">
        <v>21</v>
      </c>
      <c r="F159" s="20">
        <v>0</v>
      </c>
      <c r="G159" s="20">
        <v>0</v>
      </c>
      <c r="H159" s="20">
        <v>0</v>
      </c>
      <c r="I159" s="20">
        <v>21.42</v>
      </c>
      <c r="J159" s="20">
        <v>21.49</v>
      </c>
      <c r="K159" s="20">
        <v>21.55</v>
      </c>
      <c r="L159" s="20">
        <v>21.61</v>
      </c>
      <c r="M159" s="20">
        <v>21.67</v>
      </c>
      <c r="N159" s="20">
        <v>21.73</v>
      </c>
      <c r="O159" s="20">
        <v>21.8</v>
      </c>
      <c r="P159" s="20">
        <v>21.86</v>
      </c>
      <c r="Q159" s="20">
        <v>21.92</v>
      </c>
      <c r="R159" s="20">
        <v>21.98</v>
      </c>
      <c r="S159" s="20">
        <v>22.04</v>
      </c>
      <c r="T159" s="21">
        <v>22.11</v>
      </c>
    </row>
    <row r="160" spans="4:20" x14ac:dyDescent="0.2">
      <c r="D160" s="6">
        <v>11</v>
      </c>
      <c r="E160" s="7" t="s">
        <v>22</v>
      </c>
      <c r="F160" s="20">
        <v>0</v>
      </c>
      <c r="G160" s="20">
        <v>0</v>
      </c>
      <c r="H160" s="20">
        <v>0</v>
      </c>
      <c r="I160" s="20">
        <v>15.38</v>
      </c>
      <c r="J160" s="20">
        <v>15.42</v>
      </c>
      <c r="K160" s="20">
        <v>15.47</v>
      </c>
      <c r="L160" s="20">
        <v>15.51</v>
      </c>
      <c r="M160" s="20">
        <v>15.56</v>
      </c>
      <c r="N160" s="20">
        <v>15.6</v>
      </c>
      <c r="O160" s="20">
        <v>15.64</v>
      </c>
      <c r="P160" s="20">
        <v>15.69</v>
      </c>
      <c r="Q160" s="20">
        <v>15.73</v>
      </c>
      <c r="R160" s="20">
        <v>15.78</v>
      </c>
      <c r="S160" s="20">
        <v>15.82</v>
      </c>
      <c r="T160" s="21">
        <v>15.87</v>
      </c>
    </row>
    <row r="161" spans="4:20" x14ac:dyDescent="0.2">
      <c r="D161" s="6">
        <v>12</v>
      </c>
      <c r="E161" s="7" t="s">
        <v>23</v>
      </c>
      <c r="F161" s="20">
        <v>0</v>
      </c>
      <c r="G161" s="20">
        <v>0</v>
      </c>
      <c r="H161" s="20">
        <v>0</v>
      </c>
      <c r="I161" s="20">
        <v>42.56</v>
      </c>
      <c r="J161" s="20">
        <v>42.68</v>
      </c>
      <c r="K161" s="20">
        <v>42.8</v>
      </c>
      <c r="L161" s="20">
        <v>42.92</v>
      </c>
      <c r="M161" s="20">
        <v>43.05</v>
      </c>
      <c r="N161" s="20">
        <v>43.17</v>
      </c>
      <c r="O161" s="20">
        <v>43.29</v>
      </c>
      <c r="P161" s="20">
        <v>43.42</v>
      </c>
      <c r="Q161" s="20">
        <v>43.54</v>
      </c>
      <c r="R161" s="20">
        <v>43.66</v>
      </c>
      <c r="S161" s="20">
        <v>43.79</v>
      </c>
      <c r="T161" s="21">
        <v>43.91</v>
      </c>
    </row>
    <row r="162" spans="4:20" x14ac:dyDescent="0.2">
      <c r="D162" s="6">
        <v>13</v>
      </c>
      <c r="E162" s="7" t="s">
        <v>24</v>
      </c>
      <c r="F162" s="20">
        <v>0</v>
      </c>
      <c r="G162" s="20">
        <v>0</v>
      </c>
      <c r="H162" s="20">
        <v>0</v>
      </c>
      <c r="I162" s="20">
        <v>32.44</v>
      </c>
      <c r="J162" s="20">
        <v>32.53</v>
      </c>
      <c r="K162" s="20">
        <v>32.619999999999997</v>
      </c>
      <c r="L162" s="20">
        <v>32.72</v>
      </c>
      <c r="M162" s="20">
        <v>32.81</v>
      </c>
      <c r="N162" s="20">
        <v>32.909999999999997</v>
      </c>
      <c r="O162" s="20">
        <v>33</v>
      </c>
      <c r="P162" s="20">
        <v>33.090000000000003</v>
      </c>
      <c r="Q162" s="20">
        <v>33.19</v>
      </c>
      <c r="R162" s="20">
        <v>33.28</v>
      </c>
      <c r="S162" s="20">
        <v>33.369999999999997</v>
      </c>
      <c r="T162" s="21">
        <v>33.47</v>
      </c>
    </row>
    <row r="163" spans="4:20" x14ac:dyDescent="0.2">
      <c r="D163" s="6">
        <v>14</v>
      </c>
      <c r="E163" s="7" t="s">
        <v>25</v>
      </c>
      <c r="F163" s="20">
        <v>0</v>
      </c>
      <c r="G163" s="20">
        <v>0</v>
      </c>
      <c r="H163" s="20">
        <v>0</v>
      </c>
      <c r="I163" s="20">
        <v>18.72</v>
      </c>
      <c r="J163" s="20">
        <v>18.77</v>
      </c>
      <c r="K163" s="20">
        <v>18.829999999999998</v>
      </c>
      <c r="L163" s="20">
        <v>18.88</v>
      </c>
      <c r="M163" s="20">
        <v>18.93</v>
      </c>
      <c r="N163" s="20">
        <v>18.989999999999998</v>
      </c>
      <c r="O163" s="20">
        <v>19.04</v>
      </c>
      <c r="P163" s="20">
        <v>19.100000000000001</v>
      </c>
      <c r="Q163" s="20">
        <v>19.149999999999999</v>
      </c>
      <c r="R163" s="20">
        <v>19.21</v>
      </c>
      <c r="S163" s="20">
        <v>19.260000000000002</v>
      </c>
      <c r="T163" s="21">
        <v>19.309999999999999</v>
      </c>
    </row>
    <row r="164" spans="4:20" x14ac:dyDescent="0.2">
      <c r="D164" s="6">
        <v>15</v>
      </c>
      <c r="E164" s="7" t="s">
        <v>26</v>
      </c>
      <c r="F164" s="20">
        <v>0</v>
      </c>
      <c r="G164" s="20">
        <v>0</v>
      </c>
      <c r="H164" s="20">
        <v>0</v>
      </c>
      <c r="I164" s="20">
        <v>38.22</v>
      </c>
      <c r="J164" s="20">
        <v>38.33</v>
      </c>
      <c r="K164" s="20">
        <v>38.44</v>
      </c>
      <c r="L164" s="20">
        <v>38.549999999999997</v>
      </c>
      <c r="M164" s="20">
        <v>38.659999999999997</v>
      </c>
      <c r="N164" s="20">
        <v>38.770000000000003</v>
      </c>
      <c r="O164" s="20">
        <v>38.880000000000003</v>
      </c>
      <c r="P164" s="20">
        <v>38.99</v>
      </c>
      <c r="Q164" s="20">
        <v>39.1</v>
      </c>
      <c r="R164" s="20">
        <v>39.21</v>
      </c>
      <c r="S164" s="20">
        <v>39.32</v>
      </c>
      <c r="T164" s="21">
        <v>39.43</v>
      </c>
    </row>
    <row r="165" spans="4:20" x14ac:dyDescent="0.2">
      <c r="D165" s="6">
        <v>16</v>
      </c>
      <c r="E165" s="7" t="s">
        <v>27</v>
      </c>
      <c r="F165" s="20">
        <v>0</v>
      </c>
      <c r="G165" s="20">
        <v>0</v>
      </c>
      <c r="H165" s="20">
        <v>0</v>
      </c>
      <c r="I165" s="20">
        <v>32.1</v>
      </c>
      <c r="J165" s="20">
        <v>32.19</v>
      </c>
      <c r="K165" s="20">
        <v>32.29</v>
      </c>
      <c r="L165" s="20">
        <v>32.380000000000003</v>
      </c>
      <c r="M165" s="20">
        <v>32.47</v>
      </c>
      <c r="N165" s="20">
        <v>32.56</v>
      </c>
      <c r="O165" s="20">
        <v>32.659999999999997</v>
      </c>
      <c r="P165" s="20">
        <v>32.75</v>
      </c>
      <c r="Q165" s="20">
        <v>32.840000000000003</v>
      </c>
      <c r="R165" s="20">
        <v>32.94</v>
      </c>
      <c r="S165" s="20">
        <v>33.03</v>
      </c>
      <c r="T165" s="21">
        <v>33.119999999999997</v>
      </c>
    </row>
    <row r="166" spans="4:20" x14ac:dyDescent="0.2">
      <c r="D166" s="6">
        <v>17</v>
      </c>
      <c r="E166" s="7" t="s">
        <v>28</v>
      </c>
      <c r="F166" s="20">
        <v>0</v>
      </c>
      <c r="G166" s="20">
        <v>0</v>
      </c>
      <c r="H166" s="20">
        <v>0</v>
      </c>
      <c r="I166" s="20">
        <v>57.79</v>
      </c>
      <c r="J166" s="20">
        <v>57.96</v>
      </c>
      <c r="K166" s="20">
        <v>58.13</v>
      </c>
      <c r="L166" s="20">
        <v>58.29</v>
      </c>
      <c r="M166" s="20">
        <v>58.46</v>
      </c>
      <c r="N166" s="20">
        <v>58.63</v>
      </c>
      <c r="O166" s="20">
        <v>58.8</v>
      </c>
      <c r="P166" s="20">
        <v>58.96</v>
      </c>
      <c r="Q166" s="20">
        <v>59.13</v>
      </c>
      <c r="R166" s="20">
        <v>59.3</v>
      </c>
      <c r="S166" s="20">
        <v>59.46</v>
      </c>
      <c r="T166" s="21">
        <v>59.63</v>
      </c>
    </row>
    <row r="167" spans="4:20" x14ac:dyDescent="0.2">
      <c r="D167" s="6">
        <v>18</v>
      </c>
      <c r="E167" s="7" t="s">
        <v>29</v>
      </c>
      <c r="F167" s="20">
        <v>0</v>
      </c>
      <c r="G167" s="20">
        <v>0</v>
      </c>
      <c r="H167" s="20">
        <v>0</v>
      </c>
      <c r="I167" s="20">
        <v>42.57</v>
      </c>
      <c r="J167" s="20">
        <v>42.69</v>
      </c>
      <c r="K167" s="20">
        <v>42.81</v>
      </c>
      <c r="L167" s="20">
        <v>42.93</v>
      </c>
      <c r="M167" s="20">
        <v>43.06</v>
      </c>
      <c r="N167" s="20">
        <v>43.18</v>
      </c>
      <c r="O167" s="20">
        <v>43.3</v>
      </c>
      <c r="P167" s="20">
        <v>43.43</v>
      </c>
      <c r="Q167" s="20">
        <v>43.55</v>
      </c>
      <c r="R167" s="20">
        <v>43.67</v>
      </c>
      <c r="S167" s="20">
        <v>43.8</v>
      </c>
      <c r="T167" s="21">
        <v>43.92</v>
      </c>
    </row>
    <row r="168" spans="4:20" x14ac:dyDescent="0.2">
      <c r="D168" s="6">
        <v>19</v>
      </c>
      <c r="E168" s="7" t="s">
        <v>30</v>
      </c>
      <c r="F168" s="20">
        <v>0</v>
      </c>
      <c r="G168" s="20">
        <v>0</v>
      </c>
      <c r="H168" s="20">
        <v>0</v>
      </c>
      <c r="I168" s="20">
        <v>34.5</v>
      </c>
      <c r="J168" s="20">
        <v>34.6</v>
      </c>
      <c r="K168" s="20">
        <v>34.700000000000003</v>
      </c>
      <c r="L168" s="20">
        <v>34.799999999999997</v>
      </c>
      <c r="M168" s="20">
        <v>34.9</v>
      </c>
      <c r="N168" s="20">
        <v>35</v>
      </c>
      <c r="O168" s="20">
        <v>35.1</v>
      </c>
      <c r="P168" s="20">
        <v>35.200000000000003</v>
      </c>
      <c r="Q168" s="20">
        <v>35.299999999999997</v>
      </c>
      <c r="R168" s="20">
        <v>35.4</v>
      </c>
      <c r="S168" s="20">
        <v>35.5</v>
      </c>
      <c r="T168" s="21">
        <v>35.6</v>
      </c>
    </row>
    <row r="169" spans="4:20" x14ac:dyDescent="0.2">
      <c r="D169" s="6">
        <v>20</v>
      </c>
      <c r="E169" s="7" t="s">
        <v>31</v>
      </c>
      <c r="F169" s="20">
        <v>0</v>
      </c>
      <c r="G169" s="20">
        <v>0</v>
      </c>
      <c r="H169" s="20">
        <v>0</v>
      </c>
      <c r="I169" s="20">
        <v>20.67</v>
      </c>
      <c r="J169" s="20">
        <v>20.73</v>
      </c>
      <c r="K169" s="20">
        <v>20.79</v>
      </c>
      <c r="L169" s="20">
        <v>20.85</v>
      </c>
      <c r="M169" s="20">
        <v>20.91</v>
      </c>
      <c r="N169" s="20">
        <v>20.97</v>
      </c>
      <c r="O169" s="20">
        <v>21.03</v>
      </c>
      <c r="P169" s="20">
        <v>21.09</v>
      </c>
      <c r="Q169" s="20">
        <v>21.15</v>
      </c>
      <c r="R169" s="20">
        <v>21.21</v>
      </c>
      <c r="S169" s="20">
        <v>21.27</v>
      </c>
      <c r="T169" s="21">
        <v>21.33</v>
      </c>
    </row>
    <row r="170" spans="4:20" x14ac:dyDescent="0.2">
      <c r="D170" s="6">
        <v>21</v>
      </c>
      <c r="E170" s="7" t="s">
        <v>32</v>
      </c>
      <c r="F170" s="20">
        <v>0</v>
      </c>
      <c r="G170" s="20">
        <v>0</v>
      </c>
      <c r="H170" s="20">
        <v>0</v>
      </c>
      <c r="I170" s="20">
        <v>59.05</v>
      </c>
      <c r="J170" s="20">
        <v>59.22</v>
      </c>
      <c r="K170" s="20">
        <v>59.39</v>
      </c>
      <c r="L170" s="20">
        <v>59.56</v>
      </c>
      <c r="M170" s="20">
        <v>59.73</v>
      </c>
      <c r="N170" s="20">
        <v>59.9</v>
      </c>
      <c r="O170" s="20">
        <v>60.07</v>
      </c>
      <c r="P170" s="20">
        <v>60.24</v>
      </c>
      <c r="Q170" s="20">
        <v>60.41</v>
      </c>
      <c r="R170" s="20">
        <v>60.58</v>
      </c>
      <c r="S170" s="20">
        <v>60.75</v>
      </c>
      <c r="T170" s="21">
        <v>60.92</v>
      </c>
    </row>
    <row r="171" spans="4:20" x14ac:dyDescent="0.2">
      <c r="D171" s="6">
        <v>22</v>
      </c>
      <c r="E171" s="7" t="s">
        <v>37</v>
      </c>
      <c r="F171" s="20">
        <v>0</v>
      </c>
      <c r="G171" s="20">
        <v>0</v>
      </c>
      <c r="H171" s="20">
        <v>0</v>
      </c>
      <c r="I171" s="20">
        <v>13.32</v>
      </c>
      <c r="J171" s="20">
        <v>13.36</v>
      </c>
      <c r="K171" s="20">
        <v>13.39</v>
      </c>
      <c r="L171" s="20">
        <v>13.43</v>
      </c>
      <c r="M171" s="20">
        <v>13.47</v>
      </c>
      <c r="N171" s="20">
        <v>13.51</v>
      </c>
      <c r="O171" s="20">
        <v>13.55</v>
      </c>
      <c r="P171" s="20">
        <v>13.59</v>
      </c>
      <c r="Q171" s="20">
        <v>13.63</v>
      </c>
      <c r="R171" s="20">
        <v>13.66</v>
      </c>
      <c r="S171" s="20">
        <v>13.7</v>
      </c>
      <c r="T171" s="21">
        <v>13.74</v>
      </c>
    </row>
    <row r="172" spans="4:20" x14ac:dyDescent="0.2">
      <c r="D172" s="6">
        <v>23</v>
      </c>
      <c r="E172" s="7" t="s">
        <v>38</v>
      </c>
      <c r="F172" s="20">
        <v>0</v>
      </c>
      <c r="G172" s="20">
        <v>0</v>
      </c>
      <c r="H172" s="20">
        <v>0</v>
      </c>
      <c r="I172" s="20">
        <v>29.77</v>
      </c>
      <c r="J172" s="20">
        <v>29.85</v>
      </c>
      <c r="K172" s="20">
        <v>29.94</v>
      </c>
      <c r="L172" s="20">
        <v>30.02</v>
      </c>
      <c r="M172" s="20">
        <v>30.11</v>
      </c>
      <c r="N172" s="20">
        <v>30.2</v>
      </c>
      <c r="O172" s="20">
        <v>30.28</v>
      </c>
      <c r="P172" s="20">
        <v>30.37</v>
      </c>
      <c r="Q172" s="20">
        <v>30.46</v>
      </c>
      <c r="R172" s="20">
        <v>30.54</v>
      </c>
      <c r="S172" s="20">
        <v>30.63</v>
      </c>
      <c r="T172" s="21">
        <v>30.71</v>
      </c>
    </row>
    <row r="173" spans="4:20" x14ac:dyDescent="0.2">
      <c r="D173" s="6">
        <v>24</v>
      </c>
      <c r="E173" s="7" t="s">
        <v>39</v>
      </c>
      <c r="F173" s="20">
        <v>0</v>
      </c>
      <c r="G173" s="20">
        <v>0</v>
      </c>
      <c r="H173" s="20">
        <v>0</v>
      </c>
      <c r="I173" s="20">
        <v>4.46</v>
      </c>
      <c r="J173" s="20">
        <v>4.4800000000000004</v>
      </c>
      <c r="K173" s="20">
        <v>4.49</v>
      </c>
      <c r="L173" s="20">
        <v>4.5</v>
      </c>
      <c r="M173" s="20">
        <v>4.51</v>
      </c>
      <c r="N173" s="20">
        <v>4.53</v>
      </c>
      <c r="O173" s="20">
        <v>4.54</v>
      </c>
      <c r="P173" s="20">
        <v>4.55</v>
      </c>
      <c r="Q173" s="20">
        <v>4.57</v>
      </c>
      <c r="R173" s="20">
        <v>4.58</v>
      </c>
      <c r="S173" s="20">
        <v>4.59</v>
      </c>
      <c r="T173" s="21">
        <v>4.6100000000000003</v>
      </c>
    </row>
    <row r="174" spans="4:20" x14ac:dyDescent="0.2">
      <c r="D174" s="6">
        <v>25</v>
      </c>
      <c r="E174" s="7" t="s">
        <v>40</v>
      </c>
      <c r="F174" s="20">
        <v>0</v>
      </c>
      <c r="G174" s="20">
        <v>0</v>
      </c>
      <c r="H174" s="20">
        <v>0</v>
      </c>
      <c r="I174" s="20">
        <v>3.93</v>
      </c>
      <c r="J174" s="20">
        <v>3.95</v>
      </c>
      <c r="K174" s="20">
        <v>3.96</v>
      </c>
      <c r="L174" s="20">
        <v>3.97</v>
      </c>
      <c r="M174" s="20">
        <v>3.98</v>
      </c>
      <c r="N174" s="20">
        <v>3.99</v>
      </c>
      <c r="O174" s="20">
        <v>4</v>
      </c>
      <c r="P174" s="20">
        <v>4.01</v>
      </c>
      <c r="Q174" s="20">
        <v>4.03</v>
      </c>
      <c r="R174" s="20">
        <v>4.04</v>
      </c>
      <c r="S174" s="20">
        <v>4.05</v>
      </c>
      <c r="T174" s="21">
        <v>4.0599999999999996</v>
      </c>
    </row>
    <row r="176" spans="4:20" x14ac:dyDescent="0.2">
      <c r="E176">
        <v>27</v>
      </c>
      <c r="F176" s="31">
        <v>5</v>
      </c>
      <c r="G176" s="31">
        <v>-32</v>
      </c>
      <c r="H176" s="31">
        <v>-42</v>
      </c>
      <c r="I176" s="31">
        <v>-30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</row>
    <row r="177" spans="4:20" x14ac:dyDescent="0.2">
      <c r="E177" s="22" t="s">
        <v>62</v>
      </c>
      <c r="G177" s="23" t="s">
        <v>76</v>
      </c>
      <c r="H177" s="30">
        <v>1</v>
      </c>
      <c r="L177" s="25"/>
      <c r="M177" s="25"/>
      <c r="N177" s="25"/>
      <c r="O177" s="25"/>
      <c r="P177" s="25"/>
      <c r="Q177" s="25"/>
      <c r="R177" s="25"/>
      <c r="S177" s="25"/>
      <c r="T177" s="25"/>
    </row>
    <row r="178" spans="4:20" x14ac:dyDescent="0.2">
      <c r="D178" s="11"/>
      <c r="E178" s="12" t="s">
        <v>36</v>
      </c>
      <c r="F178" s="13" t="s">
        <v>43</v>
      </c>
      <c r="G178" s="13" t="s">
        <v>75</v>
      </c>
      <c r="H178" s="13" t="s">
        <v>48</v>
      </c>
      <c r="I178" s="13" t="s">
        <v>49</v>
      </c>
      <c r="J178" s="13" t="s">
        <v>50</v>
      </c>
      <c r="K178" s="13" t="s">
        <v>51</v>
      </c>
      <c r="L178" s="13" t="s">
        <v>52</v>
      </c>
      <c r="M178" s="13" t="s">
        <v>53</v>
      </c>
      <c r="N178" s="13" t="s">
        <v>54</v>
      </c>
      <c r="O178" s="13" t="s">
        <v>55</v>
      </c>
      <c r="P178" s="13" t="s">
        <v>56</v>
      </c>
      <c r="Q178" s="13" t="s">
        <v>57</v>
      </c>
      <c r="R178" s="13" t="s">
        <v>58</v>
      </c>
      <c r="S178" s="13" t="s">
        <v>59</v>
      </c>
      <c r="T178" s="13" t="s">
        <v>60</v>
      </c>
    </row>
    <row r="179" spans="4:20" x14ac:dyDescent="0.2">
      <c r="D179" s="6">
        <v>1</v>
      </c>
      <c r="E179" s="7" t="s">
        <v>12</v>
      </c>
      <c r="F179" s="24"/>
      <c r="G179" s="29">
        <v>-0.3</v>
      </c>
      <c r="H179" s="28">
        <f>IF($H$177=0,H208,H208*(1+$G179))</f>
        <v>304909.30399999995</v>
      </c>
      <c r="I179" s="28">
        <f>IF($H$177=0,I208,I208*(1+$G179))</f>
        <v>370271.47499999998</v>
      </c>
      <c r="J179" s="28">
        <f t="shared" ref="J179:T179" si="9">IF($H$177=0,J208,J208*(1+$G179))</f>
        <v>446476.02999999997</v>
      </c>
      <c r="K179" s="28">
        <f t="shared" si="9"/>
        <v>536003.95799999998</v>
      </c>
      <c r="L179" s="28">
        <f t="shared" si="9"/>
        <v>641991.21</v>
      </c>
      <c r="M179" s="28">
        <f t="shared" si="9"/>
        <v>768422.12999999989</v>
      </c>
      <c r="N179" s="28">
        <f t="shared" si="9"/>
        <v>920386.6</v>
      </c>
      <c r="O179" s="28">
        <f t="shared" si="9"/>
        <v>1104420.3799999999</v>
      </c>
      <c r="P179" s="28">
        <f t="shared" si="9"/>
        <v>1328959.52</v>
      </c>
      <c r="Q179" s="28">
        <f t="shared" si="9"/>
        <v>1604950.2</v>
      </c>
      <c r="R179" s="28">
        <f t="shared" si="9"/>
        <v>1946668.0099999998</v>
      </c>
      <c r="S179" s="28">
        <f t="shared" si="9"/>
        <v>2372824.65</v>
      </c>
      <c r="T179" s="28">
        <f t="shared" si="9"/>
        <v>2908071.9499999997</v>
      </c>
    </row>
    <row r="180" spans="4:20" x14ac:dyDescent="0.2">
      <c r="D180" s="6">
        <v>2</v>
      </c>
      <c r="E180" s="7" t="s">
        <v>13</v>
      </c>
      <c r="F180" s="24"/>
      <c r="G180" s="29">
        <v>-0.42</v>
      </c>
      <c r="H180" s="28">
        <f t="shared" ref="H180:T195" si="10">IF($H$177=0,H209,H209*(1+$G180))</f>
        <v>396215.34200000006</v>
      </c>
      <c r="I180" s="28">
        <f t="shared" si="10"/>
        <v>481150.42600000004</v>
      </c>
      <c r="J180" s="28">
        <f t="shared" si="10"/>
        <v>580174.6148000001</v>
      </c>
      <c r="K180" s="28">
        <f t="shared" si="10"/>
        <v>696512.02400000009</v>
      </c>
      <c r="L180" s="28">
        <f t="shared" si="10"/>
        <v>834237.43200000003</v>
      </c>
      <c r="M180" s="28">
        <f t="shared" si="10"/>
        <v>998528.58000000007</v>
      </c>
      <c r="N180" s="28">
        <f t="shared" si="10"/>
        <v>1195999.2080000001</v>
      </c>
      <c r="O180" s="28">
        <f t="shared" si="10"/>
        <v>1435142.4300000002</v>
      </c>
      <c r="P180" s="28">
        <f t="shared" si="10"/>
        <v>1726920.4200000002</v>
      </c>
      <c r="Q180" s="28">
        <f t="shared" si="10"/>
        <v>2085557.5040000002</v>
      </c>
      <c r="R180" s="28">
        <f t="shared" si="10"/>
        <v>2529603.5900000003</v>
      </c>
      <c r="S180" s="28">
        <f t="shared" si="10"/>
        <v>3083374.5400000005</v>
      </c>
      <c r="T180" s="28">
        <f t="shared" si="10"/>
        <v>3778902.4200000004</v>
      </c>
    </row>
    <row r="181" spans="4:20" x14ac:dyDescent="0.2">
      <c r="D181" s="6">
        <v>3</v>
      </c>
      <c r="E181" s="7" t="s">
        <v>14</v>
      </c>
      <c r="F181" s="24"/>
      <c r="G181" s="29">
        <v>0.05</v>
      </c>
      <c r="H181" s="28">
        <f t="shared" si="10"/>
        <v>150851.29500000001</v>
      </c>
      <c r="I181" s="28">
        <f t="shared" si="10"/>
        <v>183188.712</v>
      </c>
      <c r="J181" s="28">
        <f t="shared" si="10"/>
        <v>220890.25350000002</v>
      </c>
      <c r="K181" s="28">
        <f t="shared" si="10"/>
        <v>265183.44300000003</v>
      </c>
      <c r="L181" s="28">
        <f t="shared" si="10"/>
        <v>317619.71849999996</v>
      </c>
      <c r="M181" s="28">
        <f t="shared" si="10"/>
        <v>380170.38150000002</v>
      </c>
      <c r="N181" s="28">
        <f t="shared" si="10"/>
        <v>455353.46850000002</v>
      </c>
      <c r="O181" s="28">
        <f t="shared" si="10"/>
        <v>546402.61200000008</v>
      </c>
      <c r="P181" s="28">
        <f t="shared" si="10"/>
        <v>657491.41500000004</v>
      </c>
      <c r="Q181" s="28">
        <f t="shared" si="10"/>
        <v>794035.66200000001</v>
      </c>
      <c r="R181" s="28">
        <f t="shared" si="10"/>
        <v>963097.53750000009</v>
      </c>
      <c r="S181" s="28">
        <f t="shared" si="10"/>
        <v>1173935.175</v>
      </c>
      <c r="T181" s="28">
        <f t="shared" si="10"/>
        <v>1438744.02</v>
      </c>
    </row>
    <row r="182" spans="4:20" x14ac:dyDescent="0.2">
      <c r="D182" s="6">
        <v>4</v>
      </c>
      <c r="E182" s="7" t="s">
        <v>15</v>
      </c>
      <c r="F182" s="24"/>
      <c r="G182" s="29">
        <v>0.27</v>
      </c>
      <c r="H182" s="28">
        <f t="shared" si="10"/>
        <v>181952.22690000001</v>
      </c>
      <c r="I182" s="28">
        <f t="shared" si="10"/>
        <v>220956.6066</v>
      </c>
      <c r="J182" s="28">
        <f t="shared" si="10"/>
        <v>266431.03940000001</v>
      </c>
      <c r="K182" s="28">
        <f t="shared" si="10"/>
        <v>319856.16749999998</v>
      </c>
      <c r="L182" s="28">
        <f t="shared" si="10"/>
        <v>383103.19620000001</v>
      </c>
      <c r="M182" s="28">
        <f t="shared" si="10"/>
        <v>458549.88300000003</v>
      </c>
      <c r="N182" s="28">
        <f t="shared" si="10"/>
        <v>549233.52179999999</v>
      </c>
      <c r="O182" s="28">
        <f t="shared" si="10"/>
        <v>659054.18099999998</v>
      </c>
      <c r="P182" s="28">
        <f t="shared" si="10"/>
        <v>793046.16600000008</v>
      </c>
      <c r="Q182" s="28">
        <f t="shared" si="10"/>
        <v>957741.60750000004</v>
      </c>
      <c r="R182" s="28">
        <f t="shared" si="10"/>
        <v>1161658.9669999999</v>
      </c>
      <c r="S182" s="28">
        <f t="shared" si="10"/>
        <v>1415964.7829999998</v>
      </c>
      <c r="T182" s="28">
        <f t="shared" si="10"/>
        <v>1735369.2750000001</v>
      </c>
    </row>
    <row r="183" spans="4:20" x14ac:dyDescent="0.2">
      <c r="D183" s="6">
        <v>5</v>
      </c>
      <c r="E183" s="7" t="s">
        <v>16</v>
      </c>
      <c r="F183" s="24"/>
      <c r="G183" s="29">
        <v>-0.42</v>
      </c>
      <c r="H183" s="28">
        <f t="shared" si="10"/>
        <v>197510.3928</v>
      </c>
      <c r="I183" s="28">
        <f t="shared" si="10"/>
        <v>239849.88240000003</v>
      </c>
      <c r="J183" s="28">
        <f t="shared" si="10"/>
        <v>289212.70800000004</v>
      </c>
      <c r="K183" s="28">
        <f t="shared" si="10"/>
        <v>347206.01480000006</v>
      </c>
      <c r="L183" s="28">
        <f t="shared" si="10"/>
        <v>415861.12520000001</v>
      </c>
      <c r="M183" s="28">
        <f t="shared" si="10"/>
        <v>497759.04500000004</v>
      </c>
      <c r="N183" s="28">
        <f t="shared" si="10"/>
        <v>596196.67400000012</v>
      </c>
      <c r="O183" s="28">
        <f t="shared" si="10"/>
        <v>715407.72800000012</v>
      </c>
      <c r="P183" s="28">
        <f t="shared" si="10"/>
        <v>860856.88000000012</v>
      </c>
      <c r="Q183" s="28">
        <f t="shared" si="10"/>
        <v>1039634.8620000001</v>
      </c>
      <c r="R183" s="28">
        <f t="shared" si="10"/>
        <v>1260988.6140000001</v>
      </c>
      <c r="S183" s="28">
        <f t="shared" si="10"/>
        <v>1537039.324</v>
      </c>
      <c r="T183" s="28">
        <f t="shared" si="10"/>
        <v>1883754.9140000001</v>
      </c>
    </row>
    <row r="184" spans="4:20" x14ac:dyDescent="0.2">
      <c r="D184" s="6">
        <v>6</v>
      </c>
      <c r="E184" s="7" t="s">
        <v>17</v>
      </c>
      <c r="F184" s="24"/>
      <c r="G184" s="29">
        <v>-0.3</v>
      </c>
      <c r="H184" s="28">
        <f t="shared" si="10"/>
        <v>209058.54199999999</v>
      </c>
      <c r="I184" s="28">
        <f t="shared" si="10"/>
        <v>253873.571</v>
      </c>
      <c r="J184" s="28">
        <f t="shared" si="10"/>
        <v>306122.55799999996</v>
      </c>
      <c r="K184" s="28">
        <f t="shared" si="10"/>
        <v>367506.64999999997</v>
      </c>
      <c r="L184" s="28">
        <f t="shared" si="10"/>
        <v>440175.92499999999</v>
      </c>
      <c r="M184" s="28">
        <f t="shared" si="10"/>
        <v>526862.30799999996</v>
      </c>
      <c r="N184" s="28">
        <f t="shared" si="10"/>
        <v>631055.42499999993</v>
      </c>
      <c r="O184" s="28">
        <f t="shared" si="10"/>
        <v>757236.54999999993</v>
      </c>
      <c r="P184" s="28">
        <f t="shared" si="10"/>
        <v>911190</v>
      </c>
      <c r="Q184" s="28">
        <f t="shared" si="10"/>
        <v>1100420.72</v>
      </c>
      <c r="R184" s="28">
        <f t="shared" si="10"/>
        <v>1334716.5999999999</v>
      </c>
      <c r="S184" s="28">
        <f t="shared" si="10"/>
        <v>1626907.6599999997</v>
      </c>
      <c r="T184" s="28">
        <f t="shared" si="10"/>
        <v>1993895.0499999998</v>
      </c>
    </row>
    <row r="185" spans="4:20" x14ac:dyDescent="0.2">
      <c r="D185" s="6">
        <v>7</v>
      </c>
      <c r="E185" s="7" t="s">
        <v>18</v>
      </c>
      <c r="F185" s="24"/>
      <c r="G185" s="29">
        <v>-0.42</v>
      </c>
      <c r="H185" s="28">
        <f t="shared" si="10"/>
        <v>147800.78520000001</v>
      </c>
      <c r="I185" s="28">
        <f t="shared" si="10"/>
        <v>179484.26540000003</v>
      </c>
      <c r="J185" s="28">
        <f t="shared" si="10"/>
        <v>216423.40400000001</v>
      </c>
      <c r="K185" s="28">
        <f t="shared" si="10"/>
        <v>259820.89480000004</v>
      </c>
      <c r="L185" s="28">
        <f t="shared" si="10"/>
        <v>311196.82500000001</v>
      </c>
      <c r="M185" s="28">
        <f t="shared" si="10"/>
        <v>372482.55400000006</v>
      </c>
      <c r="N185" s="28">
        <f t="shared" si="10"/>
        <v>446145.33800000005</v>
      </c>
      <c r="O185" s="28">
        <f t="shared" si="10"/>
        <v>535353.30520000006</v>
      </c>
      <c r="P185" s="28">
        <f t="shared" si="10"/>
        <v>644195.73400000005</v>
      </c>
      <c r="Q185" s="28">
        <f t="shared" si="10"/>
        <v>777978.65000000014</v>
      </c>
      <c r="R185" s="28">
        <f t="shared" si="10"/>
        <v>943621.95200000005</v>
      </c>
      <c r="S185" s="28">
        <f t="shared" si="10"/>
        <v>1150195.912</v>
      </c>
      <c r="T185" s="28">
        <f t="shared" si="10"/>
        <v>1409649.9800000002</v>
      </c>
    </row>
    <row r="186" spans="4:20" x14ac:dyDescent="0.2">
      <c r="D186" s="6">
        <v>8</v>
      </c>
      <c r="E186" s="7" t="s">
        <v>19</v>
      </c>
      <c r="F186" s="24"/>
      <c r="G186" s="29">
        <v>0</v>
      </c>
      <c r="H186" s="28">
        <f t="shared" si="10"/>
        <v>448871.5</v>
      </c>
      <c r="I186" s="28">
        <f t="shared" si="10"/>
        <v>545094.30000000005</v>
      </c>
      <c r="J186" s="28">
        <f t="shared" si="10"/>
        <v>657278.6</v>
      </c>
      <c r="K186" s="28">
        <f t="shared" si="10"/>
        <v>789076.94</v>
      </c>
      <c r="L186" s="28">
        <f t="shared" si="10"/>
        <v>945105.75</v>
      </c>
      <c r="M186" s="28">
        <f t="shared" si="10"/>
        <v>1131230.8</v>
      </c>
      <c r="N186" s="28">
        <f t="shared" si="10"/>
        <v>1354945</v>
      </c>
      <c r="O186" s="28">
        <f t="shared" si="10"/>
        <v>1625869.6</v>
      </c>
      <c r="P186" s="28">
        <f t="shared" si="10"/>
        <v>1956424.5</v>
      </c>
      <c r="Q186" s="28">
        <f t="shared" si="10"/>
        <v>2362723.5</v>
      </c>
      <c r="R186" s="28">
        <f t="shared" si="10"/>
        <v>2865782.8</v>
      </c>
      <c r="S186" s="28">
        <f t="shared" si="10"/>
        <v>3493148.5</v>
      </c>
      <c r="T186" s="28">
        <f t="shared" si="10"/>
        <v>4281111</v>
      </c>
    </row>
    <row r="187" spans="4:20" x14ac:dyDescent="0.2">
      <c r="D187" s="6">
        <v>9</v>
      </c>
      <c r="E187" s="7" t="s">
        <v>20</v>
      </c>
      <c r="F187" s="24"/>
      <c r="G187" s="29">
        <v>0</v>
      </c>
      <c r="H187" s="28">
        <f t="shared" si="10"/>
        <v>251264.78</v>
      </c>
      <c r="I187" s="28">
        <f t="shared" si="10"/>
        <v>305127.44</v>
      </c>
      <c r="J187" s="28">
        <f t="shared" si="10"/>
        <v>367924.84</v>
      </c>
      <c r="K187" s="28">
        <f t="shared" si="10"/>
        <v>441701.56</v>
      </c>
      <c r="L187" s="28">
        <f t="shared" si="10"/>
        <v>529041.80000000005</v>
      </c>
      <c r="M187" s="28">
        <f t="shared" si="10"/>
        <v>633229.06000000006</v>
      </c>
      <c r="N187" s="28">
        <f t="shared" si="10"/>
        <v>758457.5</v>
      </c>
      <c r="O187" s="28">
        <f t="shared" si="10"/>
        <v>910113.06</v>
      </c>
      <c r="P187" s="28">
        <f t="shared" si="10"/>
        <v>1095147.8</v>
      </c>
      <c r="Q187" s="28">
        <f t="shared" si="10"/>
        <v>1322581.8</v>
      </c>
      <c r="R187" s="28">
        <f t="shared" si="10"/>
        <v>1604179.1</v>
      </c>
      <c r="S187" s="28">
        <f t="shared" si="10"/>
        <v>1955359.8</v>
      </c>
      <c r="T187" s="28">
        <f t="shared" si="10"/>
        <v>2396437.5</v>
      </c>
    </row>
    <row r="188" spans="4:20" x14ac:dyDescent="0.2">
      <c r="D188" s="6">
        <v>10</v>
      </c>
      <c r="E188" s="7" t="s">
        <v>21</v>
      </c>
      <c r="F188" s="24"/>
      <c r="G188" s="29">
        <v>0</v>
      </c>
      <c r="H188" s="28">
        <f t="shared" si="10"/>
        <v>320571.3</v>
      </c>
      <c r="I188" s="28">
        <f t="shared" si="10"/>
        <v>389290.9</v>
      </c>
      <c r="J188" s="28">
        <f t="shared" si="10"/>
        <v>469409.75</v>
      </c>
      <c r="K188" s="28">
        <f t="shared" si="10"/>
        <v>563536.43999999994</v>
      </c>
      <c r="L188" s="28">
        <f t="shared" si="10"/>
        <v>674967.8</v>
      </c>
      <c r="M188" s="28">
        <f t="shared" si="10"/>
        <v>807893.06</v>
      </c>
      <c r="N188" s="28">
        <f t="shared" si="10"/>
        <v>967663.25</v>
      </c>
      <c r="O188" s="28">
        <f t="shared" si="10"/>
        <v>1161150</v>
      </c>
      <c r="P188" s="28">
        <f t="shared" si="10"/>
        <v>1397223</v>
      </c>
      <c r="Q188" s="28">
        <f t="shared" si="10"/>
        <v>1687390.5</v>
      </c>
      <c r="R188" s="28">
        <f t="shared" si="10"/>
        <v>2046661</v>
      </c>
      <c r="S188" s="28">
        <f t="shared" si="10"/>
        <v>2494707.7999999998</v>
      </c>
      <c r="T188" s="28">
        <f t="shared" si="10"/>
        <v>3057448.5</v>
      </c>
    </row>
    <row r="189" spans="4:20" x14ac:dyDescent="0.2">
      <c r="D189" s="6">
        <v>11</v>
      </c>
      <c r="E189" s="7" t="s">
        <v>22</v>
      </c>
      <c r="F189" s="24"/>
      <c r="G189" s="29">
        <v>0.27</v>
      </c>
      <c r="H189" s="28">
        <f t="shared" si="10"/>
        <v>233700.73909999998</v>
      </c>
      <c r="I189" s="28">
        <f t="shared" si="10"/>
        <v>283798.26400000002</v>
      </c>
      <c r="J189" s="28">
        <f t="shared" si="10"/>
        <v>342205.94500000001</v>
      </c>
      <c r="K189" s="28">
        <f t="shared" si="10"/>
        <v>410825.56900000002</v>
      </c>
      <c r="L189" s="28">
        <f t="shared" si="10"/>
        <v>492060.50939999998</v>
      </c>
      <c r="M189" s="28">
        <f t="shared" si="10"/>
        <v>588964.78599999996</v>
      </c>
      <c r="N189" s="28">
        <f t="shared" si="10"/>
        <v>705439.53399999999</v>
      </c>
      <c r="O189" s="28">
        <f t="shared" si="10"/>
        <v>846493.86199999996</v>
      </c>
      <c r="P189" s="28">
        <f t="shared" si="10"/>
        <v>1018594.102</v>
      </c>
      <c r="Q189" s="28">
        <f t="shared" si="10"/>
        <v>1230130.0010000002</v>
      </c>
      <c r="R189" s="28">
        <f t="shared" si="10"/>
        <v>1492042.99</v>
      </c>
      <c r="S189" s="28">
        <f t="shared" si="10"/>
        <v>1818674.925</v>
      </c>
      <c r="T189" s="28">
        <f t="shared" si="10"/>
        <v>2228920.4849999999</v>
      </c>
    </row>
    <row r="190" spans="4:20" x14ac:dyDescent="0.2">
      <c r="D190" s="6">
        <v>12</v>
      </c>
      <c r="E190" s="7" t="s">
        <v>23</v>
      </c>
      <c r="F190" s="24"/>
      <c r="G190" s="29">
        <v>0</v>
      </c>
      <c r="H190" s="28">
        <f t="shared" si="10"/>
        <v>459156.38</v>
      </c>
      <c r="I190" s="28">
        <f t="shared" si="10"/>
        <v>557583.93999999994</v>
      </c>
      <c r="J190" s="28">
        <f t="shared" si="10"/>
        <v>672338.6</v>
      </c>
      <c r="K190" s="28">
        <f t="shared" si="10"/>
        <v>807156.9</v>
      </c>
      <c r="L190" s="28">
        <f t="shared" si="10"/>
        <v>966760.7</v>
      </c>
      <c r="M190" s="28">
        <f t="shared" si="10"/>
        <v>1157150.3999999999</v>
      </c>
      <c r="N190" s="28">
        <f t="shared" si="10"/>
        <v>1385990.5</v>
      </c>
      <c r="O190" s="28">
        <f t="shared" si="10"/>
        <v>1663122.8</v>
      </c>
      <c r="P190" s="28">
        <f t="shared" si="10"/>
        <v>2001251.6</v>
      </c>
      <c r="Q190" s="28">
        <f t="shared" si="10"/>
        <v>2416860.2999999998</v>
      </c>
      <c r="R190" s="28">
        <f t="shared" si="10"/>
        <v>2931445.8</v>
      </c>
      <c r="S190" s="28">
        <f t="shared" si="10"/>
        <v>3573186.3</v>
      </c>
      <c r="T190" s="28">
        <f t="shared" si="10"/>
        <v>4379203</v>
      </c>
    </row>
    <row r="191" spans="4:20" x14ac:dyDescent="0.2">
      <c r="D191" s="6">
        <v>13</v>
      </c>
      <c r="E191" s="7" t="s">
        <v>24</v>
      </c>
      <c r="F191" s="24"/>
      <c r="G191" s="29">
        <v>0.27</v>
      </c>
      <c r="H191" s="28">
        <f t="shared" si="10"/>
        <v>263257.10619999998</v>
      </c>
      <c r="I191" s="28">
        <f t="shared" si="10"/>
        <v>319690.4706</v>
      </c>
      <c r="J191" s="28">
        <f t="shared" si="10"/>
        <v>385485.04310000007</v>
      </c>
      <c r="K191" s="28">
        <f t="shared" si="10"/>
        <v>462782.99619999999</v>
      </c>
      <c r="L191" s="28">
        <f t="shared" si="10"/>
        <v>554291.8175</v>
      </c>
      <c r="M191" s="28">
        <f t="shared" si="10"/>
        <v>663451.65760000004</v>
      </c>
      <c r="N191" s="28">
        <f t="shared" si="10"/>
        <v>794656.90700000001</v>
      </c>
      <c r="O191" s="28">
        <f t="shared" si="10"/>
        <v>953550.67100000009</v>
      </c>
      <c r="P191" s="28">
        <f t="shared" si="10"/>
        <v>1147416.5519999999</v>
      </c>
      <c r="Q191" s="28">
        <f t="shared" si="10"/>
        <v>1385705.6360000002</v>
      </c>
      <c r="R191" s="28">
        <f t="shared" si="10"/>
        <v>1680742.8920000002</v>
      </c>
      <c r="S191" s="28">
        <f t="shared" si="10"/>
        <v>2048684.4979999999</v>
      </c>
      <c r="T191" s="28">
        <f t="shared" si="10"/>
        <v>2510814.003</v>
      </c>
    </row>
    <row r="192" spans="4:20" x14ac:dyDescent="0.2">
      <c r="D192" s="6">
        <v>14</v>
      </c>
      <c r="E192" s="7" t="s">
        <v>25</v>
      </c>
      <c r="F192" s="24"/>
      <c r="G192" s="29">
        <v>0.05</v>
      </c>
      <c r="H192" s="28">
        <f t="shared" si="10"/>
        <v>201681.73200000002</v>
      </c>
      <c r="I192" s="28">
        <f t="shared" si="10"/>
        <v>244915.48200000002</v>
      </c>
      <c r="J192" s="28">
        <f t="shared" si="10"/>
        <v>295320.837</v>
      </c>
      <c r="K192" s="28">
        <f t="shared" si="10"/>
        <v>354538.93650000001</v>
      </c>
      <c r="L192" s="28">
        <f t="shared" si="10"/>
        <v>424644.02400000003</v>
      </c>
      <c r="M192" s="28">
        <f t="shared" si="10"/>
        <v>508271.61000000004</v>
      </c>
      <c r="N192" s="28">
        <f t="shared" si="10"/>
        <v>608788.21500000008</v>
      </c>
      <c r="O192" s="28">
        <f t="shared" si="10"/>
        <v>730517.08800000011</v>
      </c>
      <c r="P192" s="28">
        <f t="shared" si="10"/>
        <v>879038.21250000002</v>
      </c>
      <c r="Q192" s="28">
        <f t="shared" si="10"/>
        <v>1061591.895</v>
      </c>
      <c r="R192" s="28">
        <f t="shared" si="10"/>
        <v>1287620.5650000002</v>
      </c>
      <c r="S192" s="28">
        <f t="shared" si="10"/>
        <v>1569501.2550000001</v>
      </c>
      <c r="T192" s="28">
        <f t="shared" si="10"/>
        <v>1923539.625</v>
      </c>
    </row>
    <row r="193" spans="1:20" x14ac:dyDescent="0.2">
      <c r="D193" s="6">
        <v>15</v>
      </c>
      <c r="E193" s="7" t="s">
        <v>26</v>
      </c>
      <c r="F193" s="24"/>
      <c r="G193" s="29">
        <v>-0.3</v>
      </c>
      <c r="H193" s="28">
        <f t="shared" si="10"/>
        <v>206709.49600000001</v>
      </c>
      <c r="I193" s="28">
        <f t="shared" si="10"/>
        <v>251020.98</v>
      </c>
      <c r="J193" s="28">
        <f t="shared" si="10"/>
        <v>302682.891</v>
      </c>
      <c r="K193" s="28">
        <f t="shared" si="10"/>
        <v>363377.23800000001</v>
      </c>
      <c r="L193" s="28">
        <f t="shared" si="10"/>
        <v>435229.97</v>
      </c>
      <c r="M193" s="28">
        <f t="shared" si="10"/>
        <v>520942.27499999997</v>
      </c>
      <c r="N193" s="28">
        <f t="shared" si="10"/>
        <v>623964.73999999987</v>
      </c>
      <c r="O193" s="28">
        <f t="shared" si="10"/>
        <v>748728.04999999993</v>
      </c>
      <c r="P193" s="28">
        <f t="shared" si="10"/>
        <v>900951.66</v>
      </c>
      <c r="Q193" s="28">
        <f t="shared" si="10"/>
        <v>1088056.2</v>
      </c>
      <c r="R193" s="28">
        <f t="shared" si="10"/>
        <v>1319719.6599999999</v>
      </c>
      <c r="S193" s="28">
        <f t="shared" si="10"/>
        <v>1608627.2999999998</v>
      </c>
      <c r="T193" s="28">
        <f t="shared" si="10"/>
        <v>1971491.4099999997</v>
      </c>
    </row>
    <row r="194" spans="1:20" x14ac:dyDescent="0.2">
      <c r="D194" s="6">
        <v>16</v>
      </c>
      <c r="E194" s="7" t="s">
        <v>27</v>
      </c>
      <c r="F194" s="24"/>
      <c r="G194" s="29">
        <v>0.27</v>
      </c>
      <c r="H194" s="28">
        <f t="shared" si="10"/>
        <v>583900.15300000005</v>
      </c>
      <c r="I194" s="28">
        <f t="shared" si="10"/>
        <v>709068.55900000001</v>
      </c>
      <c r="J194" s="28">
        <f t="shared" si="10"/>
        <v>854999.8139999999</v>
      </c>
      <c r="K194" s="28">
        <f t="shared" si="10"/>
        <v>1026445.496</v>
      </c>
      <c r="L194" s="28">
        <f t="shared" si="10"/>
        <v>1229410.7238</v>
      </c>
      <c r="M194" s="28">
        <f t="shared" si="10"/>
        <v>1471525.6320000002</v>
      </c>
      <c r="N194" s="28">
        <f t="shared" si="10"/>
        <v>1762536.861</v>
      </c>
      <c r="O194" s="28">
        <f t="shared" si="10"/>
        <v>2114960.7179999999</v>
      </c>
      <c r="P194" s="28">
        <f t="shared" si="10"/>
        <v>2544952.3650000002</v>
      </c>
      <c r="Q194" s="28">
        <f t="shared" si="10"/>
        <v>3073473.66</v>
      </c>
      <c r="R194" s="28">
        <f t="shared" si="10"/>
        <v>3727862.1150000002</v>
      </c>
      <c r="S194" s="28">
        <f t="shared" si="10"/>
        <v>4543950.1450000005</v>
      </c>
      <c r="T194" s="28">
        <f t="shared" si="10"/>
        <v>5568946.1900000004</v>
      </c>
    </row>
    <row r="195" spans="1:20" x14ac:dyDescent="0.2">
      <c r="D195" s="6">
        <v>17</v>
      </c>
      <c r="E195" s="7" t="s">
        <v>28</v>
      </c>
      <c r="F195" s="24"/>
      <c r="G195" s="29">
        <v>-0.3</v>
      </c>
      <c r="H195" s="28">
        <f t="shared" si="10"/>
        <v>211473.96199999997</v>
      </c>
      <c r="I195" s="28">
        <f t="shared" si="10"/>
        <v>256806.81599999999</v>
      </c>
      <c r="J195" s="28">
        <f t="shared" si="10"/>
        <v>309659.49</v>
      </c>
      <c r="K195" s="28">
        <f t="shared" si="10"/>
        <v>371752.80799999996</v>
      </c>
      <c r="L195" s="28">
        <f t="shared" si="10"/>
        <v>445261.67</v>
      </c>
      <c r="M195" s="28">
        <f t="shared" si="10"/>
        <v>532949.59200000006</v>
      </c>
      <c r="N195" s="28">
        <f t="shared" si="10"/>
        <v>638346.625</v>
      </c>
      <c r="O195" s="28">
        <f t="shared" si="10"/>
        <v>765985.71</v>
      </c>
      <c r="P195" s="28">
        <f t="shared" si="10"/>
        <v>921717.86</v>
      </c>
      <c r="Q195" s="28">
        <f t="shared" si="10"/>
        <v>1113135.0299999998</v>
      </c>
      <c r="R195" s="28">
        <f t="shared" si="10"/>
        <v>1350137.95</v>
      </c>
      <c r="S195" s="28">
        <f t="shared" si="10"/>
        <v>1645704.9</v>
      </c>
      <c r="T195" s="28">
        <f t="shared" si="10"/>
        <v>2016932.7499999998</v>
      </c>
    </row>
    <row r="196" spans="1:20" x14ac:dyDescent="0.2">
      <c r="D196" s="6">
        <v>18</v>
      </c>
      <c r="E196" s="7" t="s">
        <v>29</v>
      </c>
      <c r="F196" s="24"/>
      <c r="G196" s="29">
        <v>0.27</v>
      </c>
      <c r="H196" s="28">
        <f t="shared" ref="H196:T203" si="11">IF($H$177=0,H225,H225*(1+$G196))</f>
        <v>472694.99060000002</v>
      </c>
      <c r="I196" s="28">
        <f t="shared" si="11"/>
        <v>574024.76</v>
      </c>
      <c r="J196" s="28">
        <f t="shared" si="11"/>
        <v>692163.08100000012</v>
      </c>
      <c r="K196" s="28">
        <f t="shared" si="11"/>
        <v>830956.55500000005</v>
      </c>
      <c r="L196" s="28">
        <f t="shared" si="11"/>
        <v>995266.53879999998</v>
      </c>
      <c r="M196" s="28">
        <f t="shared" si="11"/>
        <v>1191270.0330000001</v>
      </c>
      <c r="N196" s="28">
        <f t="shared" si="11"/>
        <v>1426857.5729999999</v>
      </c>
      <c r="O196" s="28">
        <f t="shared" si="11"/>
        <v>1712161.2949999999</v>
      </c>
      <c r="P196" s="28">
        <f t="shared" si="11"/>
        <v>2060260.1670000001</v>
      </c>
      <c r="Q196" s="28">
        <f t="shared" si="11"/>
        <v>2488123.548</v>
      </c>
      <c r="R196" s="28">
        <f t="shared" si="11"/>
        <v>3017881.95</v>
      </c>
      <c r="S196" s="28">
        <f t="shared" si="11"/>
        <v>3678544.5859999997</v>
      </c>
      <c r="T196" s="28">
        <f t="shared" si="11"/>
        <v>4508327.915</v>
      </c>
    </row>
    <row r="197" spans="1:20" x14ac:dyDescent="0.2">
      <c r="D197" s="6">
        <v>19</v>
      </c>
      <c r="E197" s="7" t="s">
        <v>30</v>
      </c>
      <c r="F197" s="24"/>
      <c r="G197" s="29">
        <v>0.27</v>
      </c>
      <c r="H197" s="28">
        <f t="shared" si="11"/>
        <v>398970.98259999999</v>
      </c>
      <c r="I197" s="28">
        <f t="shared" si="11"/>
        <v>484496.82120000001</v>
      </c>
      <c r="J197" s="28">
        <f t="shared" si="11"/>
        <v>584209.72820000001</v>
      </c>
      <c r="K197" s="28">
        <f t="shared" si="11"/>
        <v>701356.23</v>
      </c>
      <c r="L197" s="28">
        <f t="shared" si="11"/>
        <v>840039.51879999996</v>
      </c>
      <c r="M197" s="28">
        <f t="shared" si="11"/>
        <v>1005473.2875</v>
      </c>
      <c r="N197" s="28">
        <f t="shared" si="11"/>
        <v>1204317.378</v>
      </c>
      <c r="O197" s="28">
        <f t="shared" si="11"/>
        <v>1445123.6020000002</v>
      </c>
      <c r="P197" s="28">
        <f t="shared" si="11"/>
        <v>1738931.1170000001</v>
      </c>
      <c r="Q197" s="28">
        <f t="shared" si="11"/>
        <v>2100062.602</v>
      </c>
      <c r="R197" s="28">
        <f t="shared" si="11"/>
        <v>2547197.09</v>
      </c>
      <c r="S197" s="28">
        <f t="shared" si="11"/>
        <v>3104819.5459999996</v>
      </c>
      <c r="T197" s="28">
        <f t="shared" si="11"/>
        <v>3805185.176</v>
      </c>
    </row>
    <row r="198" spans="1:20" x14ac:dyDescent="0.2">
      <c r="D198" s="6">
        <v>20</v>
      </c>
      <c r="E198" s="7" t="s">
        <v>31</v>
      </c>
      <c r="F198" s="24"/>
      <c r="G198" s="29">
        <v>0.27</v>
      </c>
      <c r="H198" s="28">
        <f t="shared" si="11"/>
        <v>312759.52179999999</v>
      </c>
      <c r="I198" s="28">
        <f t="shared" si="11"/>
        <v>379804.549</v>
      </c>
      <c r="J198" s="28">
        <f t="shared" si="11"/>
        <v>457971.0551</v>
      </c>
      <c r="K198" s="28">
        <f t="shared" si="11"/>
        <v>549803.99310000008</v>
      </c>
      <c r="L198" s="28">
        <f t="shared" si="11"/>
        <v>658520.01899999997</v>
      </c>
      <c r="M198" s="28">
        <f t="shared" si="11"/>
        <v>788206.0689999999</v>
      </c>
      <c r="N198" s="28">
        <f t="shared" si="11"/>
        <v>944083.07500000007</v>
      </c>
      <c r="O198" s="28">
        <f t="shared" si="11"/>
        <v>1132854.9225000001</v>
      </c>
      <c r="P198" s="28">
        <f t="shared" si="11"/>
        <v>1363175.2010000001</v>
      </c>
      <c r="Q198" s="28">
        <f t="shared" si="11"/>
        <v>1646271.5360000001</v>
      </c>
      <c r="R198" s="28">
        <f t="shared" si="11"/>
        <v>1996787.091</v>
      </c>
      <c r="S198" s="28">
        <f t="shared" si="11"/>
        <v>2433915.7570000002</v>
      </c>
      <c r="T198" s="28">
        <f t="shared" si="11"/>
        <v>2982943.361</v>
      </c>
    </row>
    <row r="199" spans="1:20" x14ac:dyDescent="0.2">
      <c r="D199" s="6">
        <v>21</v>
      </c>
      <c r="E199" s="7" t="s">
        <v>32</v>
      </c>
      <c r="F199" s="24"/>
      <c r="G199" s="29">
        <v>0.05</v>
      </c>
      <c r="H199" s="28">
        <f t="shared" si="11"/>
        <v>443012.53500000003</v>
      </c>
      <c r="I199" s="28">
        <f t="shared" si="11"/>
        <v>537979.40700000001</v>
      </c>
      <c r="J199" s="28">
        <f t="shared" si="11"/>
        <v>648699.45000000007</v>
      </c>
      <c r="K199" s="28">
        <f t="shared" si="11"/>
        <v>778777.44000000006</v>
      </c>
      <c r="L199" s="28">
        <f t="shared" si="11"/>
        <v>932769.66300000006</v>
      </c>
      <c r="M199" s="28">
        <f t="shared" si="11"/>
        <v>1116465.42</v>
      </c>
      <c r="N199" s="28">
        <f t="shared" si="11"/>
        <v>1337259.5250000001</v>
      </c>
      <c r="O199" s="28">
        <f t="shared" si="11"/>
        <v>1604647.9050000003</v>
      </c>
      <c r="P199" s="28">
        <f t="shared" si="11"/>
        <v>1930888.1550000003</v>
      </c>
      <c r="Q199" s="28">
        <f t="shared" si="11"/>
        <v>2331884.1</v>
      </c>
      <c r="R199" s="28">
        <f t="shared" si="11"/>
        <v>2828376.915</v>
      </c>
      <c r="S199" s="28">
        <f t="shared" si="11"/>
        <v>3447553.7250000001</v>
      </c>
      <c r="T199" s="28">
        <f t="shared" si="11"/>
        <v>4225231.29</v>
      </c>
    </row>
    <row r="200" spans="1:20" x14ac:dyDescent="0.2">
      <c r="D200" s="6">
        <v>22</v>
      </c>
      <c r="E200" s="7" t="s">
        <v>37</v>
      </c>
      <c r="F200" s="24"/>
      <c r="G200" s="29">
        <v>0.05</v>
      </c>
      <c r="H200" s="28">
        <f t="shared" si="11"/>
        <v>164285.74049999999</v>
      </c>
      <c r="I200" s="28">
        <f t="shared" si="11"/>
        <v>199503.03450000001</v>
      </c>
      <c r="J200" s="28">
        <f t="shared" si="11"/>
        <v>240562.182</v>
      </c>
      <c r="K200" s="28">
        <f t="shared" si="11"/>
        <v>288800.01150000002</v>
      </c>
      <c r="L200" s="28">
        <f t="shared" si="11"/>
        <v>345906.12000000005</v>
      </c>
      <c r="M200" s="28">
        <f t="shared" si="11"/>
        <v>414027.39</v>
      </c>
      <c r="N200" s="28">
        <f t="shared" si="11"/>
        <v>495906.18</v>
      </c>
      <c r="O200" s="28">
        <f t="shared" si="11"/>
        <v>595063.875</v>
      </c>
      <c r="P200" s="28">
        <f t="shared" si="11"/>
        <v>716046.03</v>
      </c>
      <c r="Q200" s="28">
        <f t="shared" si="11"/>
        <v>864750.49500000011</v>
      </c>
      <c r="R200" s="28">
        <f t="shared" si="11"/>
        <v>1048868.73</v>
      </c>
      <c r="S200" s="28">
        <f t="shared" si="11"/>
        <v>1278482.9400000002</v>
      </c>
      <c r="T200" s="28">
        <f t="shared" si="11"/>
        <v>1566874.9949999999</v>
      </c>
    </row>
    <row r="201" spans="1:20" x14ac:dyDescent="0.2">
      <c r="D201" s="6">
        <v>23</v>
      </c>
      <c r="E201" s="7" t="s">
        <v>38</v>
      </c>
      <c r="F201" s="24"/>
      <c r="G201" s="29">
        <v>-0.3</v>
      </c>
      <c r="H201" s="28">
        <f t="shared" si="11"/>
        <v>125118.01399999998</v>
      </c>
      <c r="I201" s="28">
        <f t="shared" si="11"/>
        <v>151939.05999999997</v>
      </c>
      <c r="J201" s="28">
        <f t="shared" si="11"/>
        <v>183209.20799999998</v>
      </c>
      <c r="K201" s="28">
        <f t="shared" si="11"/>
        <v>219946.538</v>
      </c>
      <c r="L201" s="28">
        <f t="shared" si="11"/>
        <v>263437.86</v>
      </c>
      <c r="M201" s="28">
        <f t="shared" si="11"/>
        <v>315318.19199999998</v>
      </c>
      <c r="N201" s="28">
        <f t="shared" si="11"/>
        <v>377676.03999999992</v>
      </c>
      <c r="O201" s="28">
        <f t="shared" si="11"/>
        <v>453193.342</v>
      </c>
      <c r="P201" s="28">
        <f t="shared" si="11"/>
        <v>545331.89199999999</v>
      </c>
      <c r="Q201" s="28">
        <f t="shared" si="11"/>
        <v>658583.30999999994</v>
      </c>
      <c r="R201" s="28">
        <f t="shared" si="11"/>
        <v>798805.55999999994</v>
      </c>
      <c r="S201" s="28">
        <f t="shared" si="11"/>
        <v>973676.82999999984</v>
      </c>
      <c r="T201" s="28">
        <f t="shared" si="11"/>
        <v>1193312.75</v>
      </c>
    </row>
    <row r="202" spans="1:20" x14ac:dyDescent="0.2">
      <c r="D202" s="6">
        <v>24</v>
      </c>
      <c r="E202" s="7" t="s">
        <v>39</v>
      </c>
      <c r="F202" s="24"/>
      <c r="G202" s="29">
        <v>0</v>
      </c>
      <c r="H202" s="28">
        <f t="shared" si="11"/>
        <v>50163.394999999997</v>
      </c>
      <c r="I202" s="28">
        <f t="shared" si="11"/>
        <v>60916.726999999999</v>
      </c>
      <c r="J202" s="28">
        <f t="shared" si="11"/>
        <v>73453.820000000007</v>
      </c>
      <c r="K202" s="28">
        <f t="shared" si="11"/>
        <v>88182.875</v>
      </c>
      <c r="L202" s="28">
        <f t="shared" si="11"/>
        <v>105619.8</v>
      </c>
      <c r="M202" s="28">
        <f t="shared" si="11"/>
        <v>126420.1</v>
      </c>
      <c r="N202" s="28">
        <f t="shared" si="11"/>
        <v>151421.17000000001</v>
      </c>
      <c r="O202" s="28">
        <f t="shared" si="11"/>
        <v>181698.22</v>
      </c>
      <c r="P202" s="28">
        <f t="shared" si="11"/>
        <v>218639.19</v>
      </c>
      <c r="Q202" s="28">
        <f t="shared" si="11"/>
        <v>264044.94</v>
      </c>
      <c r="R202" s="28">
        <f t="shared" si="11"/>
        <v>320264.03000000003</v>
      </c>
      <c r="S202" s="28">
        <f t="shared" si="11"/>
        <v>390375</v>
      </c>
      <c r="T202" s="28">
        <f t="shared" si="11"/>
        <v>478433.3</v>
      </c>
    </row>
    <row r="203" spans="1:20" x14ac:dyDescent="0.2">
      <c r="D203" s="6">
        <v>25</v>
      </c>
      <c r="E203" s="7" t="s">
        <v>40</v>
      </c>
      <c r="F203" s="24"/>
      <c r="G203" s="29">
        <v>0</v>
      </c>
      <c r="H203" s="28">
        <f t="shared" si="11"/>
        <v>24431.236000000001</v>
      </c>
      <c r="I203" s="28">
        <f t="shared" si="11"/>
        <v>29668.463</v>
      </c>
      <c r="J203" s="28">
        <f t="shared" si="11"/>
        <v>35774.445</v>
      </c>
      <c r="K203" s="28">
        <f t="shared" si="11"/>
        <v>42947.98</v>
      </c>
      <c r="L203" s="28">
        <f t="shared" si="11"/>
        <v>51440.336000000003</v>
      </c>
      <c r="M203" s="28">
        <f t="shared" si="11"/>
        <v>61570.78</v>
      </c>
      <c r="N203" s="28">
        <f t="shared" si="11"/>
        <v>73747.125</v>
      </c>
      <c r="O203" s="28">
        <f t="shared" si="11"/>
        <v>88493.05</v>
      </c>
      <c r="P203" s="28">
        <f t="shared" si="11"/>
        <v>106484.52</v>
      </c>
      <c r="Q203" s="28">
        <f t="shared" si="11"/>
        <v>128598.63</v>
      </c>
      <c r="R203" s="28">
        <f t="shared" si="11"/>
        <v>155979.19</v>
      </c>
      <c r="S203" s="28">
        <f t="shared" si="11"/>
        <v>190125.53</v>
      </c>
      <c r="T203" s="28">
        <f t="shared" si="11"/>
        <v>233012.88</v>
      </c>
    </row>
    <row r="206" spans="1:20" x14ac:dyDescent="0.2">
      <c r="E206" t="s">
        <v>74</v>
      </c>
      <c r="F206">
        <v>2025</v>
      </c>
      <c r="G206">
        <v>2026</v>
      </c>
      <c r="H206">
        <v>2027</v>
      </c>
      <c r="I206">
        <v>2028</v>
      </c>
      <c r="J206">
        <v>2029</v>
      </c>
      <c r="K206">
        <v>2030</v>
      </c>
      <c r="L206">
        <v>2031</v>
      </c>
      <c r="M206">
        <v>2032</v>
      </c>
      <c r="N206">
        <v>2033</v>
      </c>
      <c r="O206">
        <v>2034</v>
      </c>
      <c r="P206">
        <v>2035</v>
      </c>
      <c r="Q206">
        <v>2036</v>
      </c>
      <c r="R206">
        <v>2037</v>
      </c>
      <c r="S206">
        <v>2038</v>
      </c>
      <c r="T206">
        <v>2039</v>
      </c>
    </row>
    <row r="207" spans="1:20" x14ac:dyDescent="0.2">
      <c r="B207" t="s">
        <v>77</v>
      </c>
      <c r="C207" s="33" t="s">
        <v>78</v>
      </c>
      <c r="D207" s="11"/>
      <c r="E207" s="12" t="s">
        <v>36</v>
      </c>
      <c r="F207" s="13" t="s">
        <v>46</v>
      </c>
      <c r="G207" s="13" t="s">
        <v>47</v>
      </c>
      <c r="H207" s="13" t="s">
        <v>48</v>
      </c>
      <c r="I207" s="13" t="s">
        <v>49</v>
      </c>
      <c r="J207" s="13" t="s">
        <v>50</v>
      </c>
      <c r="K207" s="13" t="s">
        <v>51</v>
      </c>
      <c r="L207" s="13" t="s">
        <v>52</v>
      </c>
      <c r="M207" s="13" t="s">
        <v>53</v>
      </c>
      <c r="N207" s="13" t="s">
        <v>54</v>
      </c>
      <c r="O207" s="13" t="s">
        <v>55</v>
      </c>
      <c r="P207" s="13" t="s">
        <v>56</v>
      </c>
      <c r="Q207" s="13" t="s">
        <v>57</v>
      </c>
      <c r="R207" s="13" t="s">
        <v>58</v>
      </c>
      <c r="S207" s="13" t="s">
        <v>59</v>
      </c>
      <c r="T207" s="13" t="s">
        <v>60</v>
      </c>
    </row>
    <row r="208" spans="1:20" x14ac:dyDescent="0.2">
      <c r="A208" s="29">
        <v>-0.3</v>
      </c>
      <c r="B208" s="1">
        <f>SUM('Revenue+ev'!H208:T208)/1000</f>
        <v>16634.088029999999</v>
      </c>
      <c r="C208" s="1">
        <f>SUM(H208:T208)/1000</f>
        <v>21791.936309999997</v>
      </c>
      <c r="D208" s="6">
        <v>1</v>
      </c>
      <c r="E208" s="27" t="s">
        <v>12</v>
      </c>
      <c r="F208" s="20">
        <v>284588.63</v>
      </c>
      <c r="G208" s="20">
        <v>354879.6</v>
      </c>
      <c r="H208" s="20">
        <v>435584.72</v>
      </c>
      <c r="I208" s="20">
        <v>528959.25</v>
      </c>
      <c r="J208" s="20">
        <v>637822.9</v>
      </c>
      <c r="K208" s="20">
        <v>765719.94</v>
      </c>
      <c r="L208" s="20">
        <v>917130.3</v>
      </c>
      <c r="M208" s="20">
        <v>1097745.8999999999</v>
      </c>
      <c r="N208" s="20">
        <v>1314838</v>
      </c>
      <c r="O208" s="20">
        <v>1577743.4</v>
      </c>
      <c r="P208" s="20">
        <v>1898513.6</v>
      </c>
      <c r="Q208" s="20">
        <v>2292786</v>
      </c>
      <c r="R208" s="20">
        <v>2780954.3</v>
      </c>
      <c r="S208" s="20">
        <v>3389749.5</v>
      </c>
      <c r="T208" s="21">
        <v>4154388.5</v>
      </c>
    </row>
    <row r="209" spans="1:20" x14ac:dyDescent="0.2">
      <c r="A209" s="29">
        <v>-0.42</v>
      </c>
      <c r="B209" s="1">
        <f>SUM('Revenue+ev'!H209:T209)/1000</f>
        <v>26087.338989999997</v>
      </c>
      <c r="C209" s="1">
        <f t="shared" ref="C209:C232" si="12">SUM(H209:T209)/1000</f>
        <v>34176.411260000001</v>
      </c>
      <c r="D209" s="6">
        <v>2</v>
      </c>
      <c r="E209" s="27" t="s">
        <v>13</v>
      </c>
      <c r="F209" s="20">
        <v>446321.94</v>
      </c>
      <c r="G209" s="20">
        <v>556559.56000000006</v>
      </c>
      <c r="H209" s="20">
        <v>683129.9</v>
      </c>
      <c r="I209" s="20">
        <v>829569.7</v>
      </c>
      <c r="J209" s="20">
        <v>1000301.06</v>
      </c>
      <c r="K209" s="20">
        <v>1200882.8</v>
      </c>
      <c r="L209" s="20">
        <v>1438340.4</v>
      </c>
      <c r="M209" s="20">
        <v>1721601</v>
      </c>
      <c r="N209" s="20">
        <v>2062067.6</v>
      </c>
      <c r="O209" s="20">
        <v>2474383.5</v>
      </c>
      <c r="P209" s="20">
        <v>2977449</v>
      </c>
      <c r="Q209" s="20">
        <v>3595788.8</v>
      </c>
      <c r="R209" s="20">
        <v>4361385.5</v>
      </c>
      <c r="S209" s="20">
        <v>5316163</v>
      </c>
      <c r="T209" s="21">
        <v>6515349</v>
      </c>
    </row>
    <row r="210" spans="1:20" x14ac:dyDescent="0.2">
      <c r="A210" s="29">
        <v>0.05</v>
      </c>
      <c r="B210" s="1">
        <f>SUM('Revenue+ev'!H210:T210)/1000</f>
        <v>5486.3827899999987</v>
      </c>
      <c r="C210" s="1">
        <f t="shared" si="12"/>
        <v>7187.5844700000007</v>
      </c>
      <c r="D210" s="6">
        <v>3</v>
      </c>
      <c r="E210" s="7" t="s">
        <v>14</v>
      </c>
      <c r="F210" s="20">
        <v>93865.23</v>
      </c>
      <c r="G210" s="20">
        <v>117049.11</v>
      </c>
      <c r="H210" s="20">
        <v>143667.9</v>
      </c>
      <c r="I210" s="20">
        <v>174465.44</v>
      </c>
      <c r="J210" s="20">
        <v>210371.67</v>
      </c>
      <c r="K210" s="20">
        <v>252555.66</v>
      </c>
      <c r="L210" s="20">
        <v>302494.96999999997</v>
      </c>
      <c r="M210" s="20">
        <v>362067.03</v>
      </c>
      <c r="N210" s="20">
        <v>433669.97</v>
      </c>
      <c r="O210" s="20">
        <v>520383.44</v>
      </c>
      <c r="P210" s="20">
        <v>626182.30000000005</v>
      </c>
      <c r="Q210" s="20">
        <v>756224.44</v>
      </c>
      <c r="R210" s="20">
        <v>917235.75</v>
      </c>
      <c r="S210" s="20">
        <v>1118033.5</v>
      </c>
      <c r="T210" s="21">
        <v>1370232.4</v>
      </c>
    </row>
    <row r="211" spans="1:20" x14ac:dyDescent="0.2">
      <c r="A211" s="29">
        <v>0.27</v>
      </c>
      <c r="B211" s="1">
        <f>SUM('Revenue+ev'!H211:T211)/1000</f>
        <v>5471.1680500000002</v>
      </c>
      <c r="C211" s="1">
        <f t="shared" si="12"/>
        <v>7167.6516700000002</v>
      </c>
      <c r="D211" s="6">
        <v>4</v>
      </c>
      <c r="E211" s="7" t="s">
        <v>15</v>
      </c>
      <c r="F211" s="20">
        <v>93604.91</v>
      </c>
      <c r="G211" s="20">
        <v>116724.5</v>
      </c>
      <c r="H211" s="20">
        <v>143269.47</v>
      </c>
      <c r="I211" s="20">
        <v>173981.58</v>
      </c>
      <c r="J211" s="20">
        <v>209788.22</v>
      </c>
      <c r="K211" s="20">
        <v>251855.25</v>
      </c>
      <c r="L211" s="20">
        <v>301656.06</v>
      </c>
      <c r="M211" s="20">
        <v>361062.9</v>
      </c>
      <c r="N211" s="20">
        <v>432467.34</v>
      </c>
      <c r="O211" s="20">
        <v>518940.3</v>
      </c>
      <c r="P211" s="20">
        <v>624445.80000000005</v>
      </c>
      <c r="Q211" s="20">
        <v>754127.25</v>
      </c>
      <c r="R211" s="20">
        <v>914692.1</v>
      </c>
      <c r="S211" s="20">
        <v>1114932.8999999999</v>
      </c>
      <c r="T211" s="21">
        <v>1366432.5</v>
      </c>
    </row>
    <row r="212" spans="1:20" x14ac:dyDescent="0.2">
      <c r="A212" s="29">
        <v>-0.42</v>
      </c>
      <c r="B212" s="1">
        <f>SUM('Revenue+ev'!H212:T212)/1000</f>
        <v>13004.340870000002</v>
      </c>
      <c r="C212" s="1">
        <f t="shared" si="12"/>
        <v>17036.686490000004</v>
      </c>
      <c r="D212" s="6">
        <v>5</v>
      </c>
      <c r="E212" s="27" t="s">
        <v>16</v>
      </c>
      <c r="F212" s="20">
        <v>222488.14</v>
      </c>
      <c r="G212" s="20">
        <v>277440.78000000003</v>
      </c>
      <c r="H212" s="20">
        <v>340535.16</v>
      </c>
      <c r="I212" s="20">
        <v>413534.28</v>
      </c>
      <c r="J212" s="20">
        <v>498642.6</v>
      </c>
      <c r="K212" s="20">
        <v>598631.06000000006</v>
      </c>
      <c r="L212" s="20">
        <v>717001.94</v>
      </c>
      <c r="M212" s="20">
        <v>858205.25</v>
      </c>
      <c r="N212" s="20">
        <v>1027925.3</v>
      </c>
      <c r="O212" s="20">
        <v>1233461.6000000001</v>
      </c>
      <c r="P212" s="20">
        <v>1484236</v>
      </c>
      <c r="Q212" s="20">
        <v>1792473.9</v>
      </c>
      <c r="R212" s="20">
        <v>2174118.2999999998</v>
      </c>
      <c r="S212" s="20">
        <v>2650067.7999999998</v>
      </c>
      <c r="T212" s="21">
        <v>3247853.3</v>
      </c>
    </row>
    <row r="213" spans="1:20" x14ac:dyDescent="0.2">
      <c r="A213" s="29">
        <v>-0.3</v>
      </c>
      <c r="B213" s="1">
        <f>SUM('Revenue+ev'!H213:T213)/1000</f>
        <v>11405.02821</v>
      </c>
      <c r="C213" s="1">
        <f t="shared" si="12"/>
        <v>14941.45937</v>
      </c>
      <c r="D213" s="6">
        <v>6</v>
      </c>
      <c r="E213" s="27" t="s">
        <v>17</v>
      </c>
      <c r="F213" s="20">
        <v>195125.84</v>
      </c>
      <c r="G213" s="20">
        <v>243320.22</v>
      </c>
      <c r="H213" s="20">
        <v>298655.06</v>
      </c>
      <c r="I213" s="20">
        <v>362676.53</v>
      </c>
      <c r="J213" s="20">
        <v>437317.94</v>
      </c>
      <c r="K213" s="20">
        <v>525009.5</v>
      </c>
      <c r="L213" s="20">
        <v>628822.75</v>
      </c>
      <c r="M213" s="20">
        <v>752660.44</v>
      </c>
      <c r="N213" s="20">
        <v>901507.75</v>
      </c>
      <c r="O213" s="20">
        <v>1081766.5</v>
      </c>
      <c r="P213" s="20">
        <v>1301700</v>
      </c>
      <c r="Q213" s="20">
        <v>1572029.6</v>
      </c>
      <c r="R213" s="20">
        <v>1906738</v>
      </c>
      <c r="S213" s="20">
        <v>2324153.7999999998</v>
      </c>
      <c r="T213" s="21">
        <v>2848421.5</v>
      </c>
    </row>
    <row r="214" spans="1:20" x14ac:dyDescent="0.2">
      <c r="A214" s="29">
        <v>-0.42</v>
      </c>
      <c r="B214" s="1">
        <f>SUM('Revenue+ev'!H214:T214)/1000</f>
        <v>9731.3988200000003</v>
      </c>
      <c r="C214" s="1">
        <f t="shared" si="12"/>
        <v>12748.878620000001</v>
      </c>
      <c r="D214" s="6">
        <v>7</v>
      </c>
      <c r="E214" s="27" t="s">
        <v>18</v>
      </c>
      <c r="F214" s="20">
        <v>166492.13</v>
      </c>
      <c r="G214" s="20">
        <v>207614.25</v>
      </c>
      <c r="H214" s="20">
        <v>254828.94</v>
      </c>
      <c r="I214" s="20">
        <v>309455.63</v>
      </c>
      <c r="J214" s="20">
        <v>373143.8</v>
      </c>
      <c r="K214" s="20">
        <v>447967.06</v>
      </c>
      <c r="L214" s="20">
        <v>536546.25</v>
      </c>
      <c r="M214" s="20">
        <v>642211.30000000005</v>
      </c>
      <c r="N214" s="20">
        <v>769216.1</v>
      </c>
      <c r="O214" s="20">
        <v>923022.94</v>
      </c>
      <c r="P214" s="20">
        <v>1110682.3</v>
      </c>
      <c r="Q214" s="20">
        <v>1341342.5</v>
      </c>
      <c r="R214" s="20">
        <v>1626934.4</v>
      </c>
      <c r="S214" s="20">
        <v>1983096.4</v>
      </c>
      <c r="T214" s="21">
        <v>2430431</v>
      </c>
    </row>
    <row r="215" spans="1:20" x14ac:dyDescent="0.2">
      <c r="A215" s="29">
        <v>0</v>
      </c>
      <c r="B215" s="1">
        <f>SUM('Revenue+ev'!H215:T215)/1000</f>
        <v>17141.48461</v>
      </c>
      <c r="C215" s="1">
        <f t="shared" si="12"/>
        <v>22456.662789999998</v>
      </c>
      <c r="D215" s="6">
        <v>8</v>
      </c>
      <c r="E215" s="27" t="s">
        <v>19</v>
      </c>
      <c r="F215" s="20">
        <v>293269.56</v>
      </c>
      <c r="G215" s="20">
        <v>365704.56</v>
      </c>
      <c r="H215" s="20">
        <v>448871.5</v>
      </c>
      <c r="I215" s="20">
        <v>545094.30000000005</v>
      </c>
      <c r="J215" s="20">
        <v>657278.6</v>
      </c>
      <c r="K215" s="20">
        <v>789076.94</v>
      </c>
      <c r="L215" s="20">
        <v>945105.75</v>
      </c>
      <c r="M215" s="20">
        <v>1131230.8</v>
      </c>
      <c r="N215" s="20">
        <v>1354945</v>
      </c>
      <c r="O215" s="20">
        <v>1625869.6</v>
      </c>
      <c r="P215" s="20">
        <v>1956424.5</v>
      </c>
      <c r="Q215" s="20">
        <v>2362723.5</v>
      </c>
      <c r="R215" s="20">
        <v>2865782.8</v>
      </c>
      <c r="S215" s="20">
        <v>3493148.5</v>
      </c>
      <c r="T215" s="21">
        <v>4281111</v>
      </c>
    </row>
    <row r="216" spans="1:20" x14ac:dyDescent="0.2">
      <c r="A216" s="29">
        <v>0</v>
      </c>
      <c r="B216" s="1">
        <f>SUM('Revenue+ev'!H216:T216)/1000</f>
        <v>9595.2894199999992</v>
      </c>
      <c r="C216" s="1">
        <f t="shared" si="12"/>
        <v>12570.566040000002</v>
      </c>
      <c r="D216" s="6">
        <v>9</v>
      </c>
      <c r="E216" s="27" t="s">
        <v>20</v>
      </c>
      <c r="F216" s="20">
        <v>164163.48000000001</v>
      </c>
      <c r="G216" s="20">
        <v>204710.44</v>
      </c>
      <c r="H216" s="20">
        <v>251264.78</v>
      </c>
      <c r="I216" s="20">
        <v>305127.44</v>
      </c>
      <c r="J216" s="20">
        <v>367924.84</v>
      </c>
      <c r="K216" s="20">
        <v>441701.56</v>
      </c>
      <c r="L216" s="20">
        <v>529041.80000000005</v>
      </c>
      <c r="M216" s="20">
        <v>633229.06000000006</v>
      </c>
      <c r="N216" s="20">
        <v>758457.5</v>
      </c>
      <c r="O216" s="20">
        <v>910113.06</v>
      </c>
      <c r="P216" s="20">
        <v>1095147.8</v>
      </c>
      <c r="Q216" s="20">
        <v>1322581.8</v>
      </c>
      <c r="R216" s="20">
        <v>1604179.1</v>
      </c>
      <c r="S216" s="20">
        <v>1955359.8</v>
      </c>
      <c r="T216" s="21">
        <v>2396437.5</v>
      </c>
    </row>
    <row r="217" spans="1:20" x14ac:dyDescent="0.2">
      <c r="A217" s="29">
        <v>0</v>
      </c>
      <c r="B217" s="1">
        <f>SUM('Revenue+ev'!H217:T217)/1000</f>
        <v>12241.963320000001</v>
      </c>
      <c r="C217" s="1">
        <f t="shared" si="12"/>
        <v>16037.9133</v>
      </c>
      <c r="D217" s="6">
        <v>10</v>
      </c>
      <c r="E217" s="27" t="s">
        <v>21</v>
      </c>
      <c r="F217" s="20">
        <v>209444.8</v>
      </c>
      <c r="G217" s="20">
        <v>261175.84</v>
      </c>
      <c r="H217" s="20">
        <v>320571.3</v>
      </c>
      <c r="I217" s="20">
        <v>389290.9</v>
      </c>
      <c r="J217" s="20">
        <v>469409.75</v>
      </c>
      <c r="K217" s="20">
        <v>563536.43999999994</v>
      </c>
      <c r="L217" s="20">
        <v>674967.8</v>
      </c>
      <c r="M217" s="20">
        <v>807893.06</v>
      </c>
      <c r="N217" s="20">
        <v>967663.25</v>
      </c>
      <c r="O217" s="20">
        <v>1161150</v>
      </c>
      <c r="P217" s="20">
        <v>1397223</v>
      </c>
      <c r="Q217" s="20">
        <v>1687390.5</v>
      </c>
      <c r="R217" s="20">
        <v>2046661</v>
      </c>
      <c r="S217" s="20">
        <v>2494707.7999999998</v>
      </c>
      <c r="T217" s="21">
        <v>3057448.5</v>
      </c>
    </row>
    <row r="218" spans="1:20" x14ac:dyDescent="0.2">
      <c r="A218" s="29">
        <v>0.27</v>
      </c>
      <c r="B218" s="1">
        <f>SUM('Revenue+ev'!H218:T218)/1000</f>
        <v>7027.2071100000003</v>
      </c>
      <c r="C218" s="1">
        <f t="shared" si="12"/>
        <v>9206.1824499999984</v>
      </c>
      <c r="D218" s="6">
        <v>11</v>
      </c>
      <c r="E218" s="7" t="s">
        <v>22</v>
      </c>
      <c r="F218" s="20">
        <v>120226.8</v>
      </c>
      <c r="G218" s="20">
        <v>149921.78</v>
      </c>
      <c r="H218" s="20">
        <v>184016.33</v>
      </c>
      <c r="I218" s="20">
        <v>223463.2</v>
      </c>
      <c r="J218" s="20">
        <v>269453.5</v>
      </c>
      <c r="K218" s="20">
        <v>323484.7</v>
      </c>
      <c r="L218" s="20">
        <v>387449.22</v>
      </c>
      <c r="M218" s="20">
        <v>463751.8</v>
      </c>
      <c r="N218" s="20">
        <v>555464.19999999995</v>
      </c>
      <c r="O218" s="20">
        <v>666530.6</v>
      </c>
      <c r="P218" s="20">
        <v>802042.6</v>
      </c>
      <c r="Q218" s="20">
        <v>968606.3</v>
      </c>
      <c r="R218" s="20">
        <v>1174837</v>
      </c>
      <c r="S218" s="20">
        <v>1432027.5</v>
      </c>
      <c r="T218" s="21">
        <v>1755055.5</v>
      </c>
    </row>
    <row r="219" spans="1:20" x14ac:dyDescent="0.2">
      <c r="A219" s="29">
        <v>0</v>
      </c>
      <c r="B219" s="1">
        <f>SUM('Revenue+ev'!H219:T219)/1000</f>
        <v>17534.24653</v>
      </c>
      <c r="C219" s="1">
        <f t="shared" si="12"/>
        <v>22971.207220000004</v>
      </c>
      <c r="D219" s="6">
        <v>12</v>
      </c>
      <c r="E219" s="7" t="s">
        <v>23</v>
      </c>
      <c r="F219" s="8">
        <v>299989.15999999997</v>
      </c>
      <c r="G219" s="8">
        <v>374083.88</v>
      </c>
      <c r="H219" s="8">
        <v>459156.38</v>
      </c>
      <c r="I219" s="8">
        <v>557583.93999999994</v>
      </c>
      <c r="J219" s="8">
        <v>672338.6</v>
      </c>
      <c r="K219" s="8">
        <v>807156.9</v>
      </c>
      <c r="L219" s="8">
        <v>966760.7</v>
      </c>
      <c r="M219" s="8">
        <v>1157150.3999999999</v>
      </c>
      <c r="N219" s="8">
        <v>1385990.5</v>
      </c>
      <c r="O219" s="8">
        <v>1663122.8</v>
      </c>
      <c r="P219" s="8">
        <v>2001251.6</v>
      </c>
      <c r="Q219" s="8">
        <v>2416860.2999999998</v>
      </c>
      <c r="R219" s="8">
        <v>2931445.8</v>
      </c>
      <c r="S219" s="8">
        <v>3573186.3</v>
      </c>
      <c r="T219" s="8">
        <v>4379203</v>
      </c>
    </row>
    <row r="220" spans="1:20" x14ac:dyDescent="0.2">
      <c r="A220" s="29">
        <v>0.27</v>
      </c>
      <c r="B220" s="1">
        <f>SUM('Revenue+ev'!H220:T220)/1000</f>
        <v>7915.9453199999998</v>
      </c>
      <c r="C220" s="1">
        <f t="shared" si="12"/>
        <v>10370.49626</v>
      </c>
      <c r="D220" s="6">
        <v>13</v>
      </c>
      <c r="E220" s="7" t="s">
        <v>24</v>
      </c>
      <c r="F220" s="20">
        <v>135432</v>
      </c>
      <c r="G220" s="20">
        <v>168882.53</v>
      </c>
      <c r="H220" s="20">
        <v>207289.06</v>
      </c>
      <c r="I220" s="20">
        <v>251724.78</v>
      </c>
      <c r="J220" s="20">
        <v>303531.53000000003</v>
      </c>
      <c r="K220" s="20">
        <v>364396.06</v>
      </c>
      <c r="L220" s="20">
        <v>436450.25</v>
      </c>
      <c r="M220" s="20">
        <v>522402.88</v>
      </c>
      <c r="N220" s="20">
        <v>625714.1</v>
      </c>
      <c r="O220" s="20">
        <v>750827.3</v>
      </c>
      <c r="P220" s="20">
        <v>903477.6</v>
      </c>
      <c r="Q220" s="20">
        <v>1091106.8</v>
      </c>
      <c r="R220" s="20">
        <v>1323419.6000000001</v>
      </c>
      <c r="S220" s="20">
        <v>1613137.4</v>
      </c>
      <c r="T220" s="21">
        <v>1977018.9</v>
      </c>
    </row>
    <row r="221" spans="1:20" x14ac:dyDescent="0.2">
      <c r="A221" s="29">
        <v>0.05</v>
      </c>
      <c r="B221" s="1">
        <f>SUM('Revenue+ev'!H221:T221)/1000</f>
        <v>7335.0611699999999</v>
      </c>
      <c r="C221" s="1">
        <f t="shared" si="12"/>
        <v>9609.4947400000001</v>
      </c>
      <c r="D221" s="6">
        <v>14</v>
      </c>
      <c r="E221" s="7" t="s">
        <v>25</v>
      </c>
      <c r="F221" s="20">
        <v>125493.78</v>
      </c>
      <c r="G221" s="20">
        <v>156489.66</v>
      </c>
      <c r="H221" s="20">
        <v>192077.84</v>
      </c>
      <c r="I221" s="20">
        <v>233252.84</v>
      </c>
      <c r="J221" s="20">
        <v>281257.94</v>
      </c>
      <c r="K221" s="20">
        <v>337656.13</v>
      </c>
      <c r="L221" s="20">
        <v>404422.88</v>
      </c>
      <c r="M221" s="20">
        <v>484068.2</v>
      </c>
      <c r="N221" s="20">
        <v>579798.30000000005</v>
      </c>
      <c r="O221" s="20">
        <v>695730.56</v>
      </c>
      <c r="P221" s="20">
        <v>837179.25</v>
      </c>
      <c r="Q221" s="20">
        <v>1011039.9</v>
      </c>
      <c r="R221" s="20">
        <v>1226305.3</v>
      </c>
      <c r="S221" s="20">
        <v>1494763.1</v>
      </c>
      <c r="T221" s="21">
        <v>1831942.5</v>
      </c>
    </row>
    <row r="222" spans="1:20" x14ac:dyDescent="0.2">
      <c r="A222" s="29">
        <v>-0.3</v>
      </c>
      <c r="B222" s="1">
        <f>SUM('Revenue+ev'!H222:T222)/1000</f>
        <v>11276.874970000001</v>
      </c>
      <c r="C222" s="1">
        <f t="shared" si="12"/>
        <v>14773.574100000002</v>
      </c>
      <c r="D222" s="6">
        <v>15</v>
      </c>
      <c r="E222" s="27" t="s">
        <v>26</v>
      </c>
      <c r="F222" s="20">
        <v>192933.34</v>
      </c>
      <c r="G222" s="20">
        <v>240586.22</v>
      </c>
      <c r="H222" s="20">
        <v>295299.28000000003</v>
      </c>
      <c r="I222" s="20">
        <v>358601.4</v>
      </c>
      <c r="J222" s="20">
        <v>432404.13</v>
      </c>
      <c r="K222" s="20">
        <v>519110.34</v>
      </c>
      <c r="L222" s="20">
        <v>621757.1</v>
      </c>
      <c r="M222" s="20">
        <v>744203.25</v>
      </c>
      <c r="N222" s="20">
        <v>891378.2</v>
      </c>
      <c r="O222" s="20">
        <v>1069611.5</v>
      </c>
      <c r="P222" s="20">
        <v>1287073.8</v>
      </c>
      <c r="Q222" s="20">
        <v>1554366</v>
      </c>
      <c r="R222" s="20">
        <v>1885313.8</v>
      </c>
      <c r="S222" s="20">
        <v>2298039</v>
      </c>
      <c r="T222" s="21">
        <v>2816416.3</v>
      </c>
    </row>
    <row r="223" spans="1:20" x14ac:dyDescent="0.2">
      <c r="A223" s="29">
        <v>0.27</v>
      </c>
      <c r="B223" s="1">
        <f>SUM('Revenue+ev'!H223:T223)/1000</f>
        <v>17557.440079999997</v>
      </c>
      <c r="C223" s="1">
        <f t="shared" si="12"/>
        <v>23001.600340000001</v>
      </c>
      <c r="D223" s="6">
        <v>16</v>
      </c>
      <c r="E223" s="7" t="s">
        <v>27</v>
      </c>
      <c r="F223" s="20">
        <v>300386.06</v>
      </c>
      <c r="G223" s="20">
        <v>374578.8</v>
      </c>
      <c r="H223" s="20">
        <v>459763.9</v>
      </c>
      <c r="I223" s="20">
        <v>558321.69999999995</v>
      </c>
      <c r="J223" s="20">
        <v>673228.2</v>
      </c>
      <c r="K223" s="20">
        <v>808224.8</v>
      </c>
      <c r="L223" s="20">
        <v>968039.94</v>
      </c>
      <c r="M223" s="20">
        <v>1158681.6000000001</v>
      </c>
      <c r="N223" s="20">
        <v>1387824.3</v>
      </c>
      <c r="O223" s="20">
        <v>1665323.4</v>
      </c>
      <c r="P223" s="20">
        <v>2003899.5</v>
      </c>
      <c r="Q223" s="20">
        <v>2420058</v>
      </c>
      <c r="R223" s="20">
        <v>2935324.5</v>
      </c>
      <c r="S223" s="20">
        <v>3577913.5</v>
      </c>
      <c r="T223" s="21">
        <v>4384997</v>
      </c>
    </row>
    <row r="224" spans="1:20" x14ac:dyDescent="0.2">
      <c r="A224" s="29">
        <v>-0.3</v>
      </c>
      <c r="B224" s="1">
        <f>SUM('Revenue+ev'!H224:T224)/1000</f>
        <v>11536.79782</v>
      </c>
      <c r="C224" s="1">
        <f t="shared" si="12"/>
        <v>15114.09309</v>
      </c>
      <c r="D224" s="6">
        <v>17</v>
      </c>
      <c r="E224" s="27" t="s">
        <v>28</v>
      </c>
      <c r="F224" s="20">
        <v>197380.28</v>
      </c>
      <c r="G224" s="20">
        <v>246131.52</v>
      </c>
      <c r="H224" s="20">
        <v>302105.65999999997</v>
      </c>
      <c r="I224" s="20">
        <v>366866.88</v>
      </c>
      <c r="J224" s="20">
        <v>442370.7</v>
      </c>
      <c r="K224" s="20">
        <v>531075.43999999994</v>
      </c>
      <c r="L224" s="20">
        <v>636088.1</v>
      </c>
      <c r="M224" s="20">
        <v>761356.56</v>
      </c>
      <c r="N224" s="20">
        <v>911923.75</v>
      </c>
      <c r="O224" s="20">
        <v>1094265.3</v>
      </c>
      <c r="P224" s="20">
        <v>1316739.8</v>
      </c>
      <c r="Q224" s="20">
        <v>1590192.9</v>
      </c>
      <c r="R224" s="20">
        <v>1928768.5</v>
      </c>
      <c r="S224" s="20">
        <v>2351007</v>
      </c>
      <c r="T224" s="21">
        <v>2881332.5</v>
      </c>
    </row>
    <row r="225" spans="1:20" x14ac:dyDescent="0.2">
      <c r="A225" s="29">
        <v>0.27</v>
      </c>
      <c r="B225" s="1">
        <f>SUM('Revenue+ev'!H225:T225)/1000</f>
        <v>14213.58698</v>
      </c>
      <c r="C225" s="1">
        <f t="shared" si="12"/>
        <v>18620.89212</v>
      </c>
      <c r="D225" s="6">
        <v>18</v>
      </c>
      <c r="E225" s="7" t="s">
        <v>29</v>
      </c>
      <c r="F225" s="20">
        <v>243176.84</v>
      </c>
      <c r="G225" s="20">
        <v>303239.44</v>
      </c>
      <c r="H225" s="20">
        <v>372200.78</v>
      </c>
      <c r="I225" s="20">
        <v>451988</v>
      </c>
      <c r="J225" s="20">
        <v>545010.30000000005</v>
      </c>
      <c r="K225" s="20">
        <v>654296.5</v>
      </c>
      <c r="L225" s="20">
        <v>783674.44</v>
      </c>
      <c r="M225" s="20">
        <v>938007.9</v>
      </c>
      <c r="N225" s="20">
        <v>1123509.8999999999</v>
      </c>
      <c r="O225" s="20">
        <v>1348158.5</v>
      </c>
      <c r="P225" s="20">
        <v>1622252.1</v>
      </c>
      <c r="Q225" s="20">
        <v>1959152.4</v>
      </c>
      <c r="R225" s="20">
        <v>2376285</v>
      </c>
      <c r="S225" s="20">
        <v>2896491.8</v>
      </c>
      <c r="T225" s="21">
        <v>3549864.5</v>
      </c>
    </row>
    <row r="226" spans="1:20" x14ac:dyDescent="0.2">
      <c r="A226" s="29">
        <v>0.27</v>
      </c>
      <c r="B226" s="1">
        <f>SUM('Revenue+ev'!H226:T226)/1000</f>
        <v>11996.760789999998</v>
      </c>
      <c r="C226" s="1">
        <f t="shared" si="12"/>
        <v>15716.67959</v>
      </c>
      <c r="D226" s="6">
        <v>19</v>
      </c>
      <c r="E226" s="7" t="s">
        <v>30</v>
      </c>
      <c r="F226" s="20">
        <v>205249.7</v>
      </c>
      <c r="G226" s="20">
        <v>255944.6</v>
      </c>
      <c r="H226" s="20">
        <v>314150.38</v>
      </c>
      <c r="I226" s="20">
        <v>381493.56</v>
      </c>
      <c r="J226" s="20">
        <v>460007.66</v>
      </c>
      <c r="K226" s="20">
        <v>552249</v>
      </c>
      <c r="L226" s="20">
        <v>661448.43999999994</v>
      </c>
      <c r="M226" s="20">
        <v>791711.25</v>
      </c>
      <c r="N226" s="20">
        <v>948281.4</v>
      </c>
      <c r="O226" s="20">
        <v>1137892.6000000001</v>
      </c>
      <c r="P226" s="20">
        <v>1369237.1</v>
      </c>
      <c r="Q226" s="20">
        <v>1653592.6</v>
      </c>
      <c r="R226" s="20">
        <v>2005667</v>
      </c>
      <c r="S226" s="20">
        <v>2444739.7999999998</v>
      </c>
      <c r="T226" s="21">
        <v>2996208.8</v>
      </c>
    </row>
    <row r="227" spans="1:20" x14ac:dyDescent="0.2">
      <c r="A227" s="29">
        <v>0.27</v>
      </c>
      <c r="B227" s="1">
        <f>SUM('Revenue+ev'!H227:T227)/1000</f>
        <v>9404.4438899999986</v>
      </c>
      <c r="C227" s="1">
        <f t="shared" si="12"/>
        <v>12320.548149999999</v>
      </c>
      <c r="D227" s="6">
        <v>20</v>
      </c>
      <c r="E227" s="7" t="s">
        <v>31</v>
      </c>
      <c r="F227" s="20">
        <v>160898.4</v>
      </c>
      <c r="G227" s="20">
        <v>200638.92</v>
      </c>
      <c r="H227" s="20">
        <v>246267.34</v>
      </c>
      <c r="I227" s="20">
        <v>299058.7</v>
      </c>
      <c r="J227" s="20">
        <v>360607.13</v>
      </c>
      <c r="K227" s="20">
        <v>432916.53</v>
      </c>
      <c r="L227" s="20">
        <v>518519.7</v>
      </c>
      <c r="M227" s="20">
        <v>620634.69999999995</v>
      </c>
      <c r="N227" s="20">
        <v>743372.5</v>
      </c>
      <c r="O227" s="20">
        <v>892011.75</v>
      </c>
      <c r="P227" s="20">
        <v>1073366.3</v>
      </c>
      <c r="Q227" s="20">
        <v>1296276.8</v>
      </c>
      <c r="R227" s="20">
        <v>1572273.3</v>
      </c>
      <c r="S227" s="20">
        <v>1916469.1</v>
      </c>
      <c r="T227" s="21">
        <v>2348774.2999999998</v>
      </c>
    </row>
    <row r="228" spans="1:20" x14ac:dyDescent="0.2">
      <c r="A228" s="29">
        <v>0.05</v>
      </c>
      <c r="B228" s="1">
        <f>SUM('Revenue+ev'!H228:T228)/1000</f>
        <v>16112.137600000002</v>
      </c>
      <c r="C228" s="1">
        <f t="shared" si="12"/>
        <v>21108.138600000002</v>
      </c>
      <c r="D228" s="6">
        <v>21</v>
      </c>
      <c r="E228" s="7" t="s">
        <v>32</v>
      </c>
      <c r="F228" s="20">
        <v>275658.7</v>
      </c>
      <c r="G228" s="20">
        <v>343743.97</v>
      </c>
      <c r="H228" s="20">
        <v>421916.7</v>
      </c>
      <c r="I228" s="20">
        <v>512361.34</v>
      </c>
      <c r="J228" s="20">
        <v>617809</v>
      </c>
      <c r="K228" s="20">
        <v>741692.8</v>
      </c>
      <c r="L228" s="20">
        <v>888352.06</v>
      </c>
      <c r="M228" s="20">
        <v>1063300.3999999999</v>
      </c>
      <c r="N228" s="20">
        <v>1273580.5</v>
      </c>
      <c r="O228" s="20">
        <v>1528236.1</v>
      </c>
      <c r="P228" s="20">
        <v>1838941.1</v>
      </c>
      <c r="Q228" s="20">
        <v>2220842</v>
      </c>
      <c r="R228" s="20">
        <v>2693692.3</v>
      </c>
      <c r="S228" s="20">
        <v>3283384.5</v>
      </c>
      <c r="T228" s="21">
        <v>4024029.8</v>
      </c>
    </row>
    <row r="229" spans="1:20" x14ac:dyDescent="0.2">
      <c r="A229" s="29">
        <v>0.05</v>
      </c>
      <c r="B229" s="1">
        <f>SUM('Revenue+ev'!H229:T229)/1000</f>
        <v>5974.9861099999998</v>
      </c>
      <c r="C229" s="1">
        <f t="shared" si="12"/>
        <v>7827.6930700000003</v>
      </c>
      <c r="D229" s="6">
        <v>22</v>
      </c>
      <c r="E229" s="7" t="s">
        <v>37</v>
      </c>
      <c r="F229" s="20">
        <v>102224.61</v>
      </c>
      <c r="G229" s="20">
        <v>127473.2</v>
      </c>
      <c r="H229" s="20">
        <v>156462.60999999999</v>
      </c>
      <c r="I229" s="20">
        <v>190002.89</v>
      </c>
      <c r="J229" s="20">
        <v>229106.84</v>
      </c>
      <c r="K229" s="20">
        <v>275047.63</v>
      </c>
      <c r="L229" s="20">
        <v>329434.40000000002</v>
      </c>
      <c r="M229" s="20">
        <v>394311.8</v>
      </c>
      <c r="N229" s="20">
        <v>472291.6</v>
      </c>
      <c r="O229" s="20">
        <v>566727.5</v>
      </c>
      <c r="P229" s="20">
        <v>681948.6</v>
      </c>
      <c r="Q229" s="20">
        <v>823571.9</v>
      </c>
      <c r="R229" s="20">
        <v>998922.6</v>
      </c>
      <c r="S229" s="20">
        <v>1217602.8</v>
      </c>
      <c r="T229" s="21">
        <v>1492261.9</v>
      </c>
    </row>
    <row r="230" spans="1:20" x14ac:dyDescent="0.2">
      <c r="A230" s="29">
        <v>-0.3</v>
      </c>
      <c r="B230" s="1">
        <f>SUM('Revenue+ev'!H230:T230)/1000</f>
        <v>6825.7160400000012</v>
      </c>
      <c r="C230" s="1">
        <f t="shared" si="12"/>
        <v>8942.2122799999997</v>
      </c>
      <c r="D230" s="6">
        <v>23</v>
      </c>
      <c r="E230" s="27" t="s">
        <v>38</v>
      </c>
      <c r="F230" s="20">
        <v>116779.52</v>
      </c>
      <c r="G230" s="20">
        <v>145623.04999999999</v>
      </c>
      <c r="H230" s="20">
        <v>178740.02</v>
      </c>
      <c r="I230" s="20">
        <v>217055.8</v>
      </c>
      <c r="J230" s="20">
        <v>261727.44</v>
      </c>
      <c r="K230" s="20">
        <v>314209.34000000003</v>
      </c>
      <c r="L230" s="20">
        <v>376339.8</v>
      </c>
      <c r="M230" s="20">
        <v>450454.56</v>
      </c>
      <c r="N230" s="20">
        <v>539537.19999999995</v>
      </c>
      <c r="O230" s="20">
        <v>647419.06000000006</v>
      </c>
      <c r="P230" s="20">
        <v>779045.56</v>
      </c>
      <c r="Q230" s="20">
        <v>940833.3</v>
      </c>
      <c r="R230" s="20">
        <v>1141150.8</v>
      </c>
      <c r="S230" s="20">
        <v>1390966.9</v>
      </c>
      <c r="T230" s="21">
        <v>1704732.5</v>
      </c>
    </row>
    <row r="231" spans="1:20" x14ac:dyDescent="0.2">
      <c r="A231" s="29">
        <v>0</v>
      </c>
      <c r="B231" s="1">
        <f>SUM('Revenue+ev'!H231:T231)/1000</f>
        <v>1915.6377769999999</v>
      </c>
      <c r="C231" s="1">
        <f t="shared" si="12"/>
        <v>2509.6325669999997</v>
      </c>
      <c r="D231" s="6">
        <v>24</v>
      </c>
      <c r="E231" s="7" t="s">
        <v>39</v>
      </c>
      <c r="F231" s="20">
        <v>32774.18</v>
      </c>
      <c r="G231" s="20">
        <v>40869.120000000003</v>
      </c>
      <c r="H231" s="20">
        <v>50163.394999999997</v>
      </c>
      <c r="I231" s="20">
        <v>60916.726999999999</v>
      </c>
      <c r="J231" s="20">
        <v>73453.820000000007</v>
      </c>
      <c r="K231" s="20">
        <v>88182.875</v>
      </c>
      <c r="L231" s="20">
        <v>105619.8</v>
      </c>
      <c r="M231" s="20">
        <v>126420.1</v>
      </c>
      <c r="N231" s="20">
        <v>151421.17000000001</v>
      </c>
      <c r="O231" s="20">
        <v>181698.22</v>
      </c>
      <c r="P231" s="20">
        <v>218639.19</v>
      </c>
      <c r="Q231" s="20">
        <v>264044.94</v>
      </c>
      <c r="R231" s="20">
        <v>320264.03000000003</v>
      </c>
      <c r="S231" s="20">
        <v>390375</v>
      </c>
      <c r="T231" s="21">
        <v>478433.3</v>
      </c>
    </row>
    <row r="232" spans="1:20" x14ac:dyDescent="0.2">
      <c r="A232" s="29">
        <v>0</v>
      </c>
      <c r="B232" s="1">
        <f>SUM('Revenue+ev'!H232:T232)/1000</f>
        <v>932.97906099999989</v>
      </c>
      <c r="C232" s="1">
        <f t="shared" si="12"/>
        <v>1222.274165</v>
      </c>
      <c r="D232" s="6">
        <v>25</v>
      </c>
      <c r="E232" s="7" t="s">
        <v>40</v>
      </c>
      <c r="F232" s="20">
        <v>15962.111000000001</v>
      </c>
      <c r="G232" s="20">
        <v>19904.615000000002</v>
      </c>
      <c r="H232" s="20">
        <v>24431.236000000001</v>
      </c>
      <c r="I232" s="20">
        <v>29668.463</v>
      </c>
      <c r="J232" s="20">
        <v>35774.445</v>
      </c>
      <c r="K232" s="20">
        <v>42947.98</v>
      </c>
      <c r="L232" s="20">
        <v>51440.336000000003</v>
      </c>
      <c r="M232" s="20">
        <v>61570.78</v>
      </c>
      <c r="N232" s="20">
        <v>73747.125</v>
      </c>
      <c r="O232" s="20">
        <v>88493.05</v>
      </c>
      <c r="P232" s="20">
        <v>106484.52</v>
      </c>
      <c r="Q232" s="20">
        <v>128598.63</v>
      </c>
      <c r="R232" s="20">
        <v>155979.19</v>
      </c>
      <c r="S232" s="20">
        <v>190125.53</v>
      </c>
      <c r="T232" s="21">
        <v>233012.88</v>
      </c>
    </row>
    <row r="234" spans="1:20" x14ac:dyDescent="0.2">
      <c r="G234" s="31">
        <v>100000</v>
      </c>
    </row>
    <row r="235" spans="1:20" x14ac:dyDescent="0.2">
      <c r="G235" s="31">
        <v>60851</v>
      </c>
      <c r="H235" s="16">
        <f>G235*0.011</f>
        <v>669.36099999999999</v>
      </c>
      <c r="I235" s="16">
        <f>H235*365*3</f>
        <v>732950.29499999993</v>
      </c>
      <c r="J235">
        <f>J236/I235</f>
        <v>0.26122785311110358</v>
      </c>
    </row>
    <row r="236" spans="1:20" x14ac:dyDescent="0.2">
      <c r="G236">
        <v>7947.9880000000003</v>
      </c>
      <c r="I236" s="14">
        <v>95733.516000000003</v>
      </c>
      <c r="J236" s="16">
        <f>I236*2</f>
        <v>191467.03200000001</v>
      </c>
    </row>
    <row r="237" spans="1:20" x14ac:dyDescent="0.2"/>
    <row r="238" spans="1:20" x14ac:dyDescent="0.2"/>
    <row r="239" spans="1:20" x14ac:dyDescent="0.2"/>
    <row r="240" spans="1:2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</sheetData>
  <conditionalFormatting sqref="E179:E203">
    <cfRule type="expression" dxfId="3" priority="4">
      <formula>$G179&lt;&gt;0</formula>
    </cfRule>
  </conditionalFormatting>
  <conditionalFormatting sqref="G179:G203">
    <cfRule type="expression" dxfId="1" priority="3">
      <formula>$G179&lt;&gt;0</formula>
    </cfRule>
  </conditionalFormatting>
  <conditionalFormatting sqref="A208:A232">
    <cfRule type="expression" dxfId="0" priority="1">
      <formula>$G208&lt;&gt;0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24AD-095E-284F-83AD-8DE70398BF71}">
  <sheetPr codeName="Sheet6"/>
  <dimension ref="B2:U170"/>
  <sheetViews>
    <sheetView topLeftCell="A51" workbookViewId="0">
      <selection activeCell="G89" sqref="G89"/>
    </sheetView>
  </sheetViews>
  <sheetFormatPr defaultColWidth="8.875" defaultRowHeight="14.25" x14ac:dyDescent="0.2"/>
  <cols>
    <col min="1" max="1" width="2.875" customWidth="1"/>
    <col min="2" max="2" width="4.125" customWidth="1"/>
    <col min="3" max="3" width="24.125" customWidth="1"/>
    <col min="4" max="18" width="14.875" customWidth="1"/>
    <col min="19" max="19" width="15.625" bestFit="1" customWidth="1"/>
    <col min="20" max="20" width="16" customWidth="1"/>
    <col min="21" max="21" width="15.125" bestFit="1" customWidth="1"/>
  </cols>
  <sheetData>
    <row r="2" spans="2:19" hidden="1" x14ac:dyDescent="0.2">
      <c r="B2" s="11"/>
      <c r="C2" s="12" t="s">
        <v>36</v>
      </c>
      <c r="D2" s="13" t="s">
        <v>1</v>
      </c>
      <c r="E2" s="13" t="s">
        <v>2</v>
      </c>
      <c r="F2" s="13" t="s">
        <v>45</v>
      </c>
      <c r="G2" s="13" t="s">
        <v>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/>
      <c r="P2" s="13"/>
      <c r="Q2" s="13"/>
      <c r="R2" s="13" t="s">
        <v>11</v>
      </c>
      <c r="S2" s="13" t="s">
        <v>33</v>
      </c>
    </row>
    <row r="3" spans="2:19" hidden="1" x14ac:dyDescent="0.2">
      <c r="B3" s="6">
        <v>1</v>
      </c>
      <c r="C3" s="7" t="s">
        <v>12</v>
      </c>
      <c r="D3" s="8">
        <v>420079</v>
      </c>
      <c r="E3" s="8">
        <v>23423</v>
      </c>
      <c r="F3" s="8" t="e">
        <f>#REF!+((D3+E3)/7)</f>
        <v>#REF!</v>
      </c>
      <c r="G3" s="8">
        <v>77.918040000000005</v>
      </c>
      <c r="H3" s="8">
        <v>295187200</v>
      </c>
      <c r="I3" s="8">
        <v>1533288000</v>
      </c>
      <c r="J3" s="8">
        <v>105403500</v>
      </c>
      <c r="K3" s="8">
        <v>1574442400</v>
      </c>
      <c r="L3" s="8">
        <v>925340000</v>
      </c>
      <c r="M3" s="8">
        <v>694006300</v>
      </c>
      <c r="N3" s="8">
        <v>5385998000</v>
      </c>
      <c r="O3" s="8"/>
      <c r="P3" s="8"/>
      <c r="Q3" s="8"/>
      <c r="R3" s="9">
        <v>1069527000</v>
      </c>
      <c r="S3" s="10">
        <v>0.34603289277756599</v>
      </c>
    </row>
    <row r="4" spans="2:19" hidden="1" x14ac:dyDescent="0.2">
      <c r="B4" s="6">
        <v>2</v>
      </c>
      <c r="C4" s="7" t="s">
        <v>13</v>
      </c>
      <c r="D4" s="8">
        <v>720763</v>
      </c>
      <c r="E4" s="8">
        <v>61226</v>
      </c>
      <c r="F4" s="8" t="e">
        <f>#REF!+((D4+E4)/7)</f>
        <v>#REF!</v>
      </c>
      <c r="G4" s="8">
        <v>136.36948000000001</v>
      </c>
      <c r="H4" s="8">
        <v>598289900</v>
      </c>
      <c r="I4" s="8">
        <v>2630790700</v>
      </c>
      <c r="J4" s="8">
        <v>275517200</v>
      </c>
      <c r="K4" s="8">
        <v>2755531800</v>
      </c>
      <c r="L4" s="8">
        <v>1641677800</v>
      </c>
      <c r="M4" s="8">
        <v>1231258000</v>
      </c>
      <c r="N4" s="8">
        <v>9594236000</v>
      </c>
      <c r="O4" s="8"/>
      <c r="P4" s="8"/>
      <c r="Q4" s="8"/>
      <c r="R4" s="9">
        <v>1951289300</v>
      </c>
      <c r="S4" s="10">
        <v>0.36908996946393702</v>
      </c>
    </row>
    <row r="5" spans="2:19" hidden="1" x14ac:dyDescent="0.2">
      <c r="B5" s="6">
        <v>3</v>
      </c>
      <c r="C5" s="7" t="s">
        <v>14</v>
      </c>
      <c r="D5" s="8">
        <v>149546</v>
      </c>
      <c r="E5" s="8">
        <v>6058</v>
      </c>
      <c r="F5" s="8" t="e">
        <f>#REF!+((D5+E5)/7)</f>
        <v>#REF!</v>
      </c>
      <c r="G5" s="8">
        <v>10.207865999999999</v>
      </c>
      <c r="H5" s="8">
        <v>115946550</v>
      </c>
      <c r="I5" s="8">
        <v>545842940</v>
      </c>
      <c r="J5" s="8">
        <v>27261000</v>
      </c>
      <c r="K5" s="8">
        <v>206264080</v>
      </c>
      <c r="L5" s="8">
        <v>326266050</v>
      </c>
      <c r="M5" s="8">
        <v>244699420</v>
      </c>
      <c r="N5" s="8">
        <v>1709150600</v>
      </c>
      <c r="O5" s="8"/>
      <c r="P5" s="8"/>
      <c r="Q5" s="8"/>
      <c r="R5" s="9">
        <v>385665440</v>
      </c>
      <c r="S5" s="10">
        <v>0.26030043486599003</v>
      </c>
    </row>
    <row r="6" spans="2:19" hidden="1" x14ac:dyDescent="0.2">
      <c r="B6" s="6">
        <v>4</v>
      </c>
      <c r="C6" s="7" t="s">
        <v>15</v>
      </c>
      <c r="D6" s="8">
        <v>182235</v>
      </c>
      <c r="E6" s="8">
        <v>4951</v>
      </c>
      <c r="F6" s="8" t="e">
        <f>#REF!+((D6+E6)/7)</f>
        <v>#REF!</v>
      </c>
      <c r="G6" s="8">
        <v>9.9002829999999999</v>
      </c>
      <c r="H6" s="8">
        <v>101870980</v>
      </c>
      <c r="I6" s="8">
        <v>665157570</v>
      </c>
      <c r="J6" s="8">
        <v>22279500</v>
      </c>
      <c r="K6" s="8">
        <v>200049060</v>
      </c>
      <c r="L6" s="8">
        <v>387602100</v>
      </c>
      <c r="M6" s="8">
        <v>290701570</v>
      </c>
      <c r="N6" s="8">
        <v>1995428400</v>
      </c>
      <c r="O6" s="8"/>
      <c r="P6" s="8"/>
      <c r="Q6" s="8"/>
      <c r="R6" s="9">
        <v>432291900</v>
      </c>
      <c r="S6" s="10">
        <v>0.19261335236498001</v>
      </c>
    </row>
    <row r="7" spans="2:19" hidden="1" x14ac:dyDescent="0.2">
      <c r="B7" s="6">
        <v>5</v>
      </c>
      <c r="C7" s="7" t="s">
        <v>16</v>
      </c>
      <c r="D7" s="8">
        <v>270220</v>
      </c>
      <c r="E7" s="8">
        <v>14520</v>
      </c>
      <c r="F7" s="8" t="e">
        <f>#REF!+((D7+E7)/7)</f>
        <v>#REF!</v>
      </c>
      <c r="G7" s="8">
        <v>45.529797000000002</v>
      </c>
      <c r="H7" s="8">
        <v>239100450</v>
      </c>
      <c r="I7" s="8">
        <v>986302600</v>
      </c>
      <c r="J7" s="8">
        <v>65340000</v>
      </c>
      <c r="K7" s="8">
        <v>919992400</v>
      </c>
      <c r="L7" s="8">
        <v>600532500</v>
      </c>
      <c r="M7" s="8">
        <v>450398800</v>
      </c>
      <c r="N7" s="8">
        <v>3446794000</v>
      </c>
      <c r="O7" s="8"/>
      <c r="P7" s="8"/>
      <c r="Q7" s="8"/>
      <c r="R7" s="9">
        <v>728392450</v>
      </c>
      <c r="S7" s="10">
        <v>0.46185735708032599</v>
      </c>
    </row>
    <row r="8" spans="2:19" hidden="1" x14ac:dyDescent="0.2">
      <c r="B8" s="6">
        <v>6</v>
      </c>
      <c r="C8" s="7" t="s">
        <v>17</v>
      </c>
      <c r="D8" s="8">
        <v>262416</v>
      </c>
      <c r="E8" s="8">
        <v>16345</v>
      </c>
      <c r="F8" s="8" t="e">
        <f>#REF!+((D8+E8)/7)</f>
        <v>#REF!</v>
      </c>
      <c r="G8" s="8">
        <v>66.198710000000005</v>
      </c>
      <c r="H8" s="8">
        <v>228197340</v>
      </c>
      <c r="I8" s="8">
        <v>957818900</v>
      </c>
      <c r="J8" s="8">
        <v>73552510</v>
      </c>
      <c r="K8" s="8">
        <v>1337637400</v>
      </c>
      <c r="L8" s="8">
        <v>587157900</v>
      </c>
      <c r="M8" s="8">
        <v>440368480</v>
      </c>
      <c r="N8" s="8">
        <v>3608495400</v>
      </c>
      <c r="O8" s="8"/>
      <c r="P8" s="8"/>
      <c r="Q8" s="8"/>
      <c r="R8" s="9">
        <v>708146560</v>
      </c>
      <c r="S8" s="10">
        <v>0.33179809819664002</v>
      </c>
    </row>
    <row r="9" spans="2:19" hidden="1" x14ac:dyDescent="0.2">
      <c r="B9" s="6">
        <v>7</v>
      </c>
      <c r="C9" s="7" t="s">
        <v>18</v>
      </c>
      <c r="D9" s="8">
        <v>225700</v>
      </c>
      <c r="E9" s="8">
        <v>23676</v>
      </c>
      <c r="F9" s="8" t="e">
        <f>#REF!+((D9+E9)/7)</f>
        <v>#REF!</v>
      </c>
      <c r="G9" s="8">
        <v>94.359260000000006</v>
      </c>
      <c r="H9" s="8">
        <v>249372210</v>
      </c>
      <c r="I9" s="8">
        <v>823804200</v>
      </c>
      <c r="J9" s="8">
        <v>106541980</v>
      </c>
      <c r="K9" s="8">
        <v>1906660400</v>
      </c>
      <c r="L9" s="8">
        <v>531138180</v>
      </c>
      <c r="M9" s="8">
        <v>398354020</v>
      </c>
      <c r="N9" s="8">
        <v>3664612000</v>
      </c>
      <c r="O9" s="8"/>
      <c r="P9" s="8"/>
      <c r="Q9" s="8"/>
      <c r="R9" s="9">
        <v>671564300</v>
      </c>
      <c r="S9" s="10">
        <v>0.31231590918188601</v>
      </c>
    </row>
    <row r="10" spans="2:19" hidden="1" x14ac:dyDescent="0.2">
      <c r="B10" s="6">
        <v>8</v>
      </c>
      <c r="C10" s="7" t="s">
        <v>19</v>
      </c>
      <c r="D10" s="8">
        <v>530373</v>
      </c>
      <c r="E10" s="8">
        <v>30633</v>
      </c>
      <c r="F10" s="8" t="e">
        <f>#REF!+((D10+E10)/7)</f>
        <v>#REF!</v>
      </c>
      <c r="G10" s="8">
        <v>88.981269999999995</v>
      </c>
      <c r="H10" s="8">
        <v>409101060</v>
      </c>
      <c r="I10" s="8">
        <v>1935862900</v>
      </c>
      <c r="J10" s="8">
        <v>137848600</v>
      </c>
      <c r="K10" s="8">
        <v>1797990700</v>
      </c>
      <c r="L10" s="8">
        <v>1175141900</v>
      </c>
      <c r="M10" s="8">
        <v>881355500</v>
      </c>
      <c r="N10" s="8">
        <v>6739734000</v>
      </c>
      <c r="O10" s="8"/>
      <c r="P10" s="8"/>
      <c r="Q10" s="8"/>
      <c r="R10" s="9">
        <v>1382945800</v>
      </c>
      <c r="S10" s="10">
        <v>0.20793522356651301</v>
      </c>
    </row>
    <row r="11" spans="2:19" hidden="1" x14ac:dyDescent="0.2">
      <c r="B11" s="6">
        <v>9</v>
      </c>
      <c r="C11" s="7" t="s">
        <v>20</v>
      </c>
      <c r="D11" s="8">
        <v>324963</v>
      </c>
      <c r="E11" s="8">
        <v>7929</v>
      </c>
      <c r="F11" s="8" t="e">
        <f>#REF!+((D11+E11)/7)</f>
        <v>#REF!</v>
      </c>
      <c r="G11" s="8">
        <v>16.107225</v>
      </c>
      <c r="H11" s="8">
        <v>138815630</v>
      </c>
      <c r="I11" s="8">
        <v>1186114800</v>
      </c>
      <c r="J11" s="8">
        <v>35680500</v>
      </c>
      <c r="K11" s="8">
        <v>325468770</v>
      </c>
      <c r="L11" s="8">
        <v>683812000</v>
      </c>
      <c r="M11" s="8">
        <v>512859000</v>
      </c>
      <c r="N11" s="8">
        <v>3497371600</v>
      </c>
      <c r="O11" s="8"/>
      <c r="P11" s="8"/>
      <c r="Q11" s="8"/>
      <c r="R11" s="9">
        <v>733148400</v>
      </c>
      <c r="S11" s="10">
        <v>0.23800133853202299</v>
      </c>
    </row>
    <row r="12" spans="2:19" hidden="1" x14ac:dyDescent="0.2">
      <c r="B12" s="6">
        <v>10</v>
      </c>
      <c r="C12" s="7" t="s">
        <v>21</v>
      </c>
      <c r="D12" s="8">
        <v>202264</v>
      </c>
      <c r="E12" s="8">
        <v>7051</v>
      </c>
      <c r="F12" s="8" t="e">
        <f>#REF!+((D12+E12)/7)</f>
        <v>#REF!</v>
      </c>
      <c r="G12" s="8">
        <v>22.110164999999999</v>
      </c>
      <c r="H12" s="8">
        <v>151459060</v>
      </c>
      <c r="I12" s="8">
        <v>738263360</v>
      </c>
      <c r="J12" s="8">
        <v>31729500</v>
      </c>
      <c r="K12" s="8">
        <v>446766900</v>
      </c>
      <c r="L12" s="8">
        <v>438299900</v>
      </c>
      <c r="M12" s="8">
        <v>328724830</v>
      </c>
      <c r="N12" s="8">
        <v>2383445500</v>
      </c>
      <c r="O12" s="8"/>
      <c r="P12" s="8"/>
      <c r="Q12" s="8"/>
      <c r="R12" s="9">
        <v>514992450</v>
      </c>
      <c r="S12" s="10">
        <v>0.37882275334499099</v>
      </c>
    </row>
    <row r="13" spans="2:19" hidden="1" x14ac:dyDescent="0.2">
      <c r="B13" s="6">
        <v>11</v>
      </c>
      <c r="C13" s="7" t="s">
        <v>22</v>
      </c>
      <c r="D13" s="8">
        <v>174240</v>
      </c>
      <c r="E13" s="8">
        <v>9387</v>
      </c>
      <c r="F13" s="8" t="e">
        <f>#REF!+((D13+E13)/7)</f>
        <v>#REF!</v>
      </c>
      <c r="G13" s="8">
        <v>15.871794</v>
      </c>
      <c r="H13" s="8">
        <v>116516440</v>
      </c>
      <c r="I13" s="8">
        <v>635975700</v>
      </c>
      <c r="J13" s="8">
        <v>42241500</v>
      </c>
      <c r="K13" s="8">
        <v>320711680</v>
      </c>
      <c r="L13" s="8">
        <v>382385820</v>
      </c>
      <c r="M13" s="8">
        <v>286789470</v>
      </c>
      <c r="N13" s="8">
        <v>2047817000</v>
      </c>
      <c r="O13" s="8"/>
      <c r="P13" s="8"/>
      <c r="Q13" s="8"/>
      <c r="R13" s="9">
        <v>438027200</v>
      </c>
      <c r="S13" s="10">
        <v>0.23153950280683699</v>
      </c>
    </row>
    <row r="14" spans="2:19" hidden="1" x14ac:dyDescent="0.2">
      <c r="B14" s="6">
        <v>12</v>
      </c>
      <c r="C14" s="7" t="s">
        <v>23</v>
      </c>
      <c r="D14" s="8">
        <v>640698</v>
      </c>
      <c r="E14" s="8">
        <v>47695</v>
      </c>
      <c r="F14" s="8" t="e">
        <f>#REF!+((D14+E14)/7)</f>
        <v>#REF!</v>
      </c>
      <c r="G14" s="8">
        <v>43.913739999999997</v>
      </c>
      <c r="H14" s="8">
        <v>345252700</v>
      </c>
      <c r="I14" s="8">
        <v>2338549000</v>
      </c>
      <c r="J14" s="8">
        <v>214627470</v>
      </c>
      <c r="K14" s="8">
        <v>887337540</v>
      </c>
      <c r="L14" s="8">
        <v>1421624000</v>
      </c>
      <c r="M14" s="8">
        <v>1066217860</v>
      </c>
      <c r="N14" s="8">
        <v>7467312600</v>
      </c>
      <c r="O14" s="8"/>
      <c r="P14" s="8"/>
      <c r="Q14" s="8"/>
      <c r="R14" s="9">
        <v>1565061500</v>
      </c>
      <c r="S14" s="10">
        <v>0.20234145382628899</v>
      </c>
    </row>
    <row r="15" spans="2:19" hidden="1" x14ac:dyDescent="0.2">
      <c r="B15" s="6">
        <v>13</v>
      </c>
      <c r="C15" s="7" t="s">
        <v>24</v>
      </c>
      <c r="D15" s="8">
        <v>264699</v>
      </c>
      <c r="E15" s="8">
        <v>10141</v>
      </c>
      <c r="F15" s="8" t="e">
        <f>#REF!+((D15+E15)/7)</f>
        <v>#REF!</v>
      </c>
      <c r="G15" s="8">
        <v>33.473669999999998</v>
      </c>
      <c r="H15" s="8">
        <v>186725020</v>
      </c>
      <c r="I15" s="8">
        <v>966151500</v>
      </c>
      <c r="J15" s="8">
        <v>45634500</v>
      </c>
      <c r="K15" s="8">
        <v>676381630</v>
      </c>
      <c r="L15" s="8">
        <v>573929860</v>
      </c>
      <c r="M15" s="8">
        <v>430447420</v>
      </c>
      <c r="N15" s="8">
        <v>3170200300</v>
      </c>
      <c r="O15" s="8"/>
      <c r="P15" s="8"/>
      <c r="Q15" s="8"/>
      <c r="R15" s="9">
        <v>665987600</v>
      </c>
      <c r="S15" s="10">
        <v>0.161823377104168</v>
      </c>
    </row>
    <row r="16" spans="2:19" hidden="1" x14ac:dyDescent="0.2">
      <c r="B16" s="6">
        <v>14</v>
      </c>
      <c r="C16" s="7" t="s">
        <v>25</v>
      </c>
      <c r="D16" s="8">
        <v>280691</v>
      </c>
      <c r="E16" s="8">
        <v>11295</v>
      </c>
      <c r="F16" s="8" t="e">
        <f>#REF!+((D16+E16)/7)</f>
        <v>#REF!</v>
      </c>
      <c r="G16" s="8">
        <v>19.31832</v>
      </c>
      <c r="H16" s="8">
        <v>160467980</v>
      </c>
      <c r="I16" s="8">
        <v>1024521860</v>
      </c>
      <c r="J16" s="8">
        <v>50827500</v>
      </c>
      <c r="K16" s="8">
        <v>390353470</v>
      </c>
      <c r="L16" s="8">
        <v>604812200</v>
      </c>
      <c r="M16" s="8">
        <v>453608930</v>
      </c>
      <c r="N16" s="8">
        <v>3164260900</v>
      </c>
      <c r="O16" s="8"/>
      <c r="P16" s="8"/>
      <c r="Q16" s="8"/>
      <c r="R16" s="9">
        <v>675634100</v>
      </c>
      <c r="S16" s="10">
        <v>0.18819236561032901</v>
      </c>
    </row>
    <row r="17" spans="2:19" hidden="1" x14ac:dyDescent="0.2">
      <c r="B17" s="6">
        <v>15</v>
      </c>
      <c r="C17" s="7" t="s">
        <v>26</v>
      </c>
      <c r="D17" s="8">
        <v>332245</v>
      </c>
      <c r="E17" s="8">
        <v>17467</v>
      </c>
      <c r="F17" s="8" t="e">
        <f>#REF!+((D17+E17)/7)</f>
        <v>#REF!</v>
      </c>
      <c r="G17" s="8">
        <v>39.43806</v>
      </c>
      <c r="H17" s="8">
        <v>217047680</v>
      </c>
      <c r="I17" s="8">
        <v>1212694800</v>
      </c>
      <c r="J17" s="8">
        <v>78601570</v>
      </c>
      <c r="K17" s="8">
        <v>796901300</v>
      </c>
      <c r="L17" s="8">
        <v>727611840</v>
      </c>
      <c r="M17" s="8">
        <v>545708700</v>
      </c>
      <c r="N17" s="8">
        <v>3994707700</v>
      </c>
      <c r="O17" s="8"/>
      <c r="P17" s="8"/>
      <c r="Q17" s="8"/>
      <c r="R17" s="9">
        <v>830127100</v>
      </c>
      <c r="S17" s="10">
        <v>0.31368246946656297</v>
      </c>
    </row>
    <row r="18" spans="2:19" hidden="1" x14ac:dyDescent="0.2">
      <c r="B18" s="6">
        <v>16</v>
      </c>
      <c r="C18" s="7" t="s">
        <v>27</v>
      </c>
      <c r="D18" s="8">
        <v>615360</v>
      </c>
      <c r="E18" s="8">
        <v>15448</v>
      </c>
      <c r="F18" s="8" t="e">
        <f>#REF!+((D18+E18)/7)</f>
        <v>#REF!</v>
      </c>
      <c r="G18" s="8">
        <v>33.126038000000001</v>
      </c>
      <c r="H18" s="8">
        <v>264002050</v>
      </c>
      <c r="I18" s="8">
        <v>2246063900</v>
      </c>
      <c r="J18" s="8">
        <v>69515990</v>
      </c>
      <c r="K18" s="8">
        <v>669357250</v>
      </c>
      <c r="L18" s="8">
        <v>1295901800</v>
      </c>
      <c r="M18" s="8">
        <v>971926460</v>
      </c>
      <c r="N18" s="8">
        <v>6657174500</v>
      </c>
      <c r="O18" s="8"/>
      <c r="P18" s="8"/>
      <c r="Q18" s="8"/>
      <c r="R18" s="9">
        <v>1390066700</v>
      </c>
      <c r="S18" s="10">
        <v>0.185604749860976</v>
      </c>
    </row>
    <row r="19" spans="2:19" hidden="1" x14ac:dyDescent="0.2">
      <c r="B19" s="6">
        <v>17</v>
      </c>
      <c r="C19" s="7" t="s">
        <v>28</v>
      </c>
      <c r="D19" s="8">
        <v>306410</v>
      </c>
      <c r="E19" s="8">
        <v>24679</v>
      </c>
      <c r="F19" s="8" t="e">
        <f>#REF!+((D19+E19)/7)</f>
        <v>#REF!</v>
      </c>
      <c r="G19" s="8">
        <v>59.635581999999999</v>
      </c>
      <c r="H19" s="8">
        <v>237329380</v>
      </c>
      <c r="I19" s="8">
        <v>1118396300</v>
      </c>
      <c r="J19" s="8">
        <v>111055550</v>
      </c>
      <c r="K19" s="8">
        <v>1205019100</v>
      </c>
      <c r="L19" s="8">
        <v>692999400</v>
      </c>
      <c r="M19" s="8">
        <v>519750270</v>
      </c>
      <c r="N19" s="8">
        <v>4067176700</v>
      </c>
      <c r="O19" s="8"/>
      <c r="P19" s="8"/>
      <c r="Q19" s="8"/>
      <c r="R19" s="9">
        <v>812715900</v>
      </c>
      <c r="S19" s="10">
        <v>0.31331820727270598</v>
      </c>
    </row>
    <row r="20" spans="2:19" hidden="1" x14ac:dyDescent="0.2">
      <c r="B20" s="6">
        <v>18</v>
      </c>
      <c r="C20" s="7" t="s">
        <v>29</v>
      </c>
      <c r="D20" s="8">
        <v>549684</v>
      </c>
      <c r="E20" s="8">
        <v>21102</v>
      </c>
      <c r="F20" s="8" t="e">
        <f>#REF!+((D20+E20)/7)</f>
        <v>#REF!</v>
      </c>
      <c r="G20" s="8">
        <v>43.924007000000003</v>
      </c>
      <c r="H20" s="8">
        <v>260444540</v>
      </c>
      <c r="I20" s="8">
        <v>2006347000</v>
      </c>
      <c r="J20" s="8">
        <v>94958930</v>
      </c>
      <c r="K20" s="8">
        <v>887545000</v>
      </c>
      <c r="L20" s="8">
        <v>1175396200</v>
      </c>
      <c r="M20" s="8">
        <v>881547600</v>
      </c>
      <c r="N20" s="8">
        <v>6208293400</v>
      </c>
      <c r="O20" s="8"/>
      <c r="P20" s="8"/>
      <c r="Q20" s="8"/>
      <c r="R20" s="9">
        <v>1275952400</v>
      </c>
      <c r="S20" s="10">
        <v>0.14843329464112001</v>
      </c>
    </row>
    <row r="21" spans="2:19" hidden="1" x14ac:dyDescent="0.2">
      <c r="B21" s="6">
        <v>19</v>
      </c>
      <c r="C21" s="7" t="s">
        <v>30</v>
      </c>
      <c r="D21" s="8">
        <v>447657</v>
      </c>
      <c r="E21" s="8">
        <v>15065</v>
      </c>
      <c r="F21" s="8" t="e">
        <f>#REF!+((D21+E21)/7)</f>
        <v>#REF!</v>
      </c>
      <c r="G21" s="8">
        <v>35.606597999999998</v>
      </c>
      <c r="H21" s="8">
        <v>308323300</v>
      </c>
      <c r="I21" s="8">
        <v>1633946500</v>
      </c>
      <c r="J21" s="8">
        <v>67792500</v>
      </c>
      <c r="K21" s="8">
        <v>719480770</v>
      </c>
      <c r="L21" s="8">
        <v>965486200</v>
      </c>
      <c r="M21" s="8">
        <v>724114370</v>
      </c>
      <c r="N21" s="8">
        <v>5103737000</v>
      </c>
      <c r="O21" s="8"/>
      <c r="P21" s="8"/>
      <c r="Q21" s="8"/>
      <c r="R21" s="9">
        <v>1116169600</v>
      </c>
      <c r="S21" s="10">
        <v>0.15554946644544501</v>
      </c>
    </row>
    <row r="22" spans="2:19" hidden="1" x14ac:dyDescent="0.2">
      <c r="B22" s="6">
        <v>20</v>
      </c>
      <c r="C22" s="7" t="s">
        <v>31</v>
      </c>
      <c r="D22" s="8">
        <v>334896</v>
      </c>
      <c r="E22" s="8">
        <v>8827</v>
      </c>
      <c r="F22" s="8" t="e">
        <f>#REF!+((D22+E22)/7)</f>
        <v>#REF!</v>
      </c>
      <c r="G22" s="8">
        <v>21.331133000000001</v>
      </c>
      <c r="H22" s="8">
        <v>192222880</v>
      </c>
      <c r="I22" s="8">
        <v>1222370200</v>
      </c>
      <c r="J22" s="8">
        <v>39721500</v>
      </c>
      <c r="K22" s="8">
        <v>431025000</v>
      </c>
      <c r="L22" s="8">
        <v>712410050</v>
      </c>
      <c r="M22" s="8">
        <v>534307680</v>
      </c>
      <c r="N22" s="8">
        <v>3701552400</v>
      </c>
      <c r="O22" s="8"/>
      <c r="P22" s="8"/>
      <c r="Q22" s="8"/>
      <c r="R22" s="9">
        <v>798146560</v>
      </c>
      <c r="S22" s="10">
        <v>0.170941503310161</v>
      </c>
    </row>
    <row r="23" spans="2:19" hidden="1" x14ac:dyDescent="0.2">
      <c r="B23" s="6">
        <v>21</v>
      </c>
      <c r="C23" s="7" t="s">
        <v>32</v>
      </c>
      <c r="D23" s="8">
        <v>866978</v>
      </c>
      <c r="E23" s="8">
        <v>27672</v>
      </c>
      <c r="F23" s="8" t="e">
        <f>#REF!+((D23+E23)/7)</f>
        <v>#REF!</v>
      </c>
      <c r="G23" s="8">
        <v>60.927802999999997</v>
      </c>
      <c r="H23" s="8">
        <v>429151870</v>
      </c>
      <c r="I23" s="8">
        <v>3164465400</v>
      </c>
      <c r="J23" s="8">
        <v>124523896</v>
      </c>
      <c r="K23" s="8">
        <v>1231130900</v>
      </c>
      <c r="L23" s="8">
        <v>1845035600</v>
      </c>
      <c r="M23" s="8">
        <v>1383775400</v>
      </c>
      <c r="N23" s="8">
        <v>9648753000</v>
      </c>
      <c r="O23" s="8"/>
      <c r="P23" s="8"/>
      <c r="Q23" s="8"/>
      <c r="R23" s="9">
        <v>2017534000</v>
      </c>
      <c r="S23" s="10">
        <v>0.121334166888608</v>
      </c>
    </row>
    <row r="24" spans="2:19" hidden="1" x14ac:dyDescent="0.2">
      <c r="B24" s="6">
        <v>22</v>
      </c>
      <c r="C24" s="7" t="s">
        <v>37</v>
      </c>
      <c r="D24" s="8">
        <v>174218</v>
      </c>
      <c r="E24" s="8">
        <v>5461</v>
      </c>
      <c r="F24" s="8" t="e">
        <f>#REF!+((D24+E24)/7)</f>
        <v>#REF!</v>
      </c>
      <c r="G24" s="8">
        <v>13.74559</v>
      </c>
      <c r="H24" s="8">
        <v>102225176</v>
      </c>
      <c r="I24" s="8">
        <v>635895500</v>
      </c>
      <c r="J24" s="8">
        <v>24574500</v>
      </c>
      <c r="K24" s="8">
        <v>277748700</v>
      </c>
      <c r="L24" s="8">
        <v>372634000</v>
      </c>
      <c r="M24" s="8">
        <v>279475420</v>
      </c>
      <c r="N24" s="8">
        <v>1966380800</v>
      </c>
      <c r="O24" s="8"/>
      <c r="P24" s="8"/>
      <c r="Q24" s="8"/>
      <c r="R24" s="9">
        <v>418692160</v>
      </c>
      <c r="S24" s="10">
        <v>0.24968619788267499</v>
      </c>
    </row>
    <row r="25" spans="2:19" hidden="1" x14ac:dyDescent="0.2">
      <c r="B25" s="6">
        <v>23</v>
      </c>
      <c r="C25" s="7" t="s">
        <v>38</v>
      </c>
      <c r="D25" s="8">
        <v>181446</v>
      </c>
      <c r="E25" s="8">
        <v>22096</v>
      </c>
      <c r="F25" s="8" t="e">
        <f>#REF!+((D25+E25)/7)</f>
        <v>#REF!</v>
      </c>
      <c r="G25" s="8">
        <v>30.718271000000001</v>
      </c>
      <c r="H25" s="8">
        <v>146654240</v>
      </c>
      <c r="I25" s="8">
        <v>662277600</v>
      </c>
      <c r="J25" s="8">
        <v>99431950</v>
      </c>
      <c r="K25" s="8">
        <v>620705340</v>
      </c>
      <c r="L25" s="8">
        <v>426130000</v>
      </c>
      <c r="M25" s="8">
        <v>319597300</v>
      </c>
      <c r="N25" s="8">
        <v>2453373700</v>
      </c>
      <c r="O25" s="8"/>
      <c r="P25" s="8"/>
      <c r="Q25" s="8"/>
      <c r="R25" s="9">
        <v>500261380</v>
      </c>
      <c r="S25" s="10">
        <v>0.30414964301877001</v>
      </c>
    </row>
    <row r="26" spans="2:19" hidden="1" x14ac:dyDescent="0.2">
      <c r="B26" s="6">
        <v>24</v>
      </c>
      <c r="C26" s="7" t="s">
        <v>39</v>
      </c>
      <c r="D26" s="8">
        <v>57596</v>
      </c>
      <c r="E26" s="8">
        <v>2325</v>
      </c>
      <c r="F26" s="8" t="e">
        <f>#REF!+((D26+E26)/7)</f>
        <v>#REF!</v>
      </c>
      <c r="G26" s="8">
        <v>4.6103610000000002</v>
      </c>
      <c r="H26" s="8">
        <v>36559612</v>
      </c>
      <c r="I26" s="8">
        <v>210225440</v>
      </c>
      <c r="J26" s="8">
        <v>10462500</v>
      </c>
      <c r="K26" s="8">
        <v>93158750</v>
      </c>
      <c r="L26" s="8">
        <v>124589980</v>
      </c>
      <c r="M26" s="8">
        <v>93442500</v>
      </c>
      <c r="N26" s="8">
        <v>659184640</v>
      </c>
      <c r="O26" s="8"/>
      <c r="P26" s="8"/>
      <c r="Q26" s="8"/>
      <c r="R26" s="9">
        <v>141706380</v>
      </c>
      <c r="S26" s="10">
        <v>0.248494866164469</v>
      </c>
    </row>
    <row r="27" spans="2:19" hidden="1" x14ac:dyDescent="0.2">
      <c r="B27" s="6">
        <v>25</v>
      </c>
      <c r="C27" s="7" t="s">
        <v>40</v>
      </c>
      <c r="D27" s="8">
        <v>29666</v>
      </c>
      <c r="E27" s="8">
        <v>1883</v>
      </c>
      <c r="F27" s="8" t="e">
        <f>#REF!+((D27+E27)/7)</f>
        <v>#REF!</v>
      </c>
      <c r="G27" s="8">
        <v>4.0652150000000002</v>
      </c>
      <c r="H27" s="8">
        <v>19696600</v>
      </c>
      <c r="I27" s="8">
        <v>108280900</v>
      </c>
      <c r="J27" s="8">
        <v>8473500</v>
      </c>
      <c r="K27" s="8">
        <v>82143320</v>
      </c>
      <c r="L27" s="8">
        <v>65655996</v>
      </c>
      <c r="M27" s="8">
        <v>49242000</v>
      </c>
      <c r="N27" s="8">
        <v>366687330</v>
      </c>
      <c r="O27" s="8"/>
      <c r="P27" s="8"/>
      <c r="Q27" s="8"/>
      <c r="R27" s="9">
        <v>74986570</v>
      </c>
      <c r="S27" s="10">
        <v>0.21246256812286399</v>
      </c>
    </row>
    <row r="28" spans="2:19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30" spans="2:19" x14ac:dyDescent="0.2">
      <c r="C30" s="17"/>
    </row>
    <row r="31" spans="2:19" x14ac:dyDescent="0.2">
      <c r="C31" t="s">
        <v>69</v>
      </c>
    </row>
    <row r="32" spans="2:19" x14ac:dyDescent="0.2">
      <c r="B32" s="11"/>
      <c r="C32" s="12" t="s">
        <v>36</v>
      </c>
      <c r="D32" s="13" t="s">
        <v>46</v>
      </c>
      <c r="E32" s="13" t="s">
        <v>47</v>
      </c>
      <c r="F32" s="13" t="s">
        <v>48</v>
      </c>
      <c r="G32" s="13" t="s">
        <v>49</v>
      </c>
      <c r="H32" s="13" t="s">
        <v>50</v>
      </c>
      <c r="I32" s="13" t="s">
        <v>51</v>
      </c>
      <c r="J32" s="13" t="s">
        <v>52</v>
      </c>
      <c r="K32" s="13" t="s">
        <v>53</v>
      </c>
      <c r="L32" s="13" t="s">
        <v>54</v>
      </c>
      <c r="M32" s="13" t="s">
        <v>55</v>
      </c>
      <c r="N32" s="13" t="s">
        <v>56</v>
      </c>
      <c r="O32" s="13" t="s">
        <v>57</v>
      </c>
      <c r="P32" s="13" t="s">
        <v>58</v>
      </c>
      <c r="Q32" s="13" t="s">
        <v>59</v>
      </c>
      <c r="R32" s="13" t="s">
        <v>60</v>
      </c>
    </row>
    <row r="33" spans="2:21" x14ac:dyDescent="0.2">
      <c r="B33" s="6">
        <v>1</v>
      </c>
      <c r="C33" s="7" t="s">
        <v>12</v>
      </c>
      <c r="D33" s="8" t="e">
        <f>D61+D89</f>
        <v>#REF!</v>
      </c>
      <c r="E33" s="8" t="e">
        <f t="shared" ref="E33:F33" si="0">E61+E89</f>
        <v>#REF!</v>
      </c>
      <c r="F33" s="8" t="e">
        <f t="shared" si="0"/>
        <v>#REF!</v>
      </c>
      <c r="G33" s="8" t="e">
        <f t="shared" ref="G33:R33" si="1">G61+G89</f>
        <v>#REF!</v>
      </c>
      <c r="H33" s="8" t="e">
        <f t="shared" si="1"/>
        <v>#REF!</v>
      </c>
      <c r="I33" s="8" t="e">
        <f t="shared" si="1"/>
        <v>#REF!</v>
      </c>
      <c r="J33" s="8" t="e">
        <f t="shared" si="1"/>
        <v>#REF!</v>
      </c>
      <c r="K33" s="8" t="e">
        <f t="shared" si="1"/>
        <v>#REF!</v>
      </c>
      <c r="L33" s="8" t="e">
        <f t="shared" si="1"/>
        <v>#REF!</v>
      </c>
      <c r="M33" s="8" t="e">
        <f t="shared" si="1"/>
        <v>#REF!</v>
      </c>
      <c r="N33" s="8" t="e">
        <f t="shared" si="1"/>
        <v>#REF!</v>
      </c>
      <c r="O33" s="8" t="e">
        <f t="shared" si="1"/>
        <v>#REF!</v>
      </c>
      <c r="P33" s="8" t="e">
        <f t="shared" si="1"/>
        <v>#REF!</v>
      </c>
      <c r="Q33" s="8" t="e">
        <f t="shared" si="1"/>
        <v>#REF!</v>
      </c>
      <c r="R33" s="8" t="e">
        <f t="shared" si="1"/>
        <v>#REF!</v>
      </c>
      <c r="S33" s="2" t="e">
        <f>SUM(D33:R33)</f>
        <v>#REF!</v>
      </c>
      <c r="T33" s="2"/>
      <c r="U33" s="2"/>
    </row>
    <row r="34" spans="2:21" x14ac:dyDescent="0.2">
      <c r="B34" s="6">
        <v>2</v>
      </c>
      <c r="C34" s="7" t="s">
        <v>13</v>
      </c>
      <c r="D34" s="8" t="e">
        <f t="shared" ref="D34:F49" si="2">D62+D90</f>
        <v>#REF!</v>
      </c>
      <c r="E34" s="8" t="e">
        <f t="shared" si="2"/>
        <v>#REF!</v>
      </c>
      <c r="F34" s="8" t="e">
        <f t="shared" si="2"/>
        <v>#REF!</v>
      </c>
      <c r="G34" s="8" t="e">
        <f t="shared" ref="G34:R34" si="3">G62+G90</f>
        <v>#REF!</v>
      </c>
      <c r="H34" s="8" t="e">
        <f t="shared" si="3"/>
        <v>#REF!</v>
      </c>
      <c r="I34" s="8" t="e">
        <f t="shared" si="3"/>
        <v>#REF!</v>
      </c>
      <c r="J34" s="8" t="e">
        <f t="shared" si="3"/>
        <v>#REF!</v>
      </c>
      <c r="K34" s="8" t="e">
        <f t="shared" si="3"/>
        <v>#REF!</v>
      </c>
      <c r="L34" s="8" t="e">
        <f t="shared" si="3"/>
        <v>#REF!</v>
      </c>
      <c r="M34" s="8" t="e">
        <f t="shared" si="3"/>
        <v>#REF!</v>
      </c>
      <c r="N34" s="8" t="e">
        <f t="shared" si="3"/>
        <v>#REF!</v>
      </c>
      <c r="O34" s="8" t="e">
        <f t="shared" si="3"/>
        <v>#REF!</v>
      </c>
      <c r="P34" s="8" t="e">
        <f t="shared" si="3"/>
        <v>#REF!</v>
      </c>
      <c r="Q34" s="8" t="e">
        <f t="shared" si="3"/>
        <v>#REF!</v>
      </c>
      <c r="R34" s="8" t="e">
        <f t="shared" si="3"/>
        <v>#REF!</v>
      </c>
      <c r="S34" s="2" t="e">
        <f t="shared" ref="S34:S57" si="4">SUM(D34:R34)</f>
        <v>#REF!</v>
      </c>
      <c r="T34" s="2"/>
      <c r="U34" s="2"/>
    </row>
    <row r="35" spans="2:21" x14ac:dyDescent="0.2">
      <c r="B35" s="6">
        <v>3</v>
      </c>
      <c r="C35" s="7" t="s">
        <v>14</v>
      </c>
      <c r="D35" s="8" t="e">
        <f t="shared" si="2"/>
        <v>#REF!</v>
      </c>
      <c r="E35" s="8" t="e">
        <f t="shared" si="2"/>
        <v>#REF!</v>
      </c>
      <c r="F35" s="8" t="e">
        <f t="shared" si="2"/>
        <v>#REF!</v>
      </c>
      <c r="G35" s="8" t="e">
        <f t="shared" ref="G35:R35" si="5">G63+G91</f>
        <v>#REF!</v>
      </c>
      <c r="H35" s="8" t="e">
        <f t="shared" si="5"/>
        <v>#REF!</v>
      </c>
      <c r="I35" s="8" t="e">
        <f t="shared" si="5"/>
        <v>#REF!</v>
      </c>
      <c r="J35" s="8" t="e">
        <f t="shared" si="5"/>
        <v>#REF!</v>
      </c>
      <c r="K35" s="8" t="e">
        <f t="shared" si="5"/>
        <v>#REF!</v>
      </c>
      <c r="L35" s="8" t="e">
        <f t="shared" si="5"/>
        <v>#REF!</v>
      </c>
      <c r="M35" s="8" t="e">
        <f t="shared" si="5"/>
        <v>#REF!</v>
      </c>
      <c r="N35" s="8" t="e">
        <f t="shared" si="5"/>
        <v>#REF!</v>
      </c>
      <c r="O35" s="8" t="e">
        <f t="shared" si="5"/>
        <v>#REF!</v>
      </c>
      <c r="P35" s="8" t="e">
        <f t="shared" si="5"/>
        <v>#REF!</v>
      </c>
      <c r="Q35" s="8" t="e">
        <f t="shared" si="5"/>
        <v>#REF!</v>
      </c>
      <c r="R35" s="8" t="e">
        <f t="shared" si="5"/>
        <v>#REF!</v>
      </c>
      <c r="S35" s="2" t="e">
        <f t="shared" si="4"/>
        <v>#REF!</v>
      </c>
      <c r="T35" s="2"/>
      <c r="U35" s="2"/>
    </row>
    <row r="36" spans="2:21" x14ac:dyDescent="0.2">
      <c r="B36" s="6">
        <v>4</v>
      </c>
      <c r="C36" s="7" t="s">
        <v>15</v>
      </c>
      <c r="D36" s="8" t="e">
        <f t="shared" si="2"/>
        <v>#REF!</v>
      </c>
      <c r="E36" s="8" t="e">
        <f t="shared" si="2"/>
        <v>#REF!</v>
      </c>
      <c r="F36" s="8" t="e">
        <f t="shared" si="2"/>
        <v>#REF!</v>
      </c>
      <c r="G36" s="8" t="e">
        <f t="shared" ref="G36:R36" si="6">G64+G92</f>
        <v>#REF!</v>
      </c>
      <c r="H36" s="8" t="e">
        <f t="shared" si="6"/>
        <v>#REF!</v>
      </c>
      <c r="I36" s="8" t="e">
        <f t="shared" si="6"/>
        <v>#REF!</v>
      </c>
      <c r="J36" s="8" t="e">
        <f t="shared" si="6"/>
        <v>#REF!</v>
      </c>
      <c r="K36" s="8" t="e">
        <f t="shared" si="6"/>
        <v>#REF!</v>
      </c>
      <c r="L36" s="8" t="e">
        <f t="shared" si="6"/>
        <v>#REF!</v>
      </c>
      <c r="M36" s="8" t="e">
        <f t="shared" si="6"/>
        <v>#REF!</v>
      </c>
      <c r="N36" s="8" t="e">
        <f t="shared" si="6"/>
        <v>#REF!</v>
      </c>
      <c r="O36" s="8" t="e">
        <f t="shared" si="6"/>
        <v>#REF!</v>
      </c>
      <c r="P36" s="8" t="e">
        <f t="shared" si="6"/>
        <v>#REF!</v>
      </c>
      <c r="Q36" s="8" t="e">
        <f t="shared" si="6"/>
        <v>#REF!</v>
      </c>
      <c r="R36" s="8" t="e">
        <f t="shared" si="6"/>
        <v>#REF!</v>
      </c>
      <c r="S36" s="2" t="e">
        <f t="shared" si="4"/>
        <v>#REF!</v>
      </c>
      <c r="T36" s="2"/>
      <c r="U36" s="2"/>
    </row>
    <row r="37" spans="2:21" x14ac:dyDescent="0.2">
      <c r="B37" s="6">
        <v>5</v>
      </c>
      <c r="C37" s="7" t="s">
        <v>16</v>
      </c>
      <c r="D37" s="8" t="e">
        <f t="shared" si="2"/>
        <v>#REF!</v>
      </c>
      <c r="E37" s="8" t="e">
        <f t="shared" si="2"/>
        <v>#REF!</v>
      </c>
      <c r="F37" s="8" t="e">
        <f t="shared" si="2"/>
        <v>#REF!</v>
      </c>
      <c r="G37" s="8" t="e">
        <f t="shared" ref="G37:R37" si="7">G65+G93</f>
        <v>#REF!</v>
      </c>
      <c r="H37" s="8" t="e">
        <f t="shared" si="7"/>
        <v>#REF!</v>
      </c>
      <c r="I37" s="8" t="e">
        <f t="shared" si="7"/>
        <v>#REF!</v>
      </c>
      <c r="J37" s="8" t="e">
        <f t="shared" si="7"/>
        <v>#REF!</v>
      </c>
      <c r="K37" s="8" t="e">
        <f t="shared" si="7"/>
        <v>#REF!</v>
      </c>
      <c r="L37" s="8" t="e">
        <f t="shared" si="7"/>
        <v>#REF!</v>
      </c>
      <c r="M37" s="8" t="e">
        <f t="shared" si="7"/>
        <v>#REF!</v>
      </c>
      <c r="N37" s="8" t="e">
        <f t="shared" si="7"/>
        <v>#REF!</v>
      </c>
      <c r="O37" s="8" t="e">
        <f t="shared" si="7"/>
        <v>#REF!</v>
      </c>
      <c r="P37" s="8" t="e">
        <f t="shared" si="7"/>
        <v>#REF!</v>
      </c>
      <c r="Q37" s="8" t="e">
        <f t="shared" si="7"/>
        <v>#REF!</v>
      </c>
      <c r="R37" s="8" t="e">
        <f t="shared" si="7"/>
        <v>#REF!</v>
      </c>
      <c r="S37" s="2" t="e">
        <f t="shared" si="4"/>
        <v>#REF!</v>
      </c>
      <c r="T37" s="2"/>
      <c r="U37" s="2"/>
    </row>
    <row r="38" spans="2:21" x14ac:dyDescent="0.2">
      <c r="B38" s="6">
        <v>6</v>
      </c>
      <c r="C38" s="7" t="s">
        <v>17</v>
      </c>
      <c r="D38" s="8" t="e">
        <f t="shared" si="2"/>
        <v>#REF!</v>
      </c>
      <c r="E38" s="8" t="e">
        <f t="shared" si="2"/>
        <v>#REF!</v>
      </c>
      <c r="F38" s="8" t="e">
        <f t="shared" si="2"/>
        <v>#REF!</v>
      </c>
      <c r="G38" s="8" t="e">
        <f t="shared" ref="G38:R38" si="8">G66+G94</f>
        <v>#REF!</v>
      </c>
      <c r="H38" s="8" t="e">
        <f t="shared" si="8"/>
        <v>#REF!</v>
      </c>
      <c r="I38" s="8" t="e">
        <f t="shared" si="8"/>
        <v>#REF!</v>
      </c>
      <c r="J38" s="8" t="e">
        <f t="shared" si="8"/>
        <v>#REF!</v>
      </c>
      <c r="K38" s="8" t="e">
        <f t="shared" si="8"/>
        <v>#REF!</v>
      </c>
      <c r="L38" s="8" t="e">
        <f t="shared" si="8"/>
        <v>#REF!</v>
      </c>
      <c r="M38" s="8" t="e">
        <f t="shared" si="8"/>
        <v>#REF!</v>
      </c>
      <c r="N38" s="8" t="e">
        <f t="shared" si="8"/>
        <v>#REF!</v>
      </c>
      <c r="O38" s="8" t="e">
        <f t="shared" si="8"/>
        <v>#REF!</v>
      </c>
      <c r="P38" s="8" t="e">
        <f t="shared" si="8"/>
        <v>#REF!</v>
      </c>
      <c r="Q38" s="8" t="e">
        <f t="shared" si="8"/>
        <v>#REF!</v>
      </c>
      <c r="R38" s="8" t="e">
        <f t="shared" si="8"/>
        <v>#REF!</v>
      </c>
      <c r="S38" s="2" t="e">
        <f t="shared" si="4"/>
        <v>#REF!</v>
      </c>
      <c r="T38" s="2"/>
      <c r="U38" s="2"/>
    </row>
    <row r="39" spans="2:21" x14ac:dyDescent="0.2">
      <c r="B39" s="6">
        <v>7</v>
      </c>
      <c r="C39" s="7" t="s">
        <v>18</v>
      </c>
      <c r="D39" s="8" t="e">
        <f t="shared" si="2"/>
        <v>#REF!</v>
      </c>
      <c r="E39" s="8" t="e">
        <f t="shared" si="2"/>
        <v>#REF!</v>
      </c>
      <c r="F39" s="8" t="e">
        <f t="shared" si="2"/>
        <v>#REF!</v>
      </c>
      <c r="G39" s="8" t="e">
        <f t="shared" ref="G39:R39" si="9">G67+G95</f>
        <v>#REF!</v>
      </c>
      <c r="H39" s="8" t="e">
        <f t="shared" si="9"/>
        <v>#REF!</v>
      </c>
      <c r="I39" s="8" t="e">
        <f t="shared" si="9"/>
        <v>#REF!</v>
      </c>
      <c r="J39" s="8" t="e">
        <f t="shared" si="9"/>
        <v>#REF!</v>
      </c>
      <c r="K39" s="8" t="e">
        <f t="shared" si="9"/>
        <v>#REF!</v>
      </c>
      <c r="L39" s="8" t="e">
        <f t="shared" si="9"/>
        <v>#REF!</v>
      </c>
      <c r="M39" s="8" t="e">
        <f t="shared" si="9"/>
        <v>#REF!</v>
      </c>
      <c r="N39" s="8" t="e">
        <f t="shared" si="9"/>
        <v>#REF!</v>
      </c>
      <c r="O39" s="8" t="e">
        <f t="shared" si="9"/>
        <v>#REF!</v>
      </c>
      <c r="P39" s="8" t="e">
        <f t="shared" si="9"/>
        <v>#REF!</v>
      </c>
      <c r="Q39" s="8" t="e">
        <f t="shared" si="9"/>
        <v>#REF!</v>
      </c>
      <c r="R39" s="8" t="e">
        <f t="shared" si="9"/>
        <v>#REF!</v>
      </c>
      <c r="S39" s="2" t="e">
        <f t="shared" si="4"/>
        <v>#REF!</v>
      </c>
      <c r="T39" s="2"/>
      <c r="U39" s="2"/>
    </row>
    <row r="40" spans="2:21" x14ac:dyDescent="0.2">
      <c r="B40" s="6">
        <v>8</v>
      </c>
      <c r="C40" s="7" t="s">
        <v>19</v>
      </c>
      <c r="D40" s="8" t="e">
        <f t="shared" si="2"/>
        <v>#REF!</v>
      </c>
      <c r="E40" s="8" t="e">
        <f t="shared" si="2"/>
        <v>#REF!</v>
      </c>
      <c r="F40" s="8" t="e">
        <f t="shared" si="2"/>
        <v>#REF!</v>
      </c>
      <c r="G40" s="8" t="e">
        <f t="shared" ref="G40:R40" si="10">G68+G96</f>
        <v>#REF!</v>
      </c>
      <c r="H40" s="8" t="e">
        <f t="shared" si="10"/>
        <v>#REF!</v>
      </c>
      <c r="I40" s="8" t="e">
        <f t="shared" si="10"/>
        <v>#REF!</v>
      </c>
      <c r="J40" s="8" t="e">
        <f t="shared" si="10"/>
        <v>#REF!</v>
      </c>
      <c r="K40" s="8" t="e">
        <f t="shared" si="10"/>
        <v>#REF!</v>
      </c>
      <c r="L40" s="8" t="e">
        <f t="shared" si="10"/>
        <v>#REF!</v>
      </c>
      <c r="M40" s="8" t="e">
        <f t="shared" si="10"/>
        <v>#REF!</v>
      </c>
      <c r="N40" s="8" t="e">
        <f t="shared" si="10"/>
        <v>#REF!</v>
      </c>
      <c r="O40" s="8" t="e">
        <f t="shared" si="10"/>
        <v>#REF!</v>
      </c>
      <c r="P40" s="8" t="e">
        <f t="shared" si="10"/>
        <v>#REF!</v>
      </c>
      <c r="Q40" s="8" t="e">
        <f t="shared" si="10"/>
        <v>#REF!</v>
      </c>
      <c r="R40" s="8" t="e">
        <f t="shared" si="10"/>
        <v>#REF!</v>
      </c>
      <c r="S40" s="2" t="e">
        <f t="shared" si="4"/>
        <v>#REF!</v>
      </c>
      <c r="T40" s="2"/>
      <c r="U40" s="2"/>
    </row>
    <row r="41" spans="2:21" x14ac:dyDescent="0.2">
      <c r="B41" s="6">
        <v>9</v>
      </c>
      <c r="C41" s="7" t="s">
        <v>20</v>
      </c>
      <c r="D41" s="8" t="e">
        <f t="shared" si="2"/>
        <v>#REF!</v>
      </c>
      <c r="E41" s="8" t="e">
        <f t="shared" si="2"/>
        <v>#REF!</v>
      </c>
      <c r="F41" s="8" t="e">
        <f t="shared" si="2"/>
        <v>#REF!</v>
      </c>
      <c r="G41" s="8" t="e">
        <f t="shared" ref="G41:R41" si="11">G69+G97</f>
        <v>#REF!</v>
      </c>
      <c r="H41" s="8" t="e">
        <f t="shared" si="11"/>
        <v>#REF!</v>
      </c>
      <c r="I41" s="8" t="e">
        <f t="shared" si="11"/>
        <v>#REF!</v>
      </c>
      <c r="J41" s="8" t="e">
        <f t="shared" si="11"/>
        <v>#REF!</v>
      </c>
      <c r="K41" s="8" t="e">
        <f t="shared" si="11"/>
        <v>#REF!</v>
      </c>
      <c r="L41" s="8" t="e">
        <f t="shared" si="11"/>
        <v>#REF!</v>
      </c>
      <c r="M41" s="8" t="e">
        <f t="shared" si="11"/>
        <v>#REF!</v>
      </c>
      <c r="N41" s="8" t="e">
        <f t="shared" si="11"/>
        <v>#REF!</v>
      </c>
      <c r="O41" s="8" t="e">
        <f t="shared" si="11"/>
        <v>#REF!</v>
      </c>
      <c r="P41" s="8" t="e">
        <f t="shared" si="11"/>
        <v>#REF!</v>
      </c>
      <c r="Q41" s="8" t="e">
        <f t="shared" si="11"/>
        <v>#REF!</v>
      </c>
      <c r="R41" s="8" t="e">
        <f t="shared" si="11"/>
        <v>#REF!</v>
      </c>
      <c r="S41" s="2" t="e">
        <f t="shared" si="4"/>
        <v>#REF!</v>
      </c>
      <c r="T41" s="2"/>
      <c r="U41" s="2"/>
    </row>
    <row r="42" spans="2:21" x14ac:dyDescent="0.2">
      <c r="B42" s="6">
        <v>10</v>
      </c>
      <c r="C42" s="7" t="s">
        <v>21</v>
      </c>
      <c r="D42" s="8" t="e">
        <f t="shared" si="2"/>
        <v>#REF!</v>
      </c>
      <c r="E42" s="8" t="e">
        <f t="shared" si="2"/>
        <v>#REF!</v>
      </c>
      <c r="F42" s="8" t="e">
        <f t="shared" si="2"/>
        <v>#REF!</v>
      </c>
      <c r="G42" s="8" t="e">
        <f t="shared" ref="G42:R42" si="12">G70+G98</f>
        <v>#REF!</v>
      </c>
      <c r="H42" s="8" t="e">
        <f t="shared" si="12"/>
        <v>#REF!</v>
      </c>
      <c r="I42" s="8" t="e">
        <f t="shared" si="12"/>
        <v>#REF!</v>
      </c>
      <c r="J42" s="8" t="e">
        <f t="shared" si="12"/>
        <v>#REF!</v>
      </c>
      <c r="K42" s="8" t="e">
        <f t="shared" si="12"/>
        <v>#REF!</v>
      </c>
      <c r="L42" s="8" t="e">
        <f t="shared" si="12"/>
        <v>#REF!</v>
      </c>
      <c r="M42" s="8" t="e">
        <f t="shared" si="12"/>
        <v>#REF!</v>
      </c>
      <c r="N42" s="8" t="e">
        <f t="shared" si="12"/>
        <v>#REF!</v>
      </c>
      <c r="O42" s="8" t="e">
        <f t="shared" si="12"/>
        <v>#REF!</v>
      </c>
      <c r="P42" s="8" t="e">
        <f t="shared" si="12"/>
        <v>#REF!</v>
      </c>
      <c r="Q42" s="8" t="e">
        <f t="shared" si="12"/>
        <v>#REF!</v>
      </c>
      <c r="R42" s="8" t="e">
        <f t="shared" si="12"/>
        <v>#REF!</v>
      </c>
      <c r="S42" s="2" t="e">
        <f t="shared" si="4"/>
        <v>#REF!</v>
      </c>
      <c r="T42" s="2"/>
      <c r="U42" s="2"/>
    </row>
    <row r="43" spans="2:21" x14ac:dyDescent="0.2">
      <c r="B43" s="6">
        <v>11</v>
      </c>
      <c r="C43" s="7" t="s">
        <v>22</v>
      </c>
      <c r="D43" s="8" t="e">
        <f t="shared" si="2"/>
        <v>#REF!</v>
      </c>
      <c r="E43" s="8" t="e">
        <f t="shared" si="2"/>
        <v>#REF!</v>
      </c>
      <c r="F43" s="8" t="e">
        <f t="shared" si="2"/>
        <v>#REF!</v>
      </c>
      <c r="G43" s="8" t="e">
        <f t="shared" ref="G43:R43" si="13">G71+G99</f>
        <v>#REF!</v>
      </c>
      <c r="H43" s="8" t="e">
        <f t="shared" si="13"/>
        <v>#REF!</v>
      </c>
      <c r="I43" s="8" t="e">
        <f t="shared" si="13"/>
        <v>#REF!</v>
      </c>
      <c r="J43" s="8" t="e">
        <f t="shared" si="13"/>
        <v>#REF!</v>
      </c>
      <c r="K43" s="8" t="e">
        <f t="shared" si="13"/>
        <v>#REF!</v>
      </c>
      <c r="L43" s="8" t="e">
        <f t="shared" si="13"/>
        <v>#REF!</v>
      </c>
      <c r="M43" s="8" t="e">
        <f t="shared" si="13"/>
        <v>#REF!</v>
      </c>
      <c r="N43" s="8" t="e">
        <f t="shared" si="13"/>
        <v>#REF!</v>
      </c>
      <c r="O43" s="8" t="e">
        <f t="shared" si="13"/>
        <v>#REF!</v>
      </c>
      <c r="P43" s="8" t="e">
        <f t="shared" si="13"/>
        <v>#REF!</v>
      </c>
      <c r="Q43" s="8" t="e">
        <f t="shared" si="13"/>
        <v>#REF!</v>
      </c>
      <c r="R43" s="8" t="e">
        <f t="shared" si="13"/>
        <v>#REF!</v>
      </c>
      <c r="S43" s="2" t="e">
        <f t="shared" si="4"/>
        <v>#REF!</v>
      </c>
      <c r="T43" s="2"/>
      <c r="U43" s="2"/>
    </row>
    <row r="44" spans="2:21" x14ac:dyDescent="0.2">
      <c r="B44" s="6">
        <v>12</v>
      </c>
      <c r="C44" s="7" t="s">
        <v>23</v>
      </c>
      <c r="D44" s="8" t="e">
        <f t="shared" si="2"/>
        <v>#REF!</v>
      </c>
      <c r="E44" s="8" t="e">
        <f t="shared" si="2"/>
        <v>#REF!</v>
      </c>
      <c r="F44" s="8" t="e">
        <f t="shared" si="2"/>
        <v>#REF!</v>
      </c>
      <c r="G44" s="8" t="e">
        <f t="shared" ref="G44:R44" si="14">G72+G100</f>
        <v>#REF!</v>
      </c>
      <c r="H44" s="8" t="e">
        <f t="shared" si="14"/>
        <v>#REF!</v>
      </c>
      <c r="I44" s="8" t="e">
        <f t="shared" si="14"/>
        <v>#REF!</v>
      </c>
      <c r="J44" s="8" t="e">
        <f t="shared" si="14"/>
        <v>#REF!</v>
      </c>
      <c r="K44" s="8" t="e">
        <f t="shared" si="14"/>
        <v>#REF!</v>
      </c>
      <c r="L44" s="8" t="e">
        <f t="shared" si="14"/>
        <v>#REF!</v>
      </c>
      <c r="M44" s="8" t="e">
        <f t="shared" si="14"/>
        <v>#REF!</v>
      </c>
      <c r="N44" s="8" t="e">
        <f t="shared" si="14"/>
        <v>#REF!</v>
      </c>
      <c r="O44" s="8" t="e">
        <f t="shared" si="14"/>
        <v>#REF!</v>
      </c>
      <c r="P44" s="8" t="e">
        <f t="shared" si="14"/>
        <v>#REF!</v>
      </c>
      <c r="Q44" s="8" t="e">
        <f t="shared" si="14"/>
        <v>#REF!</v>
      </c>
      <c r="R44" s="8" t="e">
        <f t="shared" si="14"/>
        <v>#REF!</v>
      </c>
      <c r="S44" s="2" t="e">
        <f t="shared" si="4"/>
        <v>#REF!</v>
      </c>
      <c r="T44" s="2"/>
      <c r="U44" s="2"/>
    </row>
    <row r="45" spans="2:21" x14ac:dyDescent="0.2">
      <c r="B45" s="6">
        <v>13</v>
      </c>
      <c r="C45" s="7" t="s">
        <v>24</v>
      </c>
      <c r="D45" s="8" t="e">
        <f t="shared" si="2"/>
        <v>#REF!</v>
      </c>
      <c r="E45" s="8" t="e">
        <f t="shared" si="2"/>
        <v>#REF!</v>
      </c>
      <c r="F45" s="8" t="e">
        <f t="shared" si="2"/>
        <v>#REF!</v>
      </c>
      <c r="G45" s="8" t="e">
        <f t="shared" ref="G45:R45" si="15">G73+G101</f>
        <v>#REF!</v>
      </c>
      <c r="H45" s="8" t="e">
        <f t="shared" si="15"/>
        <v>#REF!</v>
      </c>
      <c r="I45" s="8" t="e">
        <f t="shared" si="15"/>
        <v>#REF!</v>
      </c>
      <c r="J45" s="8" t="e">
        <f t="shared" si="15"/>
        <v>#REF!</v>
      </c>
      <c r="K45" s="8" t="e">
        <f t="shared" si="15"/>
        <v>#REF!</v>
      </c>
      <c r="L45" s="8" t="e">
        <f t="shared" si="15"/>
        <v>#REF!</v>
      </c>
      <c r="M45" s="8" t="e">
        <f t="shared" si="15"/>
        <v>#REF!</v>
      </c>
      <c r="N45" s="8" t="e">
        <f t="shared" si="15"/>
        <v>#REF!</v>
      </c>
      <c r="O45" s="8" t="e">
        <f t="shared" si="15"/>
        <v>#REF!</v>
      </c>
      <c r="P45" s="8" t="e">
        <f t="shared" si="15"/>
        <v>#REF!</v>
      </c>
      <c r="Q45" s="8" t="e">
        <f t="shared" si="15"/>
        <v>#REF!</v>
      </c>
      <c r="R45" s="8" t="e">
        <f t="shared" si="15"/>
        <v>#REF!</v>
      </c>
      <c r="S45" s="2" t="e">
        <f t="shared" si="4"/>
        <v>#REF!</v>
      </c>
      <c r="T45" s="2"/>
      <c r="U45" s="2"/>
    </row>
    <row r="46" spans="2:21" x14ac:dyDescent="0.2">
      <c r="B46" s="6">
        <v>14</v>
      </c>
      <c r="C46" s="7" t="s">
        <v>25</v>
      </c>
      <c r="D46" s="8" t="e">
        <f t="shared" si="2"/>
        <v>#REF!</v>
      </c>
      <c r="E46" s="8" t="e">
        <f t="shared" si="2"/>
        <v>#REF!</v>
      </c>
      <c r="F46" s="8" t="e">
        <f t="shared" si="2"/>
        <v>#REF!</v>
      </c>
      <c r="G46" s="8" t="e">
        <f t="shared" ref="G46:R46" si="16">G74+G102</f>
        <v>#REF!</v>
      </c>
      <c r="H46" s="8" t="e">
        <f t="shared" si="16"/>
        <v>#REF!</v>
      </c>
      <c r="I46" s="8" t="e">
        <f t="shared" si="16"/>
        <v>#REF!</v>
      </c>
      <c r="J46" s="8" t="e">
        <f t="shared" si="16"/>
        <v>#REF!</v>
      </c>
      <c r="K46" s="8" t="e">
        <f t="shared" si="16"/>
        <v>#REF!</v>
      </c>
      <c r="L46" s="8" t="e">
        <f t="shared" si="16"/>
        <v>#REF!</v>
      </c>
      <c r="M46" s="8" t="e">
        <f t="shared" si="16"/>
        <v>#REF!</v>
      </c>
      <c r="N46" s="8" t="e">
        <f t="shared" si="16"/>
        <v>#REF!</v>
      </c>
      <c r="O46" s="8" t="e">
        <f t="shared" si="16"/>
        <v>#REF!</v>
      </c>
      <c r="P46" s="8" t="e">
        <f t="shared" si="16"/>
        <v>#REF!</v>
      </c>
      <c r="Q46" s="8" t="e">
        <f t="shared" si="16"/>
        <v>#REF!</v>
      </c>
      <c r="R46" s="8" t="e">
        <f t="shared" si="16"/>
        <v>#REF!</v>
      </c>
      <c r="S46" s="2" t="e">
        <f t="shared" si="4"/>
        <v>#REF!</v>
      </c>
      <c r="T46" s="2"/>
      <c r="U46" s="2"/>
    </row>
    <row r="47" spans="2:21" x14ac:dyDescent="0.2">
      <c r="B47" s="6">
        <v>15</v>
      </c>
      <c r="C47" s="7" t="s">
        <v>26</v>
      </c>
      <c r="D47" s="8" t="e">
        <f t="shared" si="2"/>
        <v>#REF!</v>
      </c>
      <c r="E47" s="8" t="e">
        <f t="shared" si="2"/>
        <v>#REF!</v>
      </c>
      <c r="F47" s="8" t="e">
        <f t="shared" si="2"/>
        <v>#REF!</v>
      </c>
      <c r="G47" s="8" t="e">
        <f t="shared" ref="G47:R47" si="17">G75+G103</f>
        <v>#REF!</v>
      </c>
      <c r="H47" s="8" t="e">
        <f t="shared" si="17"/>
        <v>#REF!</v>
      </c>
      <c r="I47" s="8" t="e">
        <f t="shared" si="17"/>
        <v>#REF!</v>
      </c>
      <c r="J47" s="8" t="e">
        <f t="shared" si="17"/>
        <v>#REF!</v>
      </c>
      <c r="K47" s="8" t="e">
        <f t="shared" si="17"/>
        <v>#REF!</v>
      </c>
      <c r="L47" s="8" t="e">
        <f t="shared" si="17"/>
        <v>#REF!</v>
      </c>
      <c r="M47" s="8" t="e">
        <f t="shared" si="17"/>
        <v>#REF!</v>
      </c>
      <c r="N47" s="8" t="e">
        <f t="shared" si="17"/>
        <v>#REF!</v>
      </c>
      <c r="O47" s="8" t="e">
        <f t="shared" si="17"/>
        <v>#REF!</v>
      </c>
      <c r="P47" s="8" t="e">
        <f t="shared" si="17"/>
        <v>#REF!</v>
      </c>
      <c r="Q47" s="8" t="e">
        <f t="shared" si="17"/>
        <v>#REF!</v>
      </c>
      <c r="R47" s="8" t="e">
        <f t="shared" si="17"/>
        <v>#REF!</v>
      </c>
      <c r="S47" s="2" t="e">
        <f t="shared" si="4"/>
        <v>#REF!</v>
      </c>
      <c r="T47" s="2"/>
      <c r="U47" s="2"/>
    </row>
    <row r="48" spans="2:21" x14ac:dyDescent="0.2">
      <c r="B48" s="6">
        <v>16</v>
      </c>
      <c r="C48" s="7" t="s">
        <v>27</v>
      </c>
      <c r="D48" s="8" t="e">
        <f t="shared" si="2"/>
        <v>#REF!</v>
      </c>
      <c r="E48" s="8" t="e">
        <f t="shared" si="2"/>
        <v>#REF!</v>
      </c>
      <c r="F48" s="8" t="e">
        <f t="shared" si="2"/>
        <v>#REF!</v>
      </c>
      <c r="G48" s="8" t="e">
        <f t="shared" ref="G48:R48" si="18">G76+G104</f>
        <v>#REF!</v>
      </c>
      <c r="H48" s="8" t="e">
        <f t="shared" si="18"/>
        <v>#REF!</v>
      </c>
      <c r="I48" s="8" t="e">
        <f t="shared" si="18"/>
        <v>#REF!</v>
      </c>
      <c r="J48" s="8" t="e">
        <f t="shared" si="18"/>
        <v>#REF!</v>
      </c>
      <c r="K48" s="8" t="e">
        <f t="shared" si="18"/>
        <v>#REF!</v>
      </c>
      <c r="L48" s="8" t="e">
        <f t="shared" si="18"/>
        <v>#REF!</v>
      </c>
      <c r="M48" s="8" t="e">
        <f t="shared" si="18"/>
        <v>#REF!</v>
      </c>
      <c r="N48" s="8" t="e">
        <f t="shared" si="18"/>
        <v>#REF!</v>
      </c>
      <c r="O48" s="8" t="e">
        <f t="shared" si="18"/>
        <v>#REF!</v>
      </c>
      <c r="P48" s="8" t="e">
        <f t="shared" si="18"/>
        <v>#REF!</v>
      </c>
      <c r="Q48" s="8" t="e">
        <f t="shared" si="18"/>
        <v>#REF!</v>
      </c>
      <c r="R48" s="8" t="e">
        <f t="shared" si="18"/>
        <v>#REF!</v>
      </c>
      <c r="S48" s="2" t="e">
        <f t="shared" si="4"/>
        <v>#REF!</v>
      </c>
      <c r="T48" s="2"/>
      <c r="U48" s="2"/>
    </row>
    <row r="49" spans="2:21" x14ac:dyDescent="0.2">
      <c r="B49" s="6">
        <v>17</v>
      </c>
      <c r="C49" s="7" t="s">
        <v>28</v>
      </c>
      <c r="D49" s="8" t="e">
        <f t="shared" si="2"/>
        <v>#REF!</v>
      </c>
      <c r="E49" s="8" t="e">
        <f t="shared" si="2"/>
        <v>#REF!</v>
      </c>
      <c r="F49" s="8" t="e">
        <f t="shared" si="2"/>
        <v>#REF!</v>
      </c>
      <c r="G49" s="8" t="e">
        <f t="shared" ref="G49:R49" si="19">G77+G105</f>
        <v>#REF!</v>
      </c>
      <c r="H49" s="8" t="e">
        <f t="shared" si="19"/>
        <v>#REF!</v>
      </c>
      <c r="I49" s="8" t="e">
        <f t="shared" si="19"/>
        <v>#REF!</v>
      </c>
      <c r="J49" s="8" t="e">
        <f t="shared" si="19"/>
        <v>#REF!</v>
      </c>
      <c r="K49" s="8" t="e">
        <f t="shared" si="19"/>
        <v>#REF!</v>
      </c>
      <c r="L49" s="8" t="e">
        <f t="shared" si="19"/>
        <v>#REF!</v>
      </c>
      <c r="M49" s="8" t="e">
        <f t="shared" si="19"/>
        <v>#REF!</v>
      </c>
      <c r="N49" s="8" t="e">
        <f t="shared" si="19"/>
        <v>#REF!</v>
      </c>
      <c r="O49" s="8" t="e">
        <f t="shared" si="19"/>
        <v>#REF!</v>
      </c>
      <c r="P49" s="8" t="e">
        <f t="shared" si="19"/>
        <v>#REF!</v>
      </c>
      <c r="Q49" s="8" t="e">
        <f t="shared" si="19"/>
        <v>#REF!</v>
      </c>
      <c r="R49" s="8" t="e">
        <f t="shared" si="19"/>
        <v>#REF!</v>
      </c>
      <c r="S49" s="2" t="e">
        <f t="shared" si="4"/>
        <v>#REF!</v>
      </c>
      <c r="T49" s="2"/>
      <c r="U49" s="2"/>
    </row>
    <row r="50" spans="2:21" x14ac:dyDescent="0.2">
      <c r="B50" s="6">
        <v>18</v>
      </c>
      <c r="C50" s="7" t="s">
        <v>29</v>
      </c>
      <c r="D50" s="8" t="e">
        <f t="shared" ref="D50:F57" si="20">D78+D106</f>
        <v>#REF!</v>
      </c>
      <c r="E50" s="8" t="e">
        <f t="shared" si="20"/>
        <v>#REF!</v>
      </c>
      <c r="F50" s="8" t="e">
        <f t="shared" si="20"/>
        <v>#REF!</v>
      </c>
      <c r="G50" s="8" t="e">
        <f t="shared" ref="G50:R50" si="21">G78+G106</f>
        <v>#REF!</v>
      </c>
      <c r="H50" s="8" t="e">
        <f t="shared" si="21"/>
        <v>#REF!</v>
      </c>
      <c r="I50" s="8" t="e">
        <f t="shared" si="21"/>
        <v>#REF!</v>
      </c>
      <c r="J50" s="8" t="e">
        <f t="shared" si="21"/>
        <v>#REF!</v>
      </c>
      <c r="K50" s="8" t="e">
        <f t="shared" si="21"/>
        <v>#REF!</v>
      </c>
      <c r="L50" s="8" t="e">
        <f t="shared" si="21"/>
        <v>#REF!</v>
      </c>
      <c r="M50" s="8" t="e">
        <f t="shared" si="21"/>
        <v>#REF!</v>
      </c>
      <c r="N50" s="8" t="e">
        <f t="shared" si="21"/>
        <v>#REF!</v>
      </c>
      <c r="O50" s="8" t="e">
        <f t="shared" si="21"/>
        <v>#REF!</v>
      </c>
      <c r="P50" s="8" t="e">
        <f t="shared" si="21"/>
        <v>#REF!</v>
      </c>
      <c r="Q50" s="8" t="e">
        <f t="shared" si="21"/>
        <v>#REF!</v>
      </c>
      <c r="R50" s="8" t="e">
        <f t="shared" si="21"/>
        <v>#REF!</v>
      </c>
      <c r="S50" s="2" t="e">
        <f t="shared" si="4"/>
        <v>#REF!</v>
      </c>
      <c r="T50" s="2"/>
      <c r="U50" s="2"/>
    </row>
    <row r="51" spans="2:21" x14ac:dyDescent="0.2">
      <c r="B51" s="6">
        <v>19</v>
      </c>
      <c r="C51" s="7" t="s">
        <v>30</v>
      </c>
      <c r="D51" s="8" t="e">
        <f t="shared" si="20"/>
        <v>#REF!</v>
      </c>
      <c r="E51" s="8" t="e">
        <f t="shared" si="20"/>
        <v>#REF!</v>
      </c>
      <c r="F51" s="8" t="e">
        <f t="shared" si="20"/>
        <v>#REF!</v>
      </c>
      <c r="G51" s="8" t="e">
        <f t="shared" ref="G51:R51" si="22">G79+G107</f>
        <v>#REF!</v>
      </c>
      <c r="H51" s="8" t="e">
        <f t="shared" si="22"/>
        <v>#REF!</v>
      </c>
      <c r="I51" s="8" t="e">
        <f t="shared" si="22"/>
        <v>#REF!</v>
      </c>
      <c r="J51" s="8" t="e">
        <f t="shared" si="22"/>
        <v>#REF!</v>
      </c>
      <c r="K51" s="8" t="e">
        <f t="shared" si="22"/>
        <v>#REF!</v>
      </c>
      <c r="L51" s="8" t="e">
        <f t="shared" si="22"/>
        <v>#REF!</v>
      </c>
      <c r="M51" s="8" t="e">
        <f t="shared" si="22"/>
        <v>#REF!</v>
      </c>
      <c r="N51" s="8" t="e">
        <f t="shared" si="22"/>
        <v>#REF!</v>
      </c>
      <c r="O51" s="8" t="e">
        <f t="shared" si="22"/>
        <v>#REF!</v>
      </c>
      <c r="P51" s="8" t="e">
        <f t="shared" si="22"/>
        <v>#REF!</v>
      </c>
      <c r="Q51" s="8" t="e">
        <f t="shared" si="22"/>
        <v>#REF!</v>
      </c>
      <c r="R51" s="8" t="e">
        <f t="shared" si="22"/>
        <v>#REF!</v>
      </c>
      <c r="S51" s="2" t="e">
        <f t="shared" si="4"/>
        <v>#REF!</v>
      </c>
      <c r="T51" s="2"/>
      <c r="U51" s="2"/>
    </row>
    <row r="52" spans="2:21" x14ac:dyDescent="0.2">
      <c r="B52" s="6">
        <v>20</v>
      </c>
      <c r="C52" s="7" t="s">
        <v>31</v>
      </c>
      <c r="D52" s="8" t="e">
        <f t="shared" si="20"/>
        <v>#REF!</v>
      </c>
      <c r="E52" s="8" t="e">
        <f t="shared" si="20"/>
        <v>#REF!</v>
      </c>
      <c r="F52" s="8" t="e">
        <f t="shared" si="20"/>
        <v>#REF!</v>
      </c>
      <c r="G52" s="8" t="e">
        <f t="shared" ref="G52:R52" si="23">G80+G108</f>
        <v>#REF!</v>
      </c>
      <c r="H52" s="8" t="e">
        <f t="shared" si="23"/>
        <v>#REF!</v>
      </c>
      <c r="I52" s="8" t="e">
        <f t="shared" si="23"/>
        <v>#REF!</v>
      </c>
      <c r="J52" s="8" t="e">
        <f t="shared" si="23"/>
        <v>#REF!</v>
      </c>
      <c r="K52" s="8" t="e">
        <f t="shared" si="23"/>
        <v>#REF!</v>
      </c>
      <c r="L52" s="8" t="e">
        <f t="shared" si="23"/>
        <v>#REF!</v>
      </c>
      <c r="M52" s="8" t="e">
        <f t="shared" si="23"/>
        <v>#REF!</v>
      </c>
      <c r="N52" s="8" t="e">
        <f t="shared" si="23"/>
        <v>#REF!</v>
      </c>
      <c r="O52" s="8" t="e">
        <f t="shared" si="23"/>
        <v>#REF!</v>
      </c>
      <c r="P52" s="8" t="e">
        <f t="shared" si="23"/>
        <v>#REF!</v>
      </c>
      <c r="Q52" s="8" t="e">
        <f t="shared" si="23"/>
        <v>#REF!</v>
      </c>
      <c r="R52" s="8" t="e">
        <f t="shared" si="23"/>
        <v>#REF!</v>
      </c>
      <c r="S52" s="2" t="e">
        <f t="shared" si="4"/>
        <v>#REF!</v>
      </c>
      <c r="T52" s="2"/>
      <c r="U52" s="2"/>
    </row>
    <row r="53" spans="2:21" x14ac:dyDescent="0.2">
      <c r="B53" s="6">
        <v>21</v>
      </c>
      <c r="C53" s="7" t="s">
        <v>32</v>
      </c>
      <c r="D53" s="8" t="e">
        <f t="shared" si="20"/>
        <v>#REF!</v>
      </c>
      <c r="E53" s="8" t="e">
        <f t="shared" si="20"/>
        <v>#REF!</v>
      </c>
      <c r="F53" s="8" t="e">
        <f t="shared" si="20"/>
        <v>#REF!</v>
      </c>
      <c r="G53" s="8" t="e">
        <f t="shared" ref="G53:R53" si="24">G81+G109</f>
        <v>#REF!</v>
      </c>
      <c r="H53" s="8" t="e">
        <f t="shared" si="24"/>
        <v>#REF!</v>
      </c>
      <c r="I53" s="8" t="e">
        <f t="shared" si="24"/>
        <v>#REF!</v>
      </c>
      <c r="J53" s="8" t="e">
        <f t="shared" si="24"/>
        <v>#REF!</v>
      </c>
      <c r="K53" s="8" t="e">
        <f t="shared" si="24"/>
        <v>#REF!</v>
      </c>
      <c r="L53" s="8" t="e">
        <f t="shared" si="24"/>
        <v>#REF!</v>
      </c>
      <c r="M53" s="8" t="e">
        <f t="shared" si="24"/>
        <v>#REF!</v>
      </c>
      <c r="N53" s="8" t="e">
        <f t="shared" si="24"/>
        <v>#REF!</v>
      </c>
      <c r="O53" s="8" t="e">
        <f t="shared" si="24"/>
        <v>#REF!</v>
      </c>
      <c r="P53" s="8" t="e">
        <f t="shared" si="24"/>
        <v>#REF!</v>
      </c>
      <c r="Q53" s="8" t="e">
        <f t="shared" si="24"/>
        <v>#REF!</v>
      </c>
      <c r="R53" s="8" t="e">
        <f t="shared" si="24"/>
        <v>#REF!</v>
      </c>
      <c r="S53" s="2" t="e">
        <f t="shared" si="4"/>
        <v>#REF!</v>
      </c>
      <c r="T53" s="2"/>
      <c r="U53" s="2"/>
    </row>
    <row r="54" spans="2:21" x14ac:dyDescent="0.2">
      <c r="B54" s="6">
        <v>22</v>
      </c>
      <c r="C54" s="7" t="s">
        <v>37</v>
      </c>
      <c r="D54" s="8" t="e">
        <f t="shared" si="20"/>
        <v>#REF!</v>
      </c>
      <c r="E54" s="8" t="e">
        <f t="shared" si="20"/>
        <v>#REF!</v>
      </c>
      <c r="F54" s="8" t="e">
        <f t="shared" si="20"/>
        <v>#REF!</v>
      </c>
      <c r="G54" s="8" t="e">
        <f t="shared" ref="G54:R54" si="25">G82+G110</f>
        <v>#REF!</v>
      </c>
      <c r="H54" s="8" t="e">
        <f t="shared" si="25"/>
        <v>#REF!</v>
      </c>
      <c r="I54" s="8" t="e">
        <f t="shared" si="25"/>
        <v>#REF!</v>
      </c>
      <c r="J54" s="8" t="e">
        <f t="shared" si="25"/>
        <v>#REF!</v>
      </c>
      <c r="K54" s="8" t="e">
        <f t="shared" si="25"/>
        <v>#REF!</v>
      </c>
      <c r="L54" s="8" t="e">
        <f t="shared" si="25"/>
        <v>#REF!</v>
      </c>
      <c r="M54" s="8" t="e">
        <f t="shared" si="25"/>
        <v>#REF!</v>
      </c>
      <c r="N54" s="8" t="e">
        <f t="shared" si="25"/>
        <v>#REF!</v>
      </c>
      <c r="O54" s="8" t="e">
        <f t="shared" si="25"/>
        <v>#REF!</v>
      </c>
      <c r="P54" s="8" t="e">
        <f t="shared" si="25"/>
        <v>#REF!</v>
      </c>
      <c r="Q54" s="8" t="e">
        <f t="shared" si="25"/>
        <v>#REF!</v>
      </c>
      <c r="R54" s="8" t="e">
        <f t="shared" si="25"/>
        <v>#REF!</v>
      </c>
      <c r="S54" s="2" t="e">
        <f t="shared" si="4"/>
        <v>#REF!</v>
      </c>
      <c r="T54" s="2"/>
      <c r="U54" s="2"/>
    </row>
    <row r="55" spans="2:21" x14ac:dyDescent="0.2">
      <c r="B55" s="6">
        <v>23</v>
      </c>
      <c r="C55" s="7" t="s">
        <v>38</v>
      </c>
      <c r="D55" s="8" t="e">
        <f t="shared" si="20"/>
        <v>#REF!</v>
      </c>
      <c r="E55" s="8" t="e">
        <f t="shared" si="20"/>
        <v>#REF!</v>
      </c>
      <c r="F55" s="8" t="e">
        <f t="shared" si="20"/>
        <v>#REF!</v>
      </c>
      <c r="G55" s="8" t="e">
        <f t="shared" ref="G55:R55" si="26">G83+G111</f>
        <v>#REF!</v>
      </c>
      <c r="H55" s="8" t="e">
        <f t="shared" si="26"/>
        <v>#REF!</v>
      </c>
      <c r="I55" s="8" t="e">
        <f t="shared" si="26"/>
        <v>#REF!</v>
      </c>
      <c r="J55" s="8" t="e">
        <f t="shared" si="26"/>
        <v>#REF!</v>
      </c>
      <c r="K55" s="8" t="e">
        <f t="shared" si="26"/>
        <v>#REF!</v>
      </c>
      <c r="L55" s="8" t="e">
        <f t="shared" si="26"/>
        <v>#REF!</v>
      </c>
      <c r="M55" s="8" t="e">
        <f t="shared" si="26"/>
        <v>#REF!</v>
      </c>
      <c r="N55" s="8" t="e">
        <f t="shared" si="26"/>
        <v>#REF!</v>
      </c>
      <c r="O55" s="8" t="e">
        <f t="shared" si="26"/>
        <v>#REF!</v>
      </c>
      <c r="P55" s="8" t="e">
        <f t="shared" si="26"/>
        <v>#REF!</v>
      </c>
      <c r="Q55" s="8" t="e">
        <f t="shared" si="26"/>
        <v>#REF!</v>
      </c>
      <c r="R55" s="8" t="e">
        <f t="shared" si="26"/>
        <v>#REF!</v>
      </c>
      <c r="S55" s="2" t="e">
        <f t="shared" si="4"/>
        <v>#REF!</v>
      </c>
      <c r="T55" s="2"/>
      <c r="U55" s="2"/>
    </row>
    <row r="56" spans="2:21" x14ac:dyDescent="0.2">
      <c r="B56" s="6">
        <v>24</v>
      </c>
      <c r="C56" s="7" t="s">
        <v>39</v>
      </c>
      <c r="D56" s="8" t="e">
        <f t="shared" si="20"/>
        <v>#REF!</v>
      </c>
      <c r="E56" s="8" t="e">
        <f t="shared" si="20"/>
        <v>#REF!</v>
      </c>
      <c r="F56" s="8" t="e">
        <f t="shared" si="20"/>
        <v>#REF!</v>
      </c>
      <c r="G56" s="8" t="e">
        <f t="shared" ref="G56:R56" si="27">G84+G112</f>
        <v>#REF!</v>
      </c>
      <c r="H56" s="8" t="e">
        <f t="shared" si="27"/>
        <v>#REF!</v>
      </c>
      <c r="I56" s="8" t="e">
        <f t="shared" si="27"/>
        <v>#REF!</v>
      </c>
      <c r="J56" s="8" t="e">
        <f t="shared" si="27"/>
        <v>#REF!</v>
      </c>
      <c r="K56" s="8" t="e">
        <f t="shared" si="27"/>
        <v>#REF!</v>
      </c>
      <c r="L56" s="8" t="e">
        <f t="shared" si="27"/>
        <v>#REF!</v>
      </c>
      <c r="M56" s="8" t="e">
        <f t="shared" si="27"/>
        <v>#REF!</v>
      </c>
      <c r="N56" s="8" t="e">
        <f t="shared" si="27"/>
        <v>#REF!</v>
      </c>
      <c r="O56" s="8" t="e">
        <f t="shared" si="27"/>
        <v>#REF!</v>
      </c>
      <c r="P56" s="8" t="e">
        <f t="shared" si="27"/>
        <v>#REF!</v>
      </c>
      <c r="Q56" s="8" t="e">
        <f t="shared" si="27"/>
        <v>#REF!</v>
      </c>
      <c r="R56" s="8" t="e">
        <f t="shared" si="27"/>
        <v>#REF!</v>
      </c>
      <c r="S56" s="2" t="e">
        <f t="shared" si="4"/>
        <v>#REF!</v>
      </c>
      <c r="T56" s="2"/>
      <c r="U56" s="2"/>
    </row>
    <row r="57" spans="2:21" x14ac:dyDescent="0.2">
      <c r="B57" s="6">
        <v>25</v>
      </c>
      <c r="C57" s="7" t="s">
        <v>40</v>
      </c>
      <c r="D57" s="8" t="e">
        <f t="shared" si="20"/>
        <v>#REF!</v>
      </c>
      <c r="E57" s="8" t="e">
        <f t="shared" si="20"/>
        <v>#REF!</v>
      </c>
      <c r="F57" s="8" t="e">
        <f t="shared" si="20"/>
        <v>#REF!</v>
      </c>
      <c r="G57" s="8" t="e">
        <f t="shared" ref="G57:R57" si="28">G85+G113</f>
        <v>#REF!</v>
      </c>
      <c r="H57" s="8" t="e">
        <f t="shared" si="28"/>
        <v>#REF!</v>
      </c>
      <c r="I57" s="8" t="e">
        <f t="shared" si="28"/>
        <v>#REF!</v>
      </c>
      <c r="J57" s="8" t="e">
        <f t="shared" si="28"/>
        <v>#REF!</v>
      </c>
      <c r="K57" s="8" t="e">
        <f t="shared" si="28"/>
        <v>#REF!</v>
      </c>
      <c r="L57" s="8" t="e">
        <f t="shared" si="28"/>
        <v>#REF!</v>
      </c>
      <c r="M57" s="8" t="e">
        <f t="shared" si="28"/>
        <v>#REF!</v>
      </c>
      <c r="N57" s="8" t="e">
        <f t="shared" si="28"/>
        <v>#REF!</v>
      </c>
      <c r="O57" s="8" t="e">
        <f t="shared" si="28"/>
        <v>#REF!</v>
      </c>
      <c r="P57" s="8" t="e">
        <f t="shared" si="28"/>
        <v>#REF!</v>
      </c>
      <c r="Q57" s="8" t="e">
        <f t="shared" si="28"/>
        <v>#REF!</v>
      </c>
      <c r="R57" s="8" t="e">
        <f t="shared" si="28"/>
        <v>#REF!</v>
      </c>
      <c r="S57" s="2" t="e">
        <f t="shared" si="4"/>
        <v>#REF!</v>
      </c>
      <c r="T57" s="2"/>
      <c r="U57" s="2"/>
    </row>
    <row r="59" spans="2:21" x14ac:dyDescent="0.2">
      <c r="C59" s="22" t="s">
        <v>68</v>
      </c>
      <c r="D59" t="s">
        <v>65</v>
      </c>
    </row>
    <row r="60" spans="2:21" x14ac:dyDescent="0.2">
      <c r="B60" s="11"/>
      <c r="C60" s="12" t="s">
        <v>36</v>
      </c>
      <c r="D60" s="13" t="s">
        <v>46</v>
      </c>
      <c r="E60" s="13" t="s">
        <v>47</v>
      </c>
      <c r="F60" s="13" t="s">
        <v>48</v>
      </c>
      <c r="G60" s="13" t="s">
        <v>49</v>
      </c>
      <c r="H60" s="13" t="s">
        <v>50</v>
      </c>
      <c r="I60" s="13" t="s">
        <v>51</v>
      </c>
      <c r="J60" s="13" t="s">
        <v>52</v>
      </c>
      <c r="K60" s="13" t="s">
        <v>53</v>
      </c>
      <c r="L60" s="13" t="s">
        <v>54</v>
      </c>
      <c r="M60" s="13" t="s">
        <v>55</v>
      </c>
      <c r="N60" s="13" t="s">
        <v>56</v>
      </c>
      <c r="O60" s="13" t="s">
        <v>57</v>
      </c>
      <c r="P60" s="13" t="s">
        <v>58</v>
      </c>
      <c r="Q60" s="13" t="s">
        <v>59</v>
      </c>
      <c r="R60" s="13" t="s">
        <v>60</v>
      </c>
    </row>
    <row r="61" spans="2:21" x14ac:dyDescent="0.2">
      <c r="B61" s="6">
        <v>1</v>
      </c>
      <c r="C61" s="7" t="s">
        <v>12</v>
      </c>
      <c r="D61" s="20" t="e">
        <f>$S61*#REF!</f>
        <v>#REF!</v>
      </c>
      <c r="E61" s="20" t="e">
        <f>$S61*#REF!</f>
        <v>#REF!</v>
      </c>
      <c r="F61" s="20" t="e">
        <f>$S61*#REF!</f>
        <v>#REF!</v>
      </c>
      <c r="G61" s="20" t="e">
        <f>(S61-SUM(D61:F61))*#REF!</f>
        <v>#REF!</v>
      </c>
      <c r="H61" s="20" t="e">
        <f>G61</f>
        <v>#REF!</v>
      </c>
      <c r="I61" s="20" t="e">
        <f t="shared" ref="I61:R61" si="29">H61</f>
        <v>#REF!</v>
      </c>
      <c r="J61" s="20" t="e">
        <f t="shared" si="29"/>
        <v>#REF!</v>
      </c>
      <c r="K61" s="20" t="e">
        <f t="shared" si="29"/>
        <v>#REF!</v>
      </c>
      <c r="L61" s="20" t="e">
        <f t="shared" si="29"/>
        <v>#REF!</v>
      </c>
      <c r="M61" s="20" t="e">
        <f t="shared" si="29"/>
        <v>#REF!</v>
      </c>
      <c r="N61" s="20" t="e">
        <f t="shared" si="29"/>
        <v>#REF!</v>
      </c>
      <c r="O61" s="20" t="e">
        <f t="shared" si="29"/>
        <v>#REF!</v>
      </c>
      <c r="P61" s="20" t="e">
        <f t="shared" si="29"/>
        <v>#REF!</v>
      </c>
      <c r="Q61" s="20" t="e">
        <f t="shared" si="29"/>
        <v>#REF!</v>
      </c>
      <c r="R61" s="20" t="e">
        <f t="shared" si="29"/>
        <v>#REF!</v>
      </c>
      <c r="S61" s="20" t="e">
        <f>S117</f>
        <v>#REF!</v>
      </c>
      <c r="T61" s="20" t="e">
        <f>#REF!</f>
        <v>#REF!</v>
      </c>
      <c r="U61" s="19" t="e">
        <f>SUM(D61:R61)</f>
        <v>#REF!</v>
      </c>
    </row>
    <row r="62" spans="2:21" x14ac:dyDescent="0.2">
      <c r="B62" s="6">
        <v>2</v>
      </c>
      <c r="C62" s="7" t="s">
        <v>13</v>
      </c>
      <c r="D62" s="20" t="e">
        <f>$S62*#REF!</f>
        <v>#REF!</v>
      </c>
      <c r="E62" s="20" t="e">
        <f>$S62*#REF!</f>
        <v>#REF!</v>
      </c>
      <c r="F62" s="20" t="e">
        <f>$S62*#REF!</f>
        <v>#REF!</v>
      </c>
      <c r="G62" s="20" t="e">
        <f>(S62-SUM(D62:F62))*#REF!</f>
        <v>#REF!</v>
      </c>
      <c r="H62" s="20" t="e">
        <f t="shared" ref="H62:R85" si="30">G62</f>
        <v>#REF!</v>
      </c>
      <c r="I62" s="20" t="e">
        <f t="shared" si="30"/>
        <v>#REF!</v>
      </c>
      <c r="J62" s="20" t="e">
        <f t="shared" si="30"/>
        <v>#REF!</v>
      </c>
      <c r="K62" s="20" t="e">
        <f t="shared" si="30"/>
        <v>#REF!</v>
      </c>
      <c r="L62" s="20" t="e">
        <f t="shared" si="30"/>
        <v>#REF!</v>
      </c>
      <c r="M62" s="20" t="e">
        <f t="shared" si="30"/>
        <v>#REF!</v>
      </c>
      <c r="N62" s="20" t="e">
        <f t="shared" si="30"/>
        <v>#REF!</v>
      </c>
      <c r="O62" s="20" t="e">
        <f t="shared" si="30"/>
        <v>#REF!</v>
      </c>
      <c r="P62" s="20" t="e">
        <f t="shared" si="30"/>
        <v>#REF!</v>
      </c>
      <c r="Q62" s="20" t="e">
        <f t="shared" si="30"/>
        <v>#REF!</v>
      </c>
      <c r="R62" s="20" t="e">
        <f t="shared" si="30"/>
        <v>#REF!</v>
      </c>
      <c r="S62" s="20" t="e">
        <f t="shared" ref="S62:S85" si="31">S118</f>
        <v>#REF!</v>
      </c>
      <c r="T62" s="20" t="e">
        <f>#REF!</f>
        <v>#REF!</v>
      </c>
      <c r="U62" s="19" t="e">
        <f t="shared" ref="U62:U85" si="32">SUM(D62:R62)</f>
        <v>#REF!</v>
      </c>
    </row>
    <row r="63" spans="2:21" x14ac:dyDescent="0.2">
      <c r="B63" s="6">
        <v>3</v>
      </c>
      <c r="C63" s="7" t="s">
        <v>14</v>
      </c>
      <c r="D63" s="20" t="e">
        <f>$S63*#REF!</f>
        <v>#REF!</v>
      </c>
      <c r="E63" s="20" t="e">
        <f>$S63*#REF!</f>
        <v>#REF!</v>
      </c>
      <c r="F63" s="20" t="e">
        <f>$S63*#REF!</f>
        <v>#REF!</v>
      </c>
      <c r="G63" s="20" t="e">
        <f>(S63-SUM(D63:F63))*#REF!</f>
        <v>#REF!</v>
      </c>
      <c r="H63" s="20" t="e">
        <f t="shared" si="30"/>
        <v>#REF!</v>
      </c>
      <c r="I63" s="20" t="e">
        <f t="shared" si="30"/>
        <v>#REF!</v>
      </c>
      <c r="J63" s="20" t="e">
        <f t="shared" si="30"/>
        <v>#REF!</v>
      </c>
      <c r="K63" s="20" t="e">
        <f t="shared" si="30"/>
        <v>#REF!</v>
      </c>
      <c r="L63" s="20" t="e">
        <f t="shared" si="30"/>
        <v>#REF!</v>
      </c>
      <c r="M63" s="20" t="e">
        <f t="shared" si="30"/>
        <v>#REF!</v>
      </c>
      <c r="N63" s="20" t="e">
        <f t="shared" si="30"/>
        <v>#REF!</v>
      </c>
      <c r="O63" s="20" t="e">
        <f t="shared" si="30"/>
        <v>#REF!</v>
      </c>
      <c r="P63" s="20" t="e">
        <f t="shared" si="30"/>
        <v>#REF!</v>
      </c>
      <c r="Q63" s="20" t="e">
        <f t="shared" si="30"/>
        <v>#REF!</v>
      </c>
      <c r="R63" s="20" t="e">
        <f t="shared" si="30"/>
        <v>#REF!</v>
      </c>
      <c r="S63" s="20" t="e">
        <f t="shared" si="31"/>
        <v>#REF!</v>
      </c>
      <c r="T63" s="20" t="e">
        <f>#REF!</f>
        <v>#REF!</v>
      </c>
      <c r="U63" s="19" t="e">
        <f t="shared" si="32"/>
        <v>#REF!</v>
      </c>
    </row>
    <row r="64" spans="2:21" x14ac:dyDescent="0.2">
      <c r="B64" s="6">
        <v>4</v>
      </c>
      <c r="C64" s="7" t="s">
        <v>15</v>
      </c>
      <c r="D64" s="20" t="e">
        <f>$S64*#REF!</f>
        <v>#REF!</v>
      </c>
      <c r="E64" s="20" t="e">
        <f>$S64*#REF!</f>
        <v>#REF!</v>
      </c>
      <c r="F64" s="20" t="e">
        <f>$S64*#REF!</f>
        <v>#REF!</v>
      </c>
      <c r="G64" s="20" t="e">
        <f>(S64-SUM(D64:F64))*#REF!</f>
        <v>#REF!</v>
      </c>
      <c r="H64" s="20" t="e">
        <f t="shared" si="30"/>
        <v>#REF!</v>
      </c>
      <c r="I64" s="20" t="e">
        <f t="shared" si="30"/>
        <v>#REF!</v>
      </c>
      <c r="J64" s="20" t="e">
        <f t="shared" si="30"/>
        <v>#REF!</v>
      </c>
      <c r="K64" s="20" t="e">
        <f t="shared" si="30"/>
        <v>#REF!</v>
      </c>
      <c r="L64" s="20" t="e">
        <f t="shared" si="30"/>
        <v>#REF!</v>
      </c>
      <c r="M64" s="20" t="e">
        <f t="shared" si="30"/>
        <v>#REF!</v>
      </c>
      <c r="N64" s="20" t="e">
        <f t="shared" si="30"/>
        <v>#REF!</v>
      </c>
      <c r="O64" s="20" t="e">
        <f t="shared" si="30"/>
        <v>#REF!</v>
      </c>
      <c r="P64" s="20" t="e">
        <f t="shared" si="30"/>
        <v>#REF!</v>
      </c>
      <c r="Q64" s="20" t="e">
        <f t="shared" si="30"/>
        <v>#REF!</v>
      </c>
      <c r="R64" s="20" t="e">
        <f t="shared" si="30"/>
        <v>#REF!</v>
      </c>
      <c r="S64" s="20" t="e">
        <f t="shared" si="31"/>
        <v>#REF!</v>
      </c>
      <c r="T64" s="20" t="e">
        <f>#REF!</f>
        <v>#REF!</v>
      </c>
      <c r="U64" s="19" t="e">
        <f t="shared" si="32"/>
        <v>#REF!</v>
      </c>
    </row>
    <row r="65" spans="2:21" x14ac:dyDescent="0.2">
      <c r="B65" s="6">
        <v>5</v>
      </c>
      <c r="C65" s="7" t="s">
        <v>16</v>
      </c>
      <c r="D65" s="20" t="e">
        <f>$S65*#REF!</f>
        <v>#REF!</v>
      </c>
      <c r="E65" s="20" t="e">
        <f>$S65*#REF!</f>
        <v>#REF!</v>
      </c>
      <c r="F65" s="20" t="e">
        <f>$S65*#REF!</f>
        <v>#REF!</v>
      </c>
      <c r="G65" s="20" t="e">
        <f>(S65-SUM(D65:F65))*#REF!</f>
        <v>#REF!</v>
      </c>
      <c r="H65" s="20" t="e">
        <f t="shared" si="30"/>
        <v>#REF!</v>
      </c>
      <c r="I65" s="20" t="e">
        <f t="shared" si="30"/>
        <v>#REF!</v>
      </c>
      <c r="J65" s="20" t="e">
        <f t="shared" si="30"/>
        <v>#REF!</v>
      </c>
      <c r="K65" s="20" t="e">
        <f t="shared" si="30"/>
        <v>#REF!</v>
      </c>
      <c r="L65" s="20" t="e">
        <f t="shared" si="30"/>
        <v>#REF!</v>
      </c>
      <c r="M65" s="20" t="e">
        <f t="shared" si="30"/>
        <v>#REF!</v>
      </c>
      <c r="N65" s="20" t="e">
        <f t="shared" si="30"/>
        <v>#REF!</v>
      </c>
      <c r="O65" s="20" t="e">
        <f t="shared" si="30"/>
        <v>#REF!</v>
      </c>
      <c r="P65" s="20" t="e">
        <f t="shared" si="30"/>
        <v>#REF!</v>
      </c>
      <c r="Q65" s="20" t="e">
        <f t="shared" si="30"/>
        <v>#REF!</v>
      </c>
      <c r="R65" s="20" t="e">
        <f t="shared" si="30"/>
        <v>#REF!</v>
      </c>
      <c r="S65" s="20" t="e">
        <f t="shared" si="31"/>
        <v>#REF!</v>
      </c>
      <c r="T65" s="20" t="e">
        <f>#REF!</f>
        <v>#REF!</v>
      </c>
      <c r="U65" s="19" t="e">
        <f t="shared" si="32"/>
        <v>#REF!</v>
      </c>
    </row>
    <row r="66" spans="2:21" x14ac:dyDescent="0.2">
      <c r="B66" s="6">
        <v>6</v>
      </c>
      <c r="C66" s="7" t="s">
        <v>17</v>
      </c>
      <c r="D66" s="20" t="e">
        <f>$S66*#REF!</f>
        <v>#REF!</v>
      </c>
      <c r="E66" s="20" t="e">
        <f>$S66*#REF!</f>
        <v>#REF!</v>
      </c>
      <c r="F66" s="20" t="e">
        <f>$S66*#REF!</f>
        <v>#REF!</v>
      </c>
      <c r="G66" s="20" t="e">
        <f>(S66-SUM(D66:F66))*#REF!</f>
        <v>#REF!</v>
      </c>
      <c r="H66" s="20" t="e">
        <f t="shared" si="30"/>
        <v>#REF!</v>
      </c>
      <c r="I66" s="20" t="e">
        <f t="shared" si="30"/>
        <v>#REF!</v>
      </c>
      <c r="J66" s="20" t="e">
        <f t="shared" si="30"/>
        <v>#REF!</v>
      </c>
      <c r="K66" s="20" t="e">
        <f t="shared" si="30"/>
        <v>#REF!</v>
      </c>
      <c r="L66" s="20" t="e">
        <f t="shared" si="30"/>
        <v>#REF!</v>
      </c>
      <c r="M66" s="20" t="e">
        <f t="shared" si="30"/>
        <v>#REF!</v>
      </c>
      <c r="N66" s="20" t="e">
        <f t="shared" si="30"/>
        <v>#REF!</v>
      </c>
      <c r="O66" s="20" t="e">
        <f t="shared" si="30"/>
        <v>#REF!</v>
      </c>
      <c r="P66" s="20" t="e">
        <f t="shared" si="30"/>
        <v>#REF!</v>
      </c>
      <c r="Q66" s="20" t="e">
        <f t="shared" si="30"/>
        <v>#REF!</v>
      </c>
      <c r="R66" s="20" t="e">
        <f t="shared" si="30"/>
        <v>#REF!</v>
      </c>
      <c r="S66" s="20" t="e">
        <f t="shared" si="31"/>
        <v>#REF!</v>
      </c>
      <c r="T66" s="20" t="e">
        <f>#REF!</f>
        <v>#REF!</v>
      </c>
      <c r="U66" s="19" t="e">
        <f t="shared" si="32"/>
        <v>#REF!</v>
      </c>
    </row>
    <row r="67" spans="2:21" x14ac:dyDescent="0.2">
      <c r="B67" s="6">
        <v>7</v>
      </c>
      <c r="C67" s="7" t="s">
        <v>18</v>
      </c>
      <c r="D67" s="20" t="e">
        <f>$S67*#REF!</f>
        <v>#REF!</v>
      </c>
      <c r="E67" s="20" t="e">
        <f>$S67*#REF!</f>
        <v>#REF!</v>
      </c>
      <c r="F67" s="20" t="e">
        <f>$S67*#REF!</f>
        <v>#REF!</v>
      </c>
      <c r="G67" s="20" t="e">
        <f>(S67-SUM(D67:F67))*#REF!</f>
        <v>#REF!</v>
      </c>
      <c r="H67" s="20" t="e">
        <f t="shared" si="30"/>
        <v>#REF!</v>
      </c>
      <c r="I67" s="20" t="e">
        <f t="shared" si="30"/>
        <v>#REF!</v>
      </c>
      <c r="J67" s="20" t="e">
        <f t="shared" si="30"/>
        <v>#REF!</v>
      </c>
      <c r="K67" s="20" t="e">
        <f t="shared" si="30"/>
        <v>#REF!</v>
      </c>
      <c r="L67" s="20" t="e">
        <f t="shared" si="30"/>
        <v>#REF!</v>
      </c>
      <c r="M67" s="20" t="e">
        <f t="shared" si="30"/>
        <v>#REF!</v>
      </c>
      <c r="N67" s="20" t="e">
        <f t="shared" si="30"/>
        <v>#REF!</v>
      </c>
      <c r="O67" s="20" t="e">
        <f t="shared" si="30"/>
        <v>#REF!</v>
      </c>
      <c r="P67" s="20" t="e">
        <f t="shared" si="30"/>
        <v>#REF!</v>
      </c>
      <c r="Q67" s="20" t="e">
        <f t="shared" si="30"/>
        <v>#REF!</v>
      </c>
      <c r="R67" s="20" t="e">
        <f t="shared" si="30"/>
        <v>#REF!</v>
      </c>
      <c r="S67" s="20" t="e">
        <f t="shared" si="31"/>
        <v>#REF!</v>
      </c>
      <c r="T67" s="20" t="e">
        <f>#REF!</f>
        <v>#REF!</v>
      </c>
      <c r="U67" s="19" t="e">
        <f t="shared" si="32"/>
        <v>#REF!</v>
      </c>
    </row>
    <row r="68" spans="2:21" x14ac:dyDescent="0.2">
      <c r="B68" s="6">
        <v>8</v>
      </c>
      <c r="C68" s="7" t="s">
        <v>19</v>
      </c>
      <c r="D68" s="20" t="e">
        <f>$S68*#REF!</f>
        <v>#REF!</v>
      </c>
      <c r="E68" s="20" t="e">
        <f>$S68*#REF!</f>
        <v>#REF!</v>
      </c>
      <c r="F68" s="20" t="e">
        <f>$S68*#REF!</f>
        <v>#REF!</v>
      </c>
      <c r="G68" s="20" t="e">
        <f>(S68-SUM(D68:F68))*#REF!</f>
        <v>#REF!</v>
      </c>
      <c r="H68" s="20" t="e">
        <f t="shared" si="30"/>
        <v>#REF!</v>
      </c>
      <c r="I68" s="20" t="e">
        <f t="shared" si="30"/>
        <v>#REF!</v>
      </c>
      <c r="J68" s="20" t="e">
        <f t="shared" si="30"/>
        <v>#REF!</v>
      </c>
      <c r="K68" s="20" t="e">
        <f t="shared" si="30"/>
        <v>#REF!</v>
      </c>
      <c r="L68" s="20" t="e">
        <f t="shared" si="30"/>
        <v>#REF!</v>
      </c>
      <c r="M68" s="20" t="e">
        <f t="shared" si="30"/>
        <v>#REF!</v>
      </c>
      <c r="N68" s="20" t="e">
        <f t="shared" si="30"/>
        <v>#REF!</v>
      </c>
      <c r="O68" s="20" t="e">
        <f t="shared" si="30"/>
        <v>#REF!</v>
      </c>
      <c r="P68" s="20" t="e">
        <f t="shared" si="30"/>
        <v>#REF!</v>
      </c>
      <c r="Q68" s="20" t="e">
        <f t="shared" si="30"/>
        <v>#REF!</v>
      </c>
      <c r="R68" s="20" t="e">
        <f t="shared" si="30"/>
        <v>#REF!</v>
      </c>
      <c r="S68" s="20" t="e">
        <f t="shared" si="31"/>
        <v>#REF!</v>
      </c>
      <c r="T68" s="20" t="e">
        <f>#REF!</f>
        <v>#REF!</v>
      </c>
      <c r="U68" s="19" t="e">
        <f t="shared" si="32"/>
        <v>#REF!</v>
      </c>
    </row>
    <row r="69" spans="2:21" x14ac:dyDescent="0.2">
      <c r="B69" s="6">
        <v>9</v>
      </c>
      <c r="C69" s="7" t="s">
        <v>20</v>
      </c>
      <c r="D69" s="20" t="e">
        <f>$S69*#REF!</f>
        <v>#REF!</v>
      </c>
      <c r="E69" s="20" t="e">
        <f>$S69*#REF!</f>
        <v>#REF!</v>
      </c>
      <c r="F69" s="20" t="e">
        <f>$S69*#REF!</f>
        <v>#REF!</v>
      </c>
      <c r="G69" s="20" t="e">
        <f>(S69-SUM(D69:F69))*#REF!</f>
        <v>#REF!</v>
      </c>
      <c r="H69" s="20" t="e">
        <f t="shared" si="30"/>
        <v>#REF!</v>
      </c>
      <c r="I69" s="20" t="e">
        <f t="shared" si="30"/>
        <v>#REF!</v>
      </c>
      <c r="J69" s="20" t="e">
        <f t="shared" si="30"/>
        <v>#REF!</v>
      </c>
      <c r="K69" s="20" t="e">
        <f t="shared" si="30"/>
        <v>#REF!</v>
      </c>
      <c r="L69" s="20" t="e">
        <f t="shared" si="30"/>
        <v>#REF!</v>
      </c>
      <c r="M69" s="20" t="e">
        <f t="shared" si="30"/>
        <v>#REF!</v>
      </c>
      <c r="N69" s="20" t="e">
        <f t="shared" si="30"/>
        <v>#REF!</v>
      </c>
      <c r="O69" s="20" t="e">
        <f t="shared" si="30"/>
        <v>#REF!</v>
      </c>
      <c r="P69" s="20" t="e">
        <f t="shared" si="30"/>
        <v>#REF!</v>
      </c>
      <c r="Q69" s="20" t="e">
        <f t="shared" si="30"/>
        <v>#REF!</v>
      </c>
      <c r="R69" s="20" t="e">
        <f t="shared" si="30"/>
        <v>#REF!</v>
      </c>
      <c r="S69" s="20" t="e">
        <f t="shared" si="31"/>
        <v>#REF!</v>
      </c>
      <c r="T69" s="20" t="e">
        <f>#REF!</f>
        <v>#REF!</v>
      </c>
      <c r="U69" s="19" t="e">
        <f t="shared" si="32"/>
        <v>#REF!</v>
      </c>
    </row>
    <row r="70" spans="2:21" x14ac:dyDescent="0.2">
      <c r="B70" s="6">
        <v>10</v>
      </c>
      <c r="C70" s="7" t="s">
        <v>21</v>
      </c>
      <c r="D70" s="20" t="e">
        <f>$S70*#REF!</f>
        <v>#REF!</v>
      </c>
      <c r="E70" s="20" t="e">
        <f>$S70*#REF!</f>
        <v>#REF!</v>
      </c>
      <c r="F70" s="20" t="e">
        <f>$S70*#REF!</f>
        <v>#REF!</v>
      </c>
      <c r="G70" s="20" t="e">
        <f>(S70-SUM(D70:F70))*#REF!</f>
        <v>#REF!</v>
      </c>
      <c r="H70" s="20" t="e">
        <f t="shared" si="30"/>
        <v>#REF!</v>
      </c>
      <c r="I70" s="20" t="e">
        <f t="shared" si="30"/>
        <v>#REF!</v>
      </c>
      <c r="J70" s="20" t="e">
        <f t="shared" si="30"/>
        <v>#REF!</v>
      </c>
      <c r="K70" s="20" t="e">
        <f t="shared" si="30"/>
        <v>#REF!</v>
      </c>
      <c r="L70" s="20" t="e">
        <f t="shared" si="30"/>
        <v>#REF!</v>
      </c>
      <c r="M70" s="20" t="e">
        <f t="shared" si="30"/>
        <v>#REF!</v>
      </c>
      <c r="N70" s="20" t="e">
        <f t="shared" si="30"/>
        <v>#REF!</v>
      </c>
      <c r="O70" s="20" t="e">
        <f t="shared" si="30"/>
        <v>#REF!</v>
      </c>
      <c r="P70" s="20" t="e">
        <f t="shared" si="30"/>
        <v>#REF!</v>
      </c>
      <c r="Q70" s="20" t="e">
        <f t="shared" si="30"/>
        <v>#REF!</v>
      </c>
      <c r="R70" s="20" t="e">
        <f t="shared" si="30"/>
        <v>#REF!</v>
      </c>
      <c r="S70" s="20" t="e">
        <f t="shared" si="31"/>
        <v>#REF!</v>
      </c>
      <c r="T70" s="20" t="e">
        <f>#REF!</f>
        <v>#REF!</v>
      </c>
      <c r="U70" s="19" t="e">
        <f t="shared" si="32"/>
        <v>#REF!</v>
      </c>
    </row>
    <row r="71" spans="2:21" x14ac:dyDescent="0.2">
      <c r="B71" s="6">
        <v>11</v>
      </c>
      <c r="C71" s="7" t="s">
        <v>22</v>
      </c>
      <c r="D71" s="20" t="e">
        <f>$S71*#REF!</f>
        <v>#REF!</v>
      </c>
      <c r="E71" s="20" t="e">
        <f>$S71*#REF!</f>
        <v>#REF!</v>
      </c>
      <c r="F71" s="20" t="e">
        <f>$S71*#REF!</f>
        <v>#REF!</v>
      </c>
      <c r="G71" s="20" t="e">
        <f>(S71-SUM(D71:F71))*#REF!</f>
        <v>#REF!</v>
      </c>
      <c r="H71" s="20" t="e">
        <f t="shared" si="30"/>
        <v>#REF!</v>
      </c>
      <c r="I71" s="20" t="e">
        <f t="shared" si="30"/>
        <v>#REF!</v>
      </c>
      <c r="J71" s="20" t="e">
        <f t="shared" si="30"/>
        <v>#REF!</v>
      </c>
      <c r="K71" s="20" t="e">
        <f t="shared" si="30"/>
        <v>#REF!</v>
      </c>
      <c r="L71" s="20" t="e">
        <f t="shared" si="30"/>
        <v>#REF!</v>
      </c>
      <c r="M71" s="20" t="e">
        <f t="shared" si="30"/>
        <v>#REF!</v>
      </c>
      <c r="N71" s="20" t="e">
        <f t="shared" si="30"/>
        <v>#REF!</v>
      </c>
      <c r="O71" s="20" t="e">
        <f t="shared" si="30"/>
        <v>#REF!</v>
      </c>
      <c r="P71" s="20" t="e">
        <f t="shared" si="30"/>
        <v>#REF!</v>
      </c>
      <c r="Q71" s="20" t="e">
        <f t="shared" si="30"/>
        <v>#REF!</v>
      </c>
      <c r="R71" s="20" t="e">
        <f t="shared" si="30"/>
        <v>#REF!</v>
      </c>
      <c r="S71" s="20" t="e">
        <f t="shared" si="31"/>
        <v>#REF!</v>
      </c>
      <c r="T71" s="20" t="e">
        <f>#REF!</f>
        <v>#REF!</v>
      </c>
      <c r="U71" s="19" t="e">
        <f t="shared" si="32"/>
        <v>#REF!</v>
      </c>
    </row>
    <row r="72" spans="2:21" x14ac:dyDescent="0.2">
      <c r="B72" s="6">
        <v>12</v>
      </c>
      <c r="C72" s="7" t="s">
        <v>23</v>
      </c>
      <c r="D72" s="20" t="e">
        <f>$S72*#REF!</f>
        <v>#REF!</v>
      </c>
      <c r="E72" s="20" t="e">
        <f>$S72*#REF!</f>
        <v>#REF!</v>
      </c>
      <c r="F72" s="20" t="e">
        <f>$S72*#REF!</f>
        <v>#REF!</v>
      </c>
      <c r="G72" s="20" t="e">
        <f>(S72-SUM(D72:F72))*#REF!</f>
        <v>#REF!</v>
      </c>
      <c r="H72" s="20" t="e">
        <f t="shared" si="30"/>
        <v>#REF!</v>
      </c>
      <c r="I72" s="20" t="e">
        <f t="shared" si="30"/>
        <v>#REF!</v>
      </c>
      <c r="J72" s="20" t="e">
        <f t="shared" si="30"/>
        <v>#REF!</v>
      </c>
      <c r="K72" s="20" t="e">
        <f t="shared" si="30"/>
        <v>#REF!</v>
      </c>
      <c r="L72" s="20" t="e">
        <f t="shared" si="30"/>
        <v>#REF!</v>
      </c>
      <c r="M72" s="20" t="e">
        <f t="shared" si="30"/>
        <v>#REF!</v>
      </c>
      <c r="N72" s="20" t="e">
        <f t="shared" si="30"/>
        <v>#REF!</v>
      </c>
      <c r="O72" s="20" t="e">
        <f t="shared" si="30"/>
        <v>#REF!</v>
      </c>
      <c r="P72" s="20" t="e">
        <f t="shared" si="30"/>
        <v>#REF!</v>
      </c>
      <c r="Q72" s="20" t="e">
        <f t="shared" si="30"/>
        <v>#REF!</v>
      </c>
      <c r="R72" s="20" t="e">
        <f t="shared" si="30"/>
        <v>#REF!</v>
      </c>
      <c r="S72" s="20" t="e">
        <f t="shared" si="31"/>
        <v>#REF!</v>
      </c>
      <c r="T72" s="20" t="e">
        <f>#REF!</f>
        <v>#REF!</v>
      </c>
      <c r="U72" s="19" t="e">
        <f t="shared" si="32"/>
        <v>#REF!</v>
      </c>
    </row>
    <row r="73" spans="2:21" x14ac:dyDescent="0.2">
      <c r="B73" s="6">
        <v>13</v>
      </c>
      <c r="C73" s="7" t="s">
        <v>24</v>
      </c>
      <c r="D73" s="20" t="e">
        <f>$S73*#REF!</f>
        <v>#REF!</v>
      </c>
      <c r="E73" s="20" t="e">
        <f>$S73*#REF!</f>
        <v>#REF!</v>
      </c>
      <c r="F73" s="20" t="e">
        <f>$S73*#REF!</f>
        <v>#REF!</v>
      </c>
      <c r="G73" s="20" t="e">
        <f>(S73-SUM(D73:F73))*#REF!</f>
        <v>#REF!</v>
      </c>
      <c r="H73" s="20" t="e">
        <f t="shared" si="30"/>
        <v>#REF!</v>
      </c>
      <c r="I73" s="20" t="e">
        <f t="shared" si="30"/>
        <v>#REF!</v>
      </c>
      <c r="J73" s="20" t="e">
        <f t="shared" si="30"/>
        <v>#REF!</v>
      </c>
      <c r="K73" s="20" t="e">
        <f t="shared" si="30"/>
        <v>#REF!</v>
      </c>
      <c r="L73" s="20" t="e">
        <f t="shared" si="30"/>
        <v>#REF!</v>
      </c>
      <c r="M73" s="20" t="e">
        <f t="shared" si="30"/>
        <v>#REF!</v>
      </c>
      <c r="N73" s="20" t="e">
        <f t="shared" si="30"/>
        <v>#REF!</v>
      </c>
      <c r="O73" s="20" t="e">
        <f t="shared" si="30"/>
        <v>#REF!</v>
      </c>
      <c r="P73" s="20" t="e">
        <f t="shared" si="30"/>
        <v>#REF!</v>
      </c>
      <c r="Q73" s="20" t="e">
        <f t="shared" si="30"/>
        <v>#REF!</v>
      </c>
      <c r="R73" s="20" t="e">
        <f t="shared" si="30"/>
        <v>#REF!</v>
      </c>
      <c r="S73" s="20" t="e">
        <f t="shared" si="31"/>
        <v>#REF!</v>
      </c>
      <c r="T73" s="20" t="e">
        <f>#REF!</f>
        <v>#REF!</v>
      </c>
      <c r="U73" s="19" t="e">
        <f t="shared" si="32"/>
        <v>#REF!</v>
      </c>
    </row>
    <row r="74" spans="2:21" x14ac:dyDescent="0.2">
      <c r="B74" s="6">
        <v>14</v>
      </c>
      <c r="C74" s="7" t="s">
        <v>25</v>
      </c>
      <c r="D74" s="20" t="e">
        <f>$S74*#REF!</f>
        <v>#REF!</v>
      </c>
      <c r="E74" s="20" t="e">
        <f>$S74*#REF!</f>
        <v>#REF!</v>
      </c>
      <c r="F74" s="20" t="e">
        <f>$S74*#REF!</f>
        <v>#REF!</v>
      </c>
      <c r="G74" s="20" t="e">
        <f>(S74-SUM(D74:F74))*#REF!</f>
        <v>#REF!</v>
      </c>
      <c r="H74" s="20" t="e">
        <f t="shared" si="30"/>
        <v>#REF!</v>
      </c>
      <c r="I74" s="20" t="e">
        <f t="shared" si="30"/>
        <v>#REF!</v>
      </c>
      <c r="J74" s="20" t="e">
        <f t="shared" si="30"/>
        <v>#REF!</v>
      </c>
      <c r="K74" s="20" t="e">
        <f t="shared" si="30"/>
        <v>#REF!</v>
      </c>
      <c r="L74" s="20" t="e">
        <f t="shared" si="30"/>
        <v>#REF!</v>
      </c>
      <c r="M74" s="20" t="e">
        <f t="shared" si="30"/>
        <v>#REF!</v>
      </c>
      <c r="N74" s="20" t="e">
        <f t="shared" si="30"/>
        <v>#REF!</v>
      </c>
      <c r="O74" s="20" t="e">
        <f t="shared" si="30"/>
        <v>#REF!</v>
      </c>
      <c r="P74" s="20" t="e">
        <f t="shared" si="30"/>
        <v>#REF!</v>
      </c>
      <c r="Q74" s="20" t="e">
        <f t="shared" si="30"/>
        <v>#REF!</v>
      </c>
      <c r="R74" s="20" t="e">
        <f t="shared" si="30"/>
        <v>#REF!</v>
      </c>
      <c r="S74" s="20" t="e">
        <f t="shared" si="31"/>
        <v>#REF!</v>
      </c>
      <c r="T74" s="20" t="e">
        <f>#REF!</f>
        <v>#REF!</v>
      </c>
      <c r="U74" s="19" t="e">
        <f t="shared" si="32"/>
        <v>#REF!</v>
      </c>
    </row>
    <row r="75" spans="2:21" x14ac:dyDescent="0.2">
      <c r="B75" s="6">
        <v>15</v>
      </c>
      <c r="C75" s="7" t="s">
        <v>26</v>
      </c>
      <c r="D75" s="20" t="e">
        <f>$S75*#REF!</f>
        <v>#REF!</v>
      </c>
      <c r="E75" s="20" t="e">
        <f>$S75*#REF!</f>
        <v>#REF!</v>
      </c>
      <c r="F75" s="20" t="e">
        <f>$S75*#REF!</f>
        <v>#REF!</v>
      </c>
      <c r="G75" s="20" t="e">
        <f>(S75-SUM(D75:F75))*#REF!</f>
        <v>#REF!</v>
      </c>
      <c r="H75" s="20" t="e">
        <f t="shared" si="30"/>
        <v>#REF!</v>
      </c>
      <c r="I75" s="20" t="e">
        <f t="shared" si="30"/>
        <v>#REF!</v>
      </c>
      <c r="J75" s="20" t="e">
        <f t="shared" si="30"/>
        <v>#REF!</v>
      </c>
      <c r="K75" s="20" t="e">
        <f t="shared" si="30"/>
        <v>#REF!</v>
      </c>
      <c r="L75" s="20" t="e">
        <f t="shared" si="30"/>
        <v>#REF!</v>
      </c>
      <c r="M75" s="20" t="e">
        <f t="shared" si="30"/>
        <v>#REF!</v>
      </c>
      <c r="N75" s="20" t="e">
        <f t="shared" si="30"/>
        <v>#REF!</v>
      </c>
      <c r="O75" s="20" t="e">
        <f t="shared" si="30"/>
        <v>#REF!</v>
      </c>
      <c r="P75" s="20" t="e">
        <f t="shared" si="30"/>
        <v>#REF!</v>
      </c>
      <c r="Q75" s="20" t="e">
        <f t="shared" si="30"/>
        <v>#REF!</v>
      </c>
      <c r="R75" s="20" t="e">
        <f t="shared" si="30"/>
        <v>#REF!</v>
      </c>
      <c r="S75" s="20" t="e">
        <f t="shared" si="31"/>
        <v>#REF!</v>
      </c>
      <c r="T75" s="20" t="e">
        <f>#REF!</f>
        <v>#REF!</v>
      </c>
      <c r="U75" s="19" t="e">
        <f t="shared" si="32"/>
        <v>#REF!</v>
      </c>
    </row>
    <row r="76" spans="2:21" x14ac:dyDescent="0.2">
      <c r="B76" s="6">
        <v>16</v>
      </c>
      <c r="C76" s="7" t="s">
        <v>27</v>
      </c>
      <c r="D76" s="20" t="e">
        <f>$S76*#REF!</f>
        <v>#REF!</v>
      </c>
      <c r="E76" s="20" t="e">
        <f>$S76*#REF!</f>
        <v>#REF!</v>
      </c>
      <c r="F76" s="20" t="e">
        <f>$S76*#REF!</f>
        <v>#REF!</v>
      </c>
      <c r="G76" s="20" t="e">
        <f>(S76-SUM(D76:F76))*#REF!</f>
        <v>#REF!</v>
      </c>
      <c r="H76" s="20" t="e">
        <f t="shared" si="30"/>
        <v>#REF!</v>
      </c>
      <c r="I76" s="20" t="e">
        <f t="shared" si="30"/>
        <v>#REF!</v>
      </c>
      <c r="J76" s="20" t="e">
        <f t="shared" si="30"/>
        <v>#REF!</v>
      </c>
      <c r="K76" s="20" t="e">
        <f t="shared" si="30"/>
        <v>#REF!</v>
      </c>
      <c r="L76" s="20" t="e">
        <f t="shared" si="30"/>
        <v>#REF!</v>
      </c>
      <c r="M76" s="20" t="e">
        <f t="shared" si="30"/>
        <v>#REF!</v>
      </c>
      <c r="N76" s="20" t="e">
        <f t="shared" si="30"/>
        <v>#REF!</v>
      </c>
      <c r="O76" s="20" t="e">
        <f t="shared" si="30"/>
        <v>#REF!</v>
      </c>
      <c r="P76" s="20" t="e">
        <f t="shared" si="30"/>
        <v>#REF!</v>
      </c>
      <c r="Q76" s="20" t="e">
        <f t="shared" si="30"/>
        <v>#REF!</v>
      </c>
      <c r="R76" s="20" t="e">
        <f t="shared" si="30"/>
        <v>#REF!</v>
      </c>
      <c r="S76" s="20" t="e">
        <f t="shared" si="31"/>
        <v>#REF!</v>
      </c>
      <c r="T76" s="20" t="e">
        <f>#REF!</f>
        <v>#REF!</v>
      </c>
      <c r="U76" s="19" t="e">
        <f t="shared" si="32"/>
        <v>#REF!</v>
      </c>
    </row>
    <row r="77" spans="2:21" x14ac:dyDescent="0.2">
      <c r="B77" s="6">
        <v>17</v>
      </c>
      <c r="C77" s="7" t="s">
        <v>28</v>
      </c>
      <c r="D77" s="20" t="e">
        <f>$S77*#REF!</f>
        <v>#REF!</v>
      </c>
      <c r="E77" s="20" t="e">
        <f>$S77*#REF!</f>
        <v>#REF!</v>
      </c>
      <c r="F77" s="20" t="e">
        <f>$S77*#REF!</f>
        <v>#REF!</v>
      </c>
      <c r="G77" s="20" t="e">
        <f>(S77-SUM(D77:F77))*#REF!</f>
        <v>#REF!</v>
      </c>
      <c r="H77" s="20" t="e">
        <f t="shared" si="30"/>
        <v>#REF!</v>
      </c>
      <c r="I77" s="20" t="e">
        <f t="shared" si="30"/>
        <v>#REF!</v>
      </c>
      <c r="J77" s="20" t="e">
        <f t="shared" si="30"/>
        <v>#REF!</v>
      </c>
      <c r="K77" s="20" t="e">
        <f t="shared" si="30"/>
        <v>#REF!</v>
      </c>
      <c r="L77" s="20" t="e">
        <f t="shared" si="30"/>
        <v>#REF!</v>
      </c>
      <c r="M77" s="20" t="e">
        <f t="shared" si="30"/>
        <v>#REF!</v>
      </c>
      <c r="N77" s="20" t="e">
        <f t="shared" si="30"/>
        <v>#REF!</v>
      </c>
      <c r="O77" s="20" t="e">
        <f t="shared" si="30"/>
        <v>#REF!</v>
      </c>
      <c r="P77" s="20" t="e">
        <f t="shared" si="30"/>
        <v>#REF!</v>
      </c>
      <c r="Q77" s="20" t="e">
        <f t="shared" si="30"/>
        <v>#REF!</v>
      </c>
      <c r="R77" s="20" t="e">
        <f t="shared" si="30"/>
        <v>#REF!</v>
      </c>
      <c r="S77" s="20" t="e">
        <f t="shared" si="31"/>
        <v>#REF!</v>
      </c>
      <c r="T77" s="20" t="e">
        <f>#REF!</f>
        <v>#REF!</v>
      </c>
      <c r="U77" s="19" t="e">
        <f t="shared" si="32"/>
        <v>#REF!</v>
      </c>
    </row>
    <row r="78" spans="2:21" x14ac:dyDescent="0.2">
      <c r="B78" s="6">
        <v>18</v>
      </c>
      <c r="C78" s="7" t="s">
        <v>29</v>
      </c>
      <c r="D78" s="20" t="e">
        <f>$S78*#REF!</f>
        <v>#REF!</v>
      </c>
      <c r="E78" s="20" t="e">
        <f>$S78*#REF!</f>
        <v>#REF!</v>
      </c>
      <c r="F78" s="20" t="e">
        <f>$S78*#REF!</f>
        <v>#REF!</v>
      </c>
      <c r="G78" s="20" t="e">
        <f>(S78-SUM(D78:F78))*#REF!</f>
        <v>#REF!</v>
      </c>
      <c r="H78" s="20" t="e">
        <f t="shared" si="30"/>
        <v>#REF!</v>
      </c>
      <c r="I78" s="20" t="e">
        <f t="shared" si="30"/>
        <v>#REF!</v>
      </c>
      <c r="J78" s="20" t="e">
        <f t="shared" si="30"/>
        <v>#REF!</v>
      </c>
      <c r="K78" s="20" t="e">
        <f t="shared" si="30"/>
        <v>#REF!</v>
      </c>
      <c r="L78" s="20" t="e">
        <f t="shared" si="30"/>
        <v>#REF!</v>
      </c>
      <c r="M78" s="20" t="e">
        <f t="shared" si="30"/>
        <v>#REF!</v>
      </c>
      <c r="N78" s="20" t="e">
        <f t="shared" si="30"/>
        <v>#REF!</v>
      </c>
      <c r="O78" s="20" t="e">
        <f t="shared" si="30"/>
        <v>#REF!</v>
      </c>
      <c r="P78" s="20" t="e">
        <f t="shared" si="30"/>
        <v>#REF!</v>
      </c>
      <c r="Q78" s="20" t="e">
        <f t="shared" si="30"/>
        <v>#REF!</v>
      </c>
      <c r="R78" s="20" t="e">
        <f t="shared" si="30"/>
        <v>#REF!</v>
      </c>
      <c r="S78" s="20" t="e">
        <f t="shared" si="31"/>
        <v>#REF!</v>
      </c>
      <c r="T78" s="20" t="e">
        <f>#REF!</f>
        <v>#REF!</v>
      </c>
      <c r="U78" s="19" t="e">
        <f t="shared" si="32"/>
        <v>#REF!</v>
      </c>
    </row>
    <row r="79" spans="2:21" x14ac:dyDescent="0.2">
      <c r="B79" s="6">
        <v>19</v>
      </c>
      <c r="C79" s="7" t="s">
        <v>30</v>
      </c>
      <c r="D79" s="20" t="e">
        <f>$S79*#REF!</f>
        <v>#REF!</v>
      </c>
      <c r="E79" s="20" t="e">
        <f>$S79*#REF!</f>
        <v>#REF!</v>
      </c>
      <c r="F79" s="20" t="e">
        <f>$S79*#REF!</f>
        <v>#REF!</v>
      </c>
      <c r="G79" s="20" t="e">
        <f>(S79-SUM(D79:F79))*#REF!</f>
        <v>#REF!</v>
      </c>
      <c r="H79" s="20" t="e">
        <f t="shared" si="30"/>
        <v>#REF!</v>
      </c>
      <c r="I79" s="20" t="e">
        <f t="shared" si="30"/>
        <v>#REF!</v>
      </c>
      <c r="J79" s="20" t="e">
        <f t="shared" si="30"/>
        <v>#REF!</v>
      </c>
      <c r="K79" s="20" t="e">
        <f t="shared" si="30"/>
        <v>#REF!</v>
      </c>
      <c r="L79" s="20" t="e">
        <f t="shared" si="30"/>
        <v>#REF!</v>
      </c>
      <c r="M79" s="20" t="e">
        <f t="shared" si="30"/>
        <v>#REF!</v>
      </c>
      <c r="N79" s="20" t="e">
        <f t="shared" si="30"/>
        <v>#REF!</v>
      </c>
      <c r="O79" s="20" t="e">
        <f t="shared" si="30"/>
        <v>#REF!</v>
      </c>
      <c r="P79" s="20" t="e">
        <f t="shared" si="30"/>
        <v>#REF!</v>
      </c>
      <c r="Q79" s="20" t="e">
        <f t="shared" si="30"/>
        <v>#REF!</v>
      </c>
      <c r="R79" s="20" t="e">
        <f t="shared" si="30"/>
        <v>#REF!</v>
      </c>
      <c r="S79" s="20" t="e">
        <f t="shared" si="31"/>
        <v>#REF!</v>
      </c>
      <c r="T79" s="20" t="e">
        <f>#REF!</f>
        <v>#REF!</v>
      </c>
      <c r="U79" s="19" t="e">
        <f t="shared" si="32"/>
        <v>#REF!</v>
      </c>
    </row>
    <row r="80" spans="2:21" x14ac:dyDescent="0.2">
      <c r="B80" s="6">
        <v>20</v>
      </c>
      <c r="C80" s="7" t="s">
        <v>31</v>
      </c>
      <c r="D80" s="20" t="e">
        <f>$S80*#REF!</f>
        <v>#REF!</v>
      </c>
      <c r="E80" s="20" t="e">
        <f>$S80*#REF!</f>
        <v>#REF!</v>
      </c>
      <c r="F80" s="20" t="e">
        <f>$S80*#REF!</f>
        <v>#REF!</v>
      </c>
      <c r="G80" s="20" t="e">
        <f>(S80-SUM(D80:F80))*#REF!</f>
        <v>#REF!</v>
      </c>
      <c r="H80" s="20" t="e">
        <f t="shared" si="30"/>
        <v>#REF!</v>
      </c>
      <c r="I80" s="20" t="e">
        <f t="shared" si="30"/>
        <v>#REF!</v>
      </c>
      <c r="J80" s="20" t="e">
        <f t="shared" si="30"/>
        <v>#REF!</v>
      </c>
      <c r="K80" s="20" t="e">
        <f t="shared" si="30"/>
        <v>#REF!</v>
      </c>
      <c r="L80" s="20" t="e">
        <f t="shared" si="30"/>
        <v>#REF!</v>
      </c>
      <c r="M80" s="20" t="e">
        <f t="shared" si="30"/>
        <v>#REF!</v>
      </c>
      <c r="N80" s="20" t="e">
        <f t="shared" si="30"/>
        <v>#REF!</v>
      </c>
      <c r="O80" s="20" t="e">
        <f t="shared" si="30"/>
        <v>#REF!</v>
      </c>
      <c r="P80" s="20" t="e">
        <f t="shared" si="30"/>
        <v>#REF!</v>
      </c>
      <c r="Q80" s="20" t="e">
        <f t="shared" si="30"/>
        <v>#REF!</v>
      </c>
      <c r="R80" s="20" t="e">
        <f t="shared" si="30"/>
        <v>#REF!</v>
      </c>
      <c r="S80" s="20" t="e">
        <f t="shared" si="31"/>
        <v>#REF!</v>
      </c>
      <c r="T80" s="20" t="e">
        <f>#REF!</f>
        <v>#REF!</v>
      </c>
      <c r="U80" s="19" t="e">
        <f t="shared" si="32"/>
        <v>#REF!</v>
      </c>
    </row>
    <row r="81" spans="2:21" x14ac:dyDescent="0.2">
      <c r="B81" s="6">
        <v>21</v>
      </c>
      <c r="C81" s="7" t="s">
        <v>32</v>
      </c>
      <c r="D81" s="20" t="e">
        <f>$S81*#REF!</f>
        <v>#REF!</v>
      </c>
      <c r="E81" s="20" t="e">
        <f>$S81*#REF!</f>
        <v>#REF!</v>
      </c>
      <c r="F81" s="20" t="e">
        <f>$S81*#REF!</f>
        <v>#REF!</v>
      </c>
      <c r="G81" s="20" t="e">
        <f>(S81-SUM(D81:F81))*#REF!</f>
        <v>#REF!</v>
      </c>
      <c r="H81" s="20" t="e">
        <f t="shared" si="30"/>
        <v>#REF!</v>
      </c>
      <c r="I81" s="20" t="e">
        <f t="shared" si="30"/>
        <v>#REF!</v>
      </c>
      <c r="J81" s="20" t="e">
        <f t="shared" si="30"/>
        <v>#REF!</v>
      </c>
      <c r="K81" s="20" t="e">
        <f t="shared" si="30"/>
        <v>#REF!</v>
      </c>
      <c r="L81" s="20" t="e">
        <f t="shared" si="30"/>
        <v>#REF!</v>
      </c>
      <c r="M81" s="20" t="e">
        <f t="shared" si="30"/>
        <v>#REF!</v>
      </c>
      <c r="N81" s="20" t="e">
        <f t="shared" si="30"/>
        <v>#REF!</v>
      </c>
      <c r="O81" s="20" t="e">
        <f t="shared" si="30"/>
        <v>#REF!</v>
      </c>
      <c r="P81" s="20" t="e">
        <f t="shared" si="30"/>
        <v>#REF!</v>
      </c>
      <c r="Q81" s="20" t="e">
        <f t="shared" si="30"/>
        <v>#REF!</v>
      </c>
      <c r="R81" s="20" t="e">
        <f t="shared" si="30"/>
        <v>#REF!</v>
      </c>
      <c r="S81" s="20" t="e">
        <f t="shared" si="31"/>
        <v>#REF!</v>
      </c>
      <c r="T81" s="20" t="e">
        <f>#REF!</f>
        <v>#REF!</v>
      </c>
      <c r="U81" s="19" t="e">
        <f t="shared" si="32"/>
        <v>#REF!</v>
      </c>
    </row>
    <row r="82" spans="2:21" x14ac:dyDescent="0.2">
      <c r="B82" s="6">
        <v>22</v>
      </c>
      <c r="C82" s="7" t="s">
        <v>37</v>
      </c>
      <c r="D82" s="20" t="e">
        <f>$S82*#REF!</f>
        <v>#REF!</v>
      </c>
      <c r="E82" s="20" t="e">
        <f>$S82*#REF!</f>
        <v>#REF!</v>
      </c>
      <c r="F82" s="20" t="e">
        <f>$S82*#REF!</f>
        <v>#REF!</v>
      </c>
      <c r="G82" s="20" t="e">
        <f>(S82-SUM(D82:F82))*#REF!</f>
        <v>#REF!</v>
      </c>
      <c r="H82" s="20" t="e">
        <f t="shared" si="30"/>
        <v>#REF!</v>
      </c>
      <c r="I82" s="20" t="e">
        <f t="shared" si="30"/>
        <v>#REF!</v>
      </c>
      <c r="J82" s="20" t="e">
        <f t="shared" si="30"/>
        <v>#REF!</v>
      </c>
      <c r="K82" s="20" t="e">
        <f t="shared" si="30"/>
        <v>#REF!</v>
      </c>
      <c r="L82" s="20" t="e">
        <f t="shared" si="30"/>
        <v>#REF!</v>
      </c>
      <c r="M82" s="20" t="e">
        <f t="shared" si="30"/>
        <v>#REF!</v>
      </c>
      <c r="N82" s="20" t="e">
        <f t="shared" si="30"/>
        <v>#REF!</v>
      </c>
      <c r="O82" s="20" t="e">
        <f t="shared" si="30"/>
        <v>#REF!</v>
      </c>
      <c r="P82" s="20" t="e">
        <f t="shared" si="30"/>
        <v>#REF!</v>
      </c>
      <c r="Q82" s="20" t="e">
        <f t="shared" si="30"/>
        <v>#REF!</v>
      </c>
      <c r="R82" s="20" t="e">
        <f t="shared" si="30"/>
        <v>#REF!</v>
      </c>
      <c r="S82" s="20" t="e">
        <f t="shared" si="31"/>
        <v>#REF!</v>
      </c>
      <c r="T82" s="20" t="e">
        <f>#REF!</f>
        <v>#REF!</v>
      </c>
      <c r="U82" s="19" t="e">
        <f t="shared" si="32"/>
        <v>#REF!</v>
      </c>
    </row>
    <row r="83" spans="2:21" x14ac:dyDescent="0.2">
      <c r="B83" s="6">
        <v>23</v>
      </c>
      <c r="C83" s="7" t="s">
        <v>38</v>
      </c>
      <c r="D83" s="20" t="e">
        <f>$S83*#REF!</f>
        <v>#REF!</v>
      </c>
      <c r="E83" s="20" t="e">
        <f>$S83*#REF!</f>
        <v>#REF!</v>
      </c>
      <c r="F83" s="20" t="e">
        <f>$S83*#REF!</f>
        <v>#REF!</v>
      </c>
      <c r="G83" s="20" t="e">
        <f>(S83-SUM(D83:F83))*#REF!</f>
        <v>#REF!</v>
      </c>
      <c r="H83" s="20" t="e">
        <f t="shared" si="30"/>
        <v>#REF!</v>
      </c>
      <c r="I83" s="20" t="e">
        <f t="shared" si="30"/>
        <v>#REF!</v>
      </c>
      <c r="J83" s="20" t="e">
        <f t="shared" si="30"/>
        <v>#REF!</v>
      </c>
      <c r="K83" s="20" t="e">
        <f t="shared" si="30"/>
        <v>#REF!</v>
      </c>
      <c r="L83" s="20" t="e">
        <f t="shared" si="30"/>
        <v>#REF!</v>
      </c>
      <c r="M83" s="20" t="e">
        <f t="shared" si="30"/>
        <v>#REF!</v>
      </c>
      <c r="N83" s="20" t="e">
        <f t="shared" si="30"/>
        <v>#REF!</v>
      </c>
      <c r="O83" s="20" t="e">
        <f t="shared" si="30"/>
        <v>#REF!</v>
      </c>
      <c r="P83" s="20" t="e">
        <f t="shared" si="30"/>
        <v>#REF!</v>
      </c>
      <c r="Q83" s="20" t="e">
        <f t="shared" si="30"/>
        <v>#REF!</v>
      </c>
      <c r="R83" s="20" t="e">
        <f t="shared" si="30"/>
        <v>#REF!</v>
      </c>
      <c r="S83" s="20" t="e">
        <f t="shared" si="31"/>
        <v>#REF!</v>
      </c>
      <c r="T83" s="20" t="e">
        <f>#REF!</f>
        <v>#REF!</v>
      </c>
      <c r="U83" s="19" t="e">
        <f t="shared" si="32"/>
        <v>#REF!</v>
      </c>
    </row>
    <row r="84" spans="2:21" x14ac:dyDescent="0.2">
      <c r="B84" s="6">
        <v>24</v>
      </c>
      <c r="C84" s="7" t="s">
        <v>39</v>
      </c>
      <c r="D84" s="20" t="e">
        <f>$S84*#REF!</f>
        <v>#REF!</v>
      </c>
      <c r="E84" s="20" t="e">
        <f>$S84*#REF!</f>
        <v>#REF!</v>
      </c>
      <c r="F84" s="20" t="e">
        <f>$S84*#REF!</f>
        <v>#REF!</v>
      </c>
      <c r="G84" s="20" t="e">
        <f>(S84-SUM(D84:F84))*#REF!</f>
        <v>#REF!</v>
      </c>
      <c r="H84" s="20" t="e">
        <f t="shared" si="30"/>
        <v>#REF!</v>
      </c>
      <c r="I84" s="20" t="e">
        <f t="shared" si="30"/>
        <v>#REF!</v>
      </c>
      <c r="J84" s="20" t="e">
        <f t="shared" si="30"/>
        <v>#REF!</v>
      </c>
      <c r="K84" s="20" t="e">
        <f t="shared" si="30"/>
        <v>#REF!</v>
      </c>
      <c r="L84" s="20" t="e">
        <f t="shared" si="30"/>
        <v>#REF!</v>
      </c>
      <c r="M84" s="20" t="e">
        <f t="shared" si="30"/>
        <v>#REF!</v>
      </c>
      <c r="N84" s="20" t="e">
        <f t="shared" si="30"/>
        <v>#REF!</v>
      </c>
      <c r="O84" s="20" t="e">
        <f t="shared" si="30"/>
        <v>#REF!</v>
      </c>
      <c r="P84" s="20" t="e">
        <f t="shared" si="30"/>
        <v>#REF!</v>
      </c>
      <c r="Q84" s="20" t="e">
        <f t="shared" si="30"/>
        <v>#REF!</v>
      </c>
      <c r="R84" s="20" t="e">
        <f t="shared" si="30"/>
        <v>#REF!</v>
      </c>
      <c r="S84" s="20" t="e">
        <f t="shared" si="31"/>
        <v>#REF!</v>
      </c>
      <c r="T84" s="20" t="e">
        <f>#REF!</f>
        <v>#REF!</v>
      </c>
      <c r="U84" s="19" t="e">
        <f t="shared" si="32"/>
        <v>#REF!</v>
      </c>
    </row>
    <row r="85" spans="2:21" x14ac:dyDescent="0.2">
      <c r="B85" s="6">
        <v>25</v>
      </c>
      <c r="C85" s="7" t="s">
        <v>40</v>
      </c>
      <c r="D85" s="20" t="e">
        <f>$S85*#REF!</f>
        <v>#REF!</v>
      </c>
      <c r="E85" s="20" t="e">
        <f>$S85*#REF!</f>
        <v>#REF!</v>
      </c>
      <c r="F85" s="20" t="e">
        <f>$S85*#REF!</f>
        <v>#REF!</v>
      </c>
      <c r="G85" s="20" t="e">
        <f>(S85-SUM(D85:F85))*#REF!</f>
        <v>#REF!</v>
      </c>
      <c r="H85" s="20" t="e">
        <f t="shared" si="30"/>
        <v>#REF!</v>
      </c>
      <c r="I85" s="20" t="e">
        <f t="shared" si="30"/>
        <v>#REF!</v>
      </c>
      <c r="J85" s="20" t="e">
        <f t="shared" ref="J85:R85" si="33">I85</f>
        <v>#REF!</v>
      </c>
      <c r="K85" s="20" t="e">
        <f t="shared" si="33"/>
        <v>#REF!</v>
      </c>
      <c r="L85" s="20" t="e">
        <f t="shared" si="33"/>
        <v>#REF!</v>
      </c>
      <c r="M85" s="20" t="e">
        <f t="shared" si="33"/>
        <v>#REF!</v>
      </c>
      <c r="N85" s="20" t="e">
        <f t="shared" si="33"/>
        <v>#REF!</v>
      </c>
      <c r="O85" s="20" t="e">
        <f t="shared" si="33"/>
        <v>#REF!</v>
      </c>
      <c r="P85" s="20" t="e">
        <f t="shared" si="33"/>
        <v>#REF!</v>
      </c>
      <c r="Q85" s="20" t="e">
        <f t="shared" si="33"/>
        <v>#REF!</v>
      </c>
      <c r="R85" s="20" t="e">
        <f t="shared" si="33"/>
        <v>#REF!</v>
      </c>
      <c r="S85" s="20" t="e">
        <f t="shared" si="31"/>
        <v>#REF!</v>
      </c>
      <c r="T85" s="20" t="e">
        <f>#REF!</f>
        <v>#REF!</v>
      </c>
      <c r="U85" s="19" t="e">
        <f t="shared" si="32"/>
        <v>#REF!</v>
      </c>
    </row>
    <row r="86" spans="2:21" x14ac:dyDescent="0.2"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2:21" x14ac:dyDescent="0.2">
      <c r="C87" s="22" t="s">
        <v>44</v>
      </c>
      <c r="D87" t="s">
        <v>65</v>
      </c>
    </row>
    <row r="88" spans="2:21" x14ac:dyDescent="0.2">
      <c r="B88" s="11"/>
      <c r="C88" s="12" t="s">
        <v>36</v>
      </c>
      <c r="D88" s="13" t="s">
        <v>46</v>
      </c>
      <c r="E88" s="13" t="s">
        <v>47</v>
      </c>
      <c r="F88" s="13" t="s">
        <v>48</v>
      </c>
      <c r="G88" s="13" t="s">
        <v>49</v>
      </c>
      <c r="H88" s="13" t="s">
        <v>50</v>
      </c>
      <c r="I88" s="13" t="s">
        <v>51</v>
      </c>
      <c r="J88" s="13" t="s">
        <v>52</v>
      </c>
      <c r="K88" s="13" t="s">
        <v>53</v>
      </c>
      <c r="L88" s="13" t="s">
        <v>54</v>
      </c>
      <c r="M88" s="13" t="s">
        <v>55</v>
      </c>
      <c r="N88" s="13" t="s">
        <v>56</v>
      </c>
      <c r="O88" s="13" t="s">
        <v>57</v>
      </c>
      <c r="P88" s="13" t="s">
        <v>58</v>
      </c>
      <c r="Q88" s="13" t="s">
        <v>59</v>
      </c>
      <c r="R88" s="13" t="s">
        <v>60</v>
      </c>
    </row>
    <row r="89" spans="2:21" x14ac:dyDescent="0.2">
      <c r="B89" s="6">
        <v>1</v>
      </c>
      <c r="C89" s="7" t="s">
        <v>12</v>
      </c>
      <c r="D89" s="20">
        <v>0</v>
      </c>
      <c r="E89" s="20">
        <v>0</v>
      </c>
      <c r="F89" s="20">
        <v>0</v>
      </c>
      <c r="G89" s="8" t="e">
        <f>G145*(1+#REF!)</f>
        <v>#REF!</v>
      </c>
      <c r="H89" s="8" t="e">
        <f>H145*(1+#REF!)</f>
        <v>#REF!</v>
      </c>
      <c r="I89" s="8" t="e">
        <f>I145*(1+#REF!)</f>
        <v>#REF!</v>
      </c>
      <c r="J89" s="8" t="e">
        <f>J145*(1+#REF!)</f>
        <v>#REF!</v>
      </c>
      <c r="K89" s="8" t="e">
        <f>K145*(1+#REF!)</f>
        <v>#REF!</v>
      </c>
      <c r="L89" s="8" t="e">
        <f>L145*(1+#REF!)</f>
        <v>#REF!</v>
      </c>
      <c r="M89" s="8" t="e">
        <f>M145*(1+#REF!)</f>
        <v>#REF!</v>
      </c>
      <c r="N89" s="8" t="e">
        <f>N145*(1+#REF!)</f>
        <v>#REF!</v>
      </c>
      <c r="O89" s="8" t="e">
        <f>O145*(1+#REF!)</f>
        <v>#REF!</v>
      </c>
      <c r="P89" s="8" t="e">
        <f>P145*(1+#REF!)</f>
        <v>#REF!</v>
      </c>
      <c r="Q89" s="8" t="e">
        <f>Q145*(1+#REF!)</f>
        <v>#REF!</v>
      </c>
      <c r="R89" s="8" t="e">
        <f>R145*(1+#REF!)</f>
        <v>#REF!</v>
      </c>
    </row>
    <row r="90" spans="2:21" x14ac:dyDescent="0.2">
      <c r="B90" s="6">
        <v>2</v>
      </c>
      <c r="C90" s="7" t="s">
        <v>13</v>
      </c>
      <c r="D90" s="20">
        <v>0</v>
      </c>
      <c r="E90" s="20">
        <v>0</v>
      </c>
      <c r="F90" s="20">
        <v>0</v>
      </c>
      <c r="G90" s="8" t="e">
        <f>G146*(1+#REF!)</f>
        <v>#REF!</v>
      </c>
      <c r="H90" s="8" t="e">
        <f>H146*(1+#REF!)</f>
        <v>#REF!</v>
      </c>
      <c r="I90" s="8" t="e">
        <f>I146*(1+#REF!)</f>
        <v>#REF!</v>
      </c>
      <c r="J90" s="8" t="e">
        <f>J146*(1+#REF!)</f>
        <v>#REF!</v>
      </c>
      <c r="K90" s="8" t="e">
        <f>K146*(1+#REF!)</f>
        <v>#REF!</v>
      </c>
      <c r="L90" s="8" t="e">
        <f>L146*(1+#REF!)</f>
        <v>#REF!</v>
      </c>
      <c r="M90" s="8" t="e">
        <f>M146*(1+#REF!)</f>
        <v>#REF!</v>
      </c>
      <c r="N90" s="8" t="e">
        <f>N146*(1+#REF!)</f>
        <v>#REF!</v>
      </c>
      <c r="O90" s="8" t="e">
        <f>O146*(1+#REF!)</f>
        <v>#REF!</v>
      </c>
      <c r="P90" s="8" t="e">
        <f>P146*(1+#REF!)</f>
        <v>#REF!</v>
      </c>
      <c r="Q90" s="8" t="e">
        <f>Q146*(1+#REF!)</f>
        <v>#REF!</v>
      </c>
      <c r="R90" s="8" t="e">
        <f>R146*(1+#REF!)</f>
        <v>#REF!</v>
      </c>
    </row>
    <row r="91" spans="2:21" x14ac:dyDescent="0.2">
      <c r="B91" s="6">
        <v>3</v>
      </c>
      <c r="C91" s="7" t="s">
        <v>14</v>
      </c>
      <c r="D91" s="20">
        <v>0</v>
      </c>
      <c r="E91" s="20">
        <v>0</v>
      </c>
      <c r="F91" s="20">
        <v>0</v>
      </c>
      <c r="G91" s="8" t="e">
        <f>G147*(1+#REF!)</f>
        <v>#REF!</v>
      </c>
      <c r="H91" s="8" t="e">
        <f>H147*(1+#REF!)</f>
        <v>#REF!</v>
      </c>
      <c r="I91" s="8" t="e">
        <f>I147*(1+#REF!)</f>
        <v>#REF!</v>
      </c>
      <c r="J91" s="8" t="e">
        <f>J147*(1+#REF!)</f>
        <v>#REF!</v>
      </c>
      <c r="K91" s="8" t="e">
        <f>K147*(1+#REF!)</f>
        <v>#REF!</v>
      </c>
      <c r="L91" s="8" t="e">
        <f>L147*(1+#REF!)</f>
        <v>#REF!</v>
      </c>
      <c r="M91" s="8" t="e">
        <f>M147*(1+#REF!)</f>
        <v>#REF!</v>
      </c>
      <c r="N91" s="8" t="e">
        <f>N147*(1+#REF!)</f>
        <v>#REF!</v>
      </c>
      <c r="O91" s="8" t="e">
        <f>O147*(1+#REF!)</f>
        <v>#REF!</v>
      </c>
      <c r="P91" s="8" t="e">
        <f>P147*(1+#REF!)</f>
        <v>#REF!</v>
      </c>
      <c r="Q91" s="8" t="e">
        <f>Q147*(1+#REF!)</f>
        <v>#REF!</v>
      </c>
      <c r="R91" s="8" t="e">
        <f>R147*(1+#REF!)</f>
        <v>#REF!</v>
      </c>
    </row>
    <row r="92" spans="2:21" x14ac:dyDescent="0.2">
      <c r="B92" s="6">
        <v>4</v>
      </c>
      <c r="C92" s="7" t="s">
        <v>15</v>
      </c>
      <c r="D92" s="20">
        <v>0</v>
      </c>
      <c r="E92" s="20">
        <v>0</v>
      </c>
      <c r="F92" s="20">
        <v>0</v>
      </c>
      <c r="G92" s="8" t="e">
        <f>G148*(1+#REF!)</f>
        <v>#REF!</v>
      </c>
      <c r="H92" s="8" t="e">
        <f>H148*(1+#REF!)</f>
        <v>#REF!</v>
      </c>
      <c r="I92" s="8" t="e">
        <f>I148*(1+#REF!)</f>
        <v>#REF!</v>
      </c>
      <c r="J92" s="8" t="e">
        <f>J148*(1+#REF!)</f>
        <v>#REF!</v>
      </c>
      <c r="K92" s="8" t="e">
        <f>K148*(1+#REF!)</f>
        <v>#REF!</v>
      </c>
      <c r="L92" s="8" t="e">
        <f>L148*(1+#REF!)</f>
        <v>#REF!</v>
      </c>
      <c r="M92" s="8" t="e">
        <f>M148*(1+#REF!)</f>
        <v>#REF!</v>
      </c>
      <c r="N92" s="8" t="e">
        <f>N148*(1+#REF!)</f>
        <v>#REF!</v>
      </c>
      <c r="O92" s="8" t="e">
        <f>O148*(1+#REF!)</f>
        <v>#REF!</v>
      </c>
      <c r="P92" s="8" t="e">
        <f>P148*(1+#REF!)</f>
        <v>#REF!</v>
      </c>
      <c r="Q92" s="8" t="e">
        <f>Q148*(1+#REF!)</f>
        <v>#REF!</v>
      </c>
      <c r="R92" s="8" t="e">
        <f>R148*(1+#REF!)</f>
        <v>#REF!</v>
      </c>
    </row>
    <row r="93" spans="2:21" x14ac:dyDescent="0.2">
      <c r="B93" s="6">
        <v>5</v>
      </c>
      <c r="C93" s="7" t="s">
        <v>16</v>
      </c>
      <c r="D93" s="20">
        <v>0</v>
      </c>
      <c r="E93" s="20">
        <v>0</v>
      </c>
      <c r="F93" s="20">
        <v>0</v>
      </c>
      <c r="G93" s="8" t="e">
        <f>G149*(1+#REF!)</f>
        <v>#REF!</v>
      </c>
      <c r="H93" s="8" t="e">
        <f>H149*(1+#REF!)</f>
        <v>#REF!</v>
      </c>
      <c r="I93" s="8" t="e">
        <f>I149*(1+#REF!)</f>
        <v>#REF!</v>
      </c>
      <c r="J93" s="8" t="e">
        <f>J149*(1+#REF!)</f>
        <v>#REF!</v>
      </c>
      <c r="K93" s="8" t="e">
        <f>K149*(1+#REF!)</f>
        <v>#REF!</v>
      </c>
      <c r="L93" s="8" t="e">
        <f>L149*(1+#REF!)</f>
        <v>#REF!</v>
      </c>
      <c r="M93" s="8" t="e">
        <f>M149*(1+#REF!)</f>
        <v>#REF!</v>
      </c>
      <c r="N93" s="8" t="e">
        <f>N149*(1+#REF!)</f>
        <v>#REF!</v>
      </c>
      <c r="O93" s="8" t="e">
        <f>O149*(1+#REF!)</f>
        <v>#REF!</v>
      </c>
      <c r="P93" s="8" t="e">
        <f>P149*(1+#REF!)</f>
        <v>#REF!</v>
      </c>
      <c r="Q93" s="8" t="e">
        <f>Q149*(1+#REF!)</f>
        <v>#REF!</v>
      </c>
      <c r="R93" s="8" t="e">
        <f>R149*(1+#REF!)</f>
        <v>#REF!</v>
      </c>
    </row>
    <row r="94" spans="2:21" x14ac:dyDescent="0.2">
      <c r="B94" s="6">
        <v>6</v>
      </c>
      <c r="C94" s="7" t="s">
        <v>17</v>
      </c>
      <c r="D94" s="20">
        <v>0</v>
      </c>
      <c r="E94" s="20">
        <v>0</v>
      </c>
      <c r="F94" s="20">
        <v>0</v>
      </c>
      <c r="G94" s="8" t="e">
        <f>G150*(1+#REF!)</f>
        <v>#REF!</v>
      </c>
      <c r="H94" s="8" t="e">
        <f>H150*(1+#REF!)</f>
        <v>#REF!</v>
      </c>
      <c r="I94" s="8" t="e">
        <f>I150*(1+#REF!)</f>
        <v>#REF!</v>
      </c>
      <c r="J94" s="8" t="e">
        <f>J150*(1+#REF!)</f>
        <v>#REF!</v>
      </c>
      <c r="K94" s="8" t="e">
        <f>K150*(1+#REF!)</f>
        <v>#REF!</v>
      </c>
      <c r="L94" s="8" t="e">
        <f>L150*(1+#REF!)</f>
        <v>#REF!</v>
      </c>
      <c r="M94" s="8" t="e">
        <f>M150*(1+#REF!)</f>
        <v>#REF!</v>
      </c>
      <c r="N94" s="8" t="e">
        <f>N150*(1+#REF!)</f>
        <v>#REF!</v>
      </c>
      <c r="O94" s="8" t="e">
        <f>O150*(1+#REF!)</f>
        <v>#REF!</v>
      </c>
      <c r="P94" s="8" t="e">
        <f>P150*(1+#REF!)</f>
        <v>#REF!</v>
      </c>
      <c r="Q94" s="8" t="e">
        <f>Q150*(1+#REF!)</f>
        <v>#REF!</v>
      </c>
      <c r="R94" s="8" t="e">
        <f>R150*(1+#REF!)</f>
        <v>#REF!</v>
      </c>
    </row>
    <row r="95" spans="2:21" x14ac:dyDescent="0.2">
      <c r="B95" s="6">
        <v>7</v>
      </c>
      <c r="C95" s="7" t="s">
        <v>18</v>
      </c>
      <c r="D95" s="20">
        <v>0</v>
      </c>
      <c r="E95" s="20">
        <v>0</v>
      </c>
      <c r="F95" s="20">
        <v>0</v>
      </c>
      <c r="G95" s="8" t="e">
        <f>G151*(1+#REF!)</f>
        <v>#REF!</v>
      </c>
      <c r="H95" s="8" t="e">
        <f>H151*(1+#REF!)</f>
        <v>#REF!</v>
      </c>
      <c r="I95" s="8" t="e">
        <f>I151*(1+#REF!)</f>
        <v>#REF!</v>
      </c>
      <c r="J95" s="8" t="e">
        <f>J151*(1+#REF!)</f>
        <v>#REF!</v>
      </c>
      <c r="K95" s="8" t="e">
        <f>K151*(1+#REF!)</f>
        <v>#REF!</v>
      </c>
      <c r="L95" s="8" t="e">
        <f>L151*(1+#REF!)</f>
        <v>#REF!</v>
      </c>
      <c r="M95" s="8" t="e">
        <f>M151*(1+#REF!)</f>
        <v>#REF!</v>
      </c>
      <c r="N95" s="8" t="e">
        <f>N151*(1+#REF!)</f>
        <v>#REF!</v>
      </c>
      <c r="O95" s="8" t="e">
        <f>O151*(1+#REF!)</f>
        <v>#REF!</v>
      </c>
      <c r="P95" s="8" t="e">
        <f>P151*(1+#REF!)</f>
        <v>#REF!</v>
      </c>
      <c r="Q95" s="8" t="e">
        <f>Q151*(1+#REF!)</f>
        <v>#REF!</v>
      </c>
      <c r="R95" s="8" t="e">
        <f>R151*(1+#REF!)</f>
        <v>#REF!</v>
      </c>
    </row>
    <row r="96" spans="2:21" x14ac:dyDescent="0.2">
      <c r="B96" s="6">
        <v>8</v>
      </c>
      <c r="C96" s="7" t="s">
        <v>19</v>
      </c>
      <c r="D96" s="20">
        <v>0</v>
      </c>
      <c r="E96" s="20">
        <v>0</v>
      </c>
      <c r="F96" s="20">
        <v>0</v>
      </c>
      <c r="G96" s="8" t="e">
        <f>G152*(1+#REF!)</f>
        <v>#REF!</v>
      </c>
      <c r="H96" s="8" t="e">
        <f>H152*(1+#REF!)</f>
        <v>#REF!</v>
      </c>
      <c r="I96" s="8" t="e">
        <f>I152*(1+#REF!)</f>
        <v>#REF!</v>
      </c>
      <c r="J96" s="8" t="e">
        <f>J152*(1+#REF!)</f>
        <v>#REF!</v>
      </c>
      <c r="K96" s="8" t="e">
        <f>K152*(1+#REF!)</f>
        <v>#REF!</v>
      </c>
      <c r="L96" s="8" t="e">
        <f>L152*(1+#REF!)</f>
        <v>#REF!</v>
      </c>
      <c r="M96" s="8" t="e">
        <f>M152*(1+#REF!)</f>
        <v>#REF!</v>
      </c>
      <c r="N96" s="8" t="e">
        <f>N152*(1+#REF!)</f>
        <v>#REF!</v>
      </c>
      <c r="O96" s="8" t="e">
        <f>O152*(1+#REF!)</f>
        <v>#REF!</v>
      </c>
      <c r="P96" s="8" t="e">
        <f>P152*(1+#REF!)</f>
        <v>#REF!</v>
      </c>
      <c r="Q96" s="8" t="e">
        <f>Q152*(1+#REF!)</f>
        <v>#REF!</v>
      </c>
      <c r="R96" s="8" t="e">
        <f>R152*(1+#REF!)</f>
        <v>#REF!</v>
      </c>
    </row>
    <row r="97" spans="2:18" x14ac:dyDescent="0.2">
      <c r="B97" s="6">
        <v>9</v>
      </c>
      <c r="C97" s="7" t="s">
        <v>20</v>
      </c>
      <c r="D97" s="20">
        <v>0</v>
      </c>
      <c r="E97" s="20">
        <v>0</v>
      </c>
      <c r="F97" s="20">
        <v>0</v>
      </c>
      <c r="G97" s="8" t="e">
        <f>G153*(1+#REF!)</f>
        <v>#REF!</v>
      </c>
      <c r="H97" s="8" t="e">
        <f>H153*(1+#REF!)</f>
        <v>#REF!</v>
      </c>
      <c r="I97" s="8" t="e">
        <f>I153*(1+#REF!)</f>
        <v>#REF!</v>
      </c>
      <c r="J97" s="8" t="e">
        <f>J153*(1+#REF!)</f>
        <v>#REF!</v>
      </c>
      <c r="K97" s="8" t="e">
        <f>K153*(1+#REF!)</f>
        <v>#REF!</v>
      </c>
      <c r="L97" s="8" t="e">
        <f>L153*(1+#REF!)</f>
        <v>#REF!</v>
      </c>
      <c r="M97" s="8" t="e">
        <f>M153*(1+#REF!)</f>
        <v>#REF!</v>
      </c>
      <c r="N97" s="8" t="e">
        <f>N153*(1+#REF!)</f>
        <v>#REF!</v>
      </c>
      <c r="O97" s="8" t="e">
        <f>O153*(1+#REF!)</f>
        <v>#REF!</v>
      </c>
      <c r="P97" s="8" t="e">
        <f>P153*(1+#REF!)</f>
        <v>#REF!</v>
      </c>
      <c r="Q97" s="8" t="e">
        <f>Q153*(1+#REF!)</f>
        <v>#REF!</v>
      </c>
      <c r="R97" s="8" t="e">
        <f>R153*(1+#REF!)</f>
        <v>#REF!</v>
      </c>
    </row>
    <row r="98" spans="2:18" x14ac:dyDescent="0.2">
      <c r="B98" s="6">
        <v>10</v>
      </c>
      <c r="C98" s="7" t="s">
        <v>21</v>
      </c>
      <c r="D98" s="20">
        <v>0</v>
      </c>
      <c r="E98" s="20">
        <v>0</v>
      </c>
      <c r="F98" s="20">
        <v>0</v>
      </c>
      <c r="G98" s="8" t="e">
        <f>G154*(1+#REF!)</f>
        <v>#REF!</v>
      </c>
      <c r="H98" s="8" t="e">
        <f>H154*(1+#REF!)</f>
        <v>#REF!</v>
      </c>
      <c r="I98" s="8" t="e">
        <f>I154*(1+#REF!)</f>
        <v>#REF!</v>
      </c>
      <c r="J98" s="8" t="e">
        <f>J154*(1+#REF!)</f>
        <v>#REF!</v>
      </c>
      <c r="K98" s="8" t="e">
        <f>K154*(1+#REF!)</f>
        <v>#REF!</v>
      </c>
      <c r="L98" s="8" t="e">
        <f>L154*(1+#REF!)</f>
        <v>#REF!</v>
      </c>
      <c r="M98" s="8" t="e">
        <f>M154*(1+#REF!)</f>
        <v>#REF!</v>
      </c>
      <c r="N98" s="8" t="e">
        <f>N154*(1+#REF!)</f>
        <v>#REF!</v>
      </c>
      <c r="O98" s="8" t="e">
        <f>O154*(1+#REF!)</f>
        <v>#REF!</v>
      </c>
      <c r="P98" s="8" t="e">
        <f>P154*(1+#REF!)</f>
        <v>#REF!</v>
      </c>
      <c r="Q98" s="8" t="e">
        <f>Q154*(1+#REF!)</f>
        <v>#REF!</v>
      </c>
      <c r="R98" s="8" t="e">
        <f>R154*(1+#REF!)</f>
        <v>#REF!</v>
      </c>
    </row>
    <row r="99" spans="2:18" x14ac:dyDescent="0.2">
      <c r="B99" s="6">
        <v>11</v>
      </c>
      <c r="C99" s="7" t="s">
        <v>22</v>
      </c>
      <c r="D99" s="20">
        <v>0</v>
      </c>
      <c r="E99" s="20">
        <v>0</v>
      </c>
      <c r="F99" s="20">
        <v>0</v>
      </c>
      <c r="G99" s="8" t="e">
        <f>G155*(1+#REF!)</f>
        <v>#REF!</v>
      </c>
      <c r="H99" s="8" t="e">
        <f>H155*(1+#REF!)</f>
        <v>#REF!</v>
      </c>
      <c r="I99" s="8" t="e">
        <f>I155*(1+#REF!)</f>
        <v>#REF!</v>
      </c>
      <c r="J99" s="8" t="e">
        <f>J155*(1+#REF!)</f>
        <v>#REF!</v>
      </c>
      <c r="K99" s="8" t="e">
        <f>K155*(1+#REF!)</f>
        <v>#REF!</v>
      </c>
      <c r="L99" s="8" t="e">
        <f>L155*(1+#REF!)</f>
        <v>#REF!</v>
      </c>
      <c r="M99" s="8" t="e">
        <f>M155*(1+#REF!)</f>
        <v>#REF!</v>
      </c>
      <c r="N99" s="8" t="e">
        <f>N155*(1+#REF!)</f>
        <v>#REF!</v>
      </c>
      <c r="O99" s="8" t="e">
        <f>O155*(1+#REF!)</f>
        <v>#REF!</v>
      </c>
      <c r="P99" s="8" t="e">
        <f>P155*(1+#REF!)</f>
        <v>#REF!</v>
      </c>
      <c r="Q99" s="8" t="e">
        <f>Q155*(1+#REF!)</f>
        <v>#REF!</v>
      </c>
      <c r="R99" s="8" t="e">
        <f>R155*(1+#REF!)</f>
        <v>#REF!</v>
      </c>
    </row>
    <row r="100" spans="2:18" x14ac:dyDescent="0.2">
      <c r="B100" s="6">
        <v>12</v>
      </c>
      <c r="C100" s="7" t="s">
        <v>23</v>
      </c>
      <c r="D100" s="20">
        <v>0</v>
      </c>
      <c r="E100" s="20">
        <v>0</v>
      </c>
      <c r="F100" s="20">
        <v>0</v>
      </c>
      <c r="G100" s="8" t="e">
        <f>G156*(1+#REF!)</f>
        <v>#REF!</v>
      </c>
      <c r="H100" s="8" t="e">
        <f>H156*(1+#REF!)</f>
        <v>#REF!</v>
      </c>
      <c r="I100" s="8" t="e">
        <f>I156*(1+#REF!)</f>
        <v>#REF!</v>
      </c>
      <c r="J100" s="8" t="e">
        <f>J156*(1+#REF!)</f>
        <v>#REF!</v>
      </c>
      <c r="K100" s="8" t="e">
        <f>K156*(1+#REF!)</f>
        <v>#REF!</v>
      </c>
      <c r="L100" s="8" t="e">
        <f>L156*(1+#REF!)</f>
        <v>#REF!</v>
      </c>
      <c r="M100" s="8" t="e">
        <f>M156*(1+#REF!)</f>
        <v>#REF!</v>
      </c>
      <c r="N100" s="8" t="e">
        <f>N156*(1+#REF!)</f>
        <v>#REF!</v>
      </c>
      <c r="O100" s="8" t="e">
        <f>O156*(1+#REF!)</f>
        <v>#REF!</v>
      </c>
      <c r="P100" s="8" t="e">
        <f>P156*(1+#REF!)</f>
        <v>#REF!</v>
      </c>
      <c r="Q100" s="8" t="e">
        <f>Q156*(1+#REF!)</f>
        <v>#REF!</v>
      </c>
      <c r="R100" s="8" t="e">
        <f>R156*(1+#REF!)</f>
        <v>#REF!</v>
      </c>
    </row>
    <row r="101" spans="2:18" x14ac:dyDescent="0.2">
      <c r="B101" s="6">
        <v>13</v>
      </c>
      <c r="C101" s="7" t="s">
        <v>24</v>
      </c>
      <c r="D101" s="20">
        <v>0</v>
      </c>
      <c r="E101" s="20">
        <v>0</v>
      </c>
      <c r="F101" s="20">
        <v>0</v>
      </c>
      <c r="G101" s="8" t="e">
        <f>G157*(1+#REF!)</f>
        <v>#REF!</v>
      </c>
      <c r="H101" s="8" t="e">
        <f>H157*(1+#REF!)</f>
        <v>#REF!</v>
      </c>
      <c r="I101" s="8" t="e">
        <f>I157*(1+#REF!)</f>
        <v>#REF!</v>
      </c>
      <c r="J101" s="8" t="e">
        <f>J157*(1+#REF!)</f>
        <v>#REF!</v>
      </c>
      <c r="K101" s="8" t="e">
        <f>K157*(1+#REF!)</f>
        <v>#REF!</v>
      </c>
      <c r="L101" s="8" t="e">
        <f>L157*(1+#REF!)</f>
        <v>#REF!</v>
      </c>
      <c r="M101" s="8" t="e">
        <f>M157*(1+#REF!)</f>
        <v>#REF!</v>
      </c>
      <c r="N101" s="8" t="e">
        <f>N157*(1+#REF!)</f>
        <v>#REF!</v>
      </c>
      <c r="O101" s="8" t="e">
        <f>O157*(1+#REF!)</f>
        <v>#REF!</v>
      </c>
      <c r="P101" s="8" t="e">
        <f>P157*(1+#REF!)</f>
        <v>#REF!</v>
      </c>
      <c r="Q101" s="8" t="e">
        <f>Q157*(1+#REF!)</f>
        <v>#REF!</v>
      </c>
      <c r="R101" s="8" t="e">
        <f>R157*(1+#REF!)</f>
        <v>#REF!</v>
      </c>
    </row>
    <row r="102" spans="2:18" x14ac:dyDescent="0.2">
      <c r="B102" s="6">
        <v>14</v>
      </c>
      <c r="C102" s="7" t="s">
        <v>25</v>
      </c>
      <c r="D102" s="20">
        <v>0</v>
      </c>
      <c r="E102" s="20">
        <v>0</v>
      </c>
      <c r="F102" s="20">
        <v>0</v>
      </c>
      <c r="G102" s="8" t="e">
        <f>G158*(1+#REF!)</f>
        <v>#REF!</v>
      </c>
      <c r="H102" s="8" t="e">
        <f>H158*(1+#REF!)</f>
        <v>#REF!</v>
      </c>
      <c r="I102" s="8" t="e">
        <f>I158*(1+#REF!)</f>
        <v>#REF!</v>
      </c>
      <c r="J102" s="8" t="e">
        <f>J158*(1+#REF!)</f>
        <v>#REF!</v>
      </c>
      <c r="K102" s="8" t="e">
        <f>K158*(1+#REF!)</f>
        <v>#REF!</v>
      </c>
      <c r="L102" s="8" t="e">
        <f>L158*(1+#REF!)</f>
        <v>#REF!</v>
      </c>
      <c r="M102" s="8" t="e">
        <f>M158*(1+#REF!)</f>
        <v>#REF!</v>
      </c>
      <c r="N102" s="8" t="e">
        <f>N158*(1+#REF!)</f>
        <v>#REF!</v>
      </c>
      <c r="O102" s="8" t="e">
        <f>O158*(1+#REF!)</f>
        <v>#REF!</v>
      </c>
      <c r="P102" s="8" t="e">
        <f>P158*(1+#REF!)</f>
        <v>#REF!</v>
      </c>
      <c r="Q102" s="8" t="e">
        <f>Q158*(1+#REF!)</f>
        <v>#REF!</v>
      </c>
      <c r="R102" s="8" t="e">
        <f>R158*(1+#REF!)</f>
        <v>#REF!</v>
      </c>
    </row>
    <row r="103" spans="2:18" x14ac:dyDescent="0.2">
      <c r="B103" s="6">
        <v>15</v>
      </c>
      <c r="C103" s="7" t="s">
        <v>26</v>
      </c>
      <c r="D103" s="20">
        <v>0</v>
      </c>
      <c r="E103" s="20">
        <v>0</v>
      </c>
      <c r="F103" s="20">
        <v>0</v>
      </c>
      <c r="G103" s="8" t="e">
        <f>G159*(1+#REF!)</f>
        <v>#REF!</v>
      </c>
      <c r="H103" s="8" t="e">
        <f>H159*(1+#REF!)</f>
        <v>#REF!</v>
      </c>
      <c r="I103" s="8" t="e">
        <f>I159*(1+#REF!)</f>
        <v>#REF!</v>
      </c>
      <c r="J103" s="8" t="e">
        <f>J159*(1+#REF!)</f>
        <v>#REF!</v>
      </c>
      <c r="K103" s="8" t="e">
        <f>K159*(1+#REF!)</f>
        <v>#REF!</v>
      </c>
      <c r="L103" s="8" t="e">
        <f>L159*(1+#REF!)</f>
        <v>#REF!</v>
      </c>
      <c r="M103" s="8" t="e">
        <f>M159*(1+#REF!)</f>
        <v>#REF!</v>
      </c>
      <c r="N103" s="8" t="e">
        <f>N159*(1+#REF!)</f>
        <v>#REF!</v>
      </c>
      <c r="O103" s="8" t="e">
        <f>O159*(1+#REF!)</f>
        <v>#REF!</v>
      </c>
      <c r="P103" s="8" t="e">
        <f>P159*(1+#REF!)</f>
        <v>#REF!</v>
      </c>
      <c r="Q103" s="8" t="e">
        <f>Q159*(1+#REF!)</f>
        <v>#REF!</v>
      </c>
      <c r="R103" s="8" t="e">
        <f>R159*(1+#REF!)</f>
        <v>#REF!</v>
      </c>
    </row>
    <row r="104" spans="2:18" x14ac:dyDescent="0.2">
      <c r="B104" s="6">
        <v>16</v>
      </c>
      <c r="C104" s="7" t="s">
        <v>27</v>
      </c>
      <c r="D104" s="20">
        <v>0</v>
      </c>
      <c r="E104" s="20">
        <v>0</v>
      </c>
      <c r="F104" s="20">
        <v>0</v>
      </c>
      <c r="G104" s="8" t="e">
        <f>G160*(1+#REF!)</f>
        <v>#REF!</v>
      </c>
      <c r="H104" s="8" t="e">
        <f>H160*(1+#REF!)</f>
        <v>#REF!</v>
      </c>
      <c r="I104" s="8" t="e">
        <f>I160*(1+#REF!)</f>
        <v>#REF!</v>
      </c>
      <c r="J104" s="8" t="e">
        <f>J160*(1+#REF!)</f>
        <v>#REF!</v>
      </c>
      <c r="K104" s="8" t="e">
        <f>K160*(1+#REF!)</f>
        <v>#REF!</v>
      </c>
      <c r="L104" s="8" t="e">
        <f>L160*(1+#REF!)</f>
        <v>#REF!</v>
      </c>
      <c r="M104" s="8" t="e">
        <f>M160*(1+#REF!)</f>
        <v>#REF!</v>
      </c>
      <c r="N104" s="8" t="e">
        <f>N160*(1+#REF!)</f>
        <v>#REF!</v>
      </c>
      <c r="O104" s="8" t="e">
        <f>O160*(1+#REF!)</f>
        <v>#REF!</v>
      </c>
      <c r="P104" s="8" t="e">
        <f>P160*(1+#REF!)</f>
        <v>#REF!</v>
      </c>
      <c r="Q104" s="8" t="e">
        <f>Q160*(1+#REF!)</f>
        <v>#REF!</v>
      </c>
      <c r="R104" s="8" t="e">
        <f>R160*(1+#REF!)</f>
        <v>#REF!</v>
      </c>
    </row>
    <row r="105" spans="2:18" x14ac:dyDescent="0.2">
      <c r="B105" s="6">
        <v>17</v>
      </c>
      <c r="C105" s="7" t="s">
        <v>28</v>
      </c>
      <c r="D105" s="20">
        <v>0</v>
      </c>
      <c r="E105" s="20">
        <v>0</v>
      </c>
      <c r="F105" s="20">
        <v>0</v>
      </c>
      <c r="G105" s="8" t="e">
        <f>G161*(1+#REF!)</f>
        <v>#REF!</v>
      </c>
      <c r="H105" s="8" t="e">
        <f>H161*(1+#REF!)</f>
        <v>#REF!</v>
      </c>
      <c r="I105" s="8" t="e">
        <f>I161*(1+#REF!)</f>
        <v>#REF!</v>
      </c>
      <c r="J105" s="8" t="e">
        <f>J161*(1+#REF!)</f>
        <v>#REF!</v>
      </c>
      <c r="K105" s="8" t="e">
        <f>K161*(1+#REF!)</f>
        <v>#REF!</v>
      </c>
      <c r="L105" s="8" t="e">
        <f>L161*(1+#REF!)</f>
        <v>#REF!</v>
      </c>
      <c r="M105" s="8" t="e">
        <f>M161*(1+#REF!)</f>
        <v>#REF!</v>
      </c>
      <c r="N105" s="8" t="e">
        <f>N161*(1+#REF!)</f>
        <v>#REF!</v>
      </c>
      <c r="O105" s="8" t="e">
        <f>O161*(1+#REF!)</f>
        <v>#REF!</v>
      </c>
      <c r="P105" s="8" t="e">
        <f>P161*(1+#REF!)</f>
        <v>#REF!</v>
      </c>
      <c r="Q105" s="8" t="e">
        <f>Q161*(1+#REF!)</f>
        <v>#REF!</v>
      </c>
      <c r="R105" s="8" t="e">
        <f>R161*(1+#REF!)</f>
        <v>#REF!</v>
      </c>
    </row>
    <row r="106" spans="2:18" x14ac:dyDescent="0.2">
      <c r="B106" s="6">
        <v>18</v>
      </c>
      <c r="C106" s="7" t="s">
        <v>29</v>
      </c>
      <c r="D106" s="20">
        <v>0</v>
      </c>
      <c r="E106" s="20">
        <v>0</v>
      </c>
      <c r="F106" s="20">
        <v>0</v>
      </c>
      <c r="G106" s="8" t="e">
        <f>G162*(1+#REF!)</f>
        <v>#REF!</v>
      </c>
      <c r="H106" s="8" t="e">
        <f>H162*(1+#REF!)</f>
        <v>#REF!</v>
      </c>
      <c r="I106" s="8" t="e">
        <f>I162*(1+#REF!)</f>
        <v>#REF!</v>
      </c>
      <c r="J106" s="8" t="e">
        <f>J162*(1+#REF!)</f>
        <v>#REF!</v>
      </c>
      <c r="K106" s="8" t="e">
        <f>K162*(1+#REF!)</f>
        <v>#REF!</v>
      </c>
      <c r="L106" s="8" t="e">
        <f>L162*(1+#REF!)</f>
        <v>#REF!</v>
      </c>
      <c r="M106" s="8" t="e">
        <f>M162*(1+#REF!)</f>
        <v>#REF!</v>
      </c>
      <c r="N106" s="8" t="e">
        <f>N162*(1+#REF!)</f>
        <v>#REF!</v>
      </c>
      <c r="O106" s="8" t="e">
        <f>O162*(1+#REF!)</f>
        <v>#REF!</v>
      </c>
      <c r="P106" s="8" t="e">
        <f>P162*(1+#REF!)</f>
        <v>#REF!</v>
      </c>
      <c r="Q106" s="8" t="e">
        <f>Q162*(1+#REF!)</f>
        <v>#REF!</v>
      </c>
      <c r="R106" s="8" t="e">
        <f>R162*(1+#REF!)</f>
        <v>#REF!</v>
      </c>
    </row>
    <row r="107" spans="2:18" x14ac:dyDescent="0.2">
      <c r="B107" s="6">
        <v>19</v>
      </c>
      <c r="C107" s="7" t="s">
        <v>30</v>
      </c>
      <c r="D107" s="20">
        <v>0</v>
      </c>
      <c r="E107" s="20">
        <v>0</v>
      </c>
      <c r="F107" s="20">
        <v>0</v>
      </c>
      <c r="G107" s="8" t="e">
        <f>G163*(1+#REF!)</f>
        <v>#REF!</v>
      </c>
      <c r="H107" s="8" t="e">
        <f>H163*(1+#REF!)</f>
        <v>#REF!</v>
      </c>
      <c r="I107" s="8" t="e">
        <f>I163*(1+#REF!)</f>
        <v>#REF!</v>
      </c>
      <c r="J107" s="8" t="e">
        <f>J163*(1+#REF!)</f>
        <v>#REF!</v>
      </c>
      <c r="K107" s="8" t="e">
        <f>K163*(1+#REF!)</f>
        <v>#REF!</v>
      </c>
      <c r="L107" s="8" t="e">
        <f>L163*(1+#REF!)</f>
        <v>#REF!</v>
      </c>
      <c r="M107" s="8" t="e">
        <f>M163*(1+#REF!)</f>
        <v>#REF!</v>
      </c>
      <c r="N107" s="8" t="e">
        <f>N163*(1+#REF!)</f>
        <v>#REF!</v>
      </c>
      <c r="O107" s="8" t="e">
        <f>O163*(1+#REF!)</f>
        <v>#REF!</v>
      </c>
      <c r="P107" s="8" t="e">
        <f>P163*(1+#REF!)</f>
        <v>#REF!</v>
      </c>
      <c r="Q107" s="8" t="e">
        <f>Q163*(1+#REF!)</f>
        <v>#REF!</v>
      </c>
      <c r="R107" s="8" t="e">
        <f>R163*(1+#REF!)</f>
        <v>#REF!</v>
      </c>
    </row>
    <row r="108" spans="2:18" x14ac:dyDescent="0.2">
      <c r="B108" s="6">
        <v>20</v>
      </c>
      <c r="C108" s="7" t="s">
        <v>31</v>
      </c>
      <c r="D108" s="20">
        <v>0</v>
      </c>
      <c r="E108" s="20">
        <v>0</v>
      </c>
      <c r="F108" s="20">
        <v>0</v>
      </c>
      <c r="G108" s="8" t="e">
        <f>G164*(1+#REF!)</f>
        <v>#REF!</v>
      </c>
      <c r="H108" s="8" t="e">
        <f>H164*(1+#REF!)</f>
        <v>#REF!</v>
      </c>
      <c r="I108" s="8" t="e">
        <f>I164*(1+#REF!)</f>
        <v>#REF!</v>
      </c>
      <c r="J108" s="8" t="e">
        <f>J164*(1+#REF!)</f>
        <v>#REF!</v>
      </c>
      <c r="K108" s="8" t="e">
        <f>K164*(1+#REF!)</f>
        <v>#REF!</v>
      </c>
      <c r="L108" s="8" t="e">
        <f>L164*(1+#REF!)</f>
        <v>#REF!</v>
      </c>
      <c r="M108" s="8" t="e">
        <f>M164*(1+#REF!)</f>
        <v>#REF!</v>
      </c>
      <c r="N108" s="8" t="e">
        <f>N164*(1+#REF!)</f>
        <v>#REF!</v>
      </c>
      <c r="O108" s="8" t="e">
        <f>O164*(1+#REF!)</f>
        <v>#REF!</v>
      </c>
      <c r="P108" s="8" t="e">
        <f>P164*(1+#REF!)</f>
        <v>#REF!</v>
      </c>
      <c r="Q108" s="8" t="e">
        <f>Q164*(1+#REF!)</f>
        <v>#REF!</v>
      </c>
      <c r="R108" s="8" t="e">
        <f>R164*(1+#REF!)</f>
        <v>#REF!</v>
      </c>
    </row>
    <row r="109" spans="2:18" x14ac:dyDescent="0.2">
      <c r="B109" s="6">
        <v>21</v>
      </c>
      <c r="C109" s="7" t="s">
        <v>32</v>
      </c>
      <c r="D109" s="20">
        <v>0</v>
      </c>
      <c r="E109" s="20">
        <v>0</v>
      </c>
      <c r="F109" s="20">
        <v>0</v>
      </c>
      <c r="G109" s="8" t="e">
        <f>G165*(1+#REF!)</f>
        <v>#REF!</v>
      </c>
      <c r="H109" s="8" t="e">
        <f>H165*(1+#REF!)</f>
        <v>#REF!</v>
      </c>
      <c r="I109" s="8" t="e">
        <f>I165*(1+#REF!)</f>
        <v>#REF!</v>
      </c>
      <c r="J109" s="8" t="e">
        <f>J165*(1+#REF!)</f>
        <v>#REF!</v>
      </c>
      <c r="K109" s="8" t="e">
        <f>K165*(1+#REF!)</f>
        <v>#REF!</v>
      </c>
      <c r="L109" s="8" t="e">
        <f>L165*(1+#REF!)</f>
        <v>#REF!</v>
      </c>
      <c r="M109" s="8" t="e">
        <f>M165*(1+#REF!)</f>
        <v>#REF!</v>
      </c>
      <c r="N109" s="8" t="e">
        <f>N165*(1+#REF!)</f>
        <v>#REF!</v>
      </c>
      <c r="O109" s="8" t="e">
        <f>O165*(1+#REF!)</f>
        <v>#REF!</v>
      </c>
      <c r="P109" s="8" t="e">
        <f>P165*(1+#REF!)</f>
        <v>#REF!</v>
      </c>
      <c r="Q109" s="8" t="e">
        <f>Q165*(1+#REF!)</f>
        <v>#REF!</v>
      </c>
      <c r="R109" s="8" t="e">
        <f>R165*(1+#REF!)</f>
        <v>#REF!</v>
      </c>
    </row>
    <row r="110" spans="2:18" x14ac:dyDescent="0.2">
      <c r="B110" s="6">
        <v>22</v>
      </c>
      <c r="C110" s="7" t="s">
        <v>37</v>
      </c>
      <c r="D110" s="20">
        <v>0</v>
      </c>
      <c r="E110" s="20">
        <v>0</v>
      </c>
      <c r="F110" s="20">
        <v>0</v>
      </c>
      <c r="G110" s="8" t="e">
        <f>G166*(1+#REF!)</f>
        <v>#REF!</v>
      </c>
      <c r="H110" s="8" t="e">
        <f>H166*(1+#REF!)</f>
        <v>#REF!</v>
      </c>
      <c r="I110" s="8" t="e">
        <f>I166*(1+#REF!)</f>
        <v>#REF!</v>
      </c>
      <c r="J110" s="8" t="e">
        <f>J166*(1+#REF!)</f>
        <v>#REF!</v>
      </c>
      <c r="K110" s="8" t="e">
        <f>K166*(1+#REF!)</f>
        <v>#REF!</v>
      </c>
      <c r="L110" s="8" t="e">
        <f>L166*(1+#REF!)</f>
        <v>#REF!</v>
      </c>
      <c r="M110" s="8" t="e">
        <f>M166*(1+#REF!)</f>
        <v>#REF!</v>
      </c>
      <c r="N110" s="8" t="e">
        <f>N166*(1+#REF!)</f>
        <v>#REF!</v>
      </c>
      <c r="O110" s="8" t="e">
        <f>O166*(1+#REF!)</f>
        <v>#REF!</v>
      </c>
      <c r="P110" s="8" t="e">
        <f>P166*(1+#REF!)</f>
        <v>#REF!</v>
      </c>
      <c r="Q110" s="8" t="e">
        <f>Q166*(1+#REF!)</f>
        <v>#REF!</v>
      </c>
      <c r="R110" s="8" t="e">
        <f>R166*(1+#REF!)</f>
        <v>#REF!</v>
      </c>
    </row>
    <row r="111" spans="2:18" x14ac:dyDescent="0.2">
      <c r="B111" s="6">
        <v>23</v>
      </c>
      <c r="C111" s="7" t="s">
        <v>38</v>
      </c>
      <c r="D111" s="20">
        <v>0</v>
      </c>
      <c r="E111" s="20">
        <v>0</v>
      </c>
      <c r="F111" s="20">
        <v>0</v>
      </c>
      <c r="G111" s="8" t="e">
        <f>G167*(1+#REF!)</f>
        <v>#REF!</v>
      </c>
      <c r="H111" s="8" t="e">
        <f>H167*(1+#REF!)</f>
        <v>#REF!</v>
      </c>
      <c r="I111" s="8" t="e">
        <f>I167*(1+#REF!)</f>
        <v>#REF!</v>
      </c>
      <c r="J111" s="8" t="e">
        <f>J167*(1+#REF!)</f>
        <v>#REF!</v>
      </c>
      <c r="K111" s="8" t="e">
        <f>K167*(1+#REF!)</f>
        <v>#REF!</v>
      </c>
      <c r="L111" s="8" t="e">
        <f>L167*(1+#REF!)</f>
        <v>#REF!</v>
      </c>
      <c r="M111" s="8" t="e">
        <f>M167*(1+#REF!)</f>
        <v>#REF!</v>
      </c>
      <c r="N111" s="8" t="e">
        <f>N167*(1+#REF!)</f>
        <v>#REF!</v>
      </c>
      <c r="O111" s="8" t="e">
        <f>O167*(1+#REF!)</f>
        <v>#REF!</v>
      </c>
      <c r="P111" s="8" t="e">
        <f>P167*(1+#REF!)</f>
        <v>#REF!</v>
      </c>
      <c r="Q111" s="8" t="e">
        <f>Q167*(1+#REF!)</f>
        <v>#REF!</v>
      </c>
      <c r="R111" s="8" t="e">
        <f>R167*(1+#REF!)</f>
        <v>#REF!</v>
      </c>
    </row>
    <row r="112" spans="2:18" x14ac:dyDescent="0.2">
      <c r="B112" s="6">
        <v>24</v>
      </c>
      <c r="C112" s="7" t="s">
        <v>39</v>
      </c>
      <c r="D112" s="20">
        <v>0</v>
      </c>
      <c r="E112" s="20">
        <v>0</v>
      </c>
      <c r="F112" s="20">
        <v>0</v>
      </c>
      <c r="G112" s="8" t="e">
        <f>G168*(1+#REF!)</f>
        <v>#REF!</v>
      </c>
      <c r="H112" s="8" t="e">
        <f>H168*(1+#REF!)</f>
        <v>#REF!</v>
      </c>
      <c r="I112" s="8" t="e">
        <f>I168*(1+#REF!)</f>
        <v>#REF!</v>
      </c>
      <c r="J112" s="8" t="e">
        <f>J168*(1+#REF!)</f>
        <v>#REF!</v>
      </c>
      <c r="K112" s="8" t="e">
        <f>K168*(1+#REF!)</f>
        <v>#REF!</v>
      </c>
      <c r="L112" s="8" t="e">
        <f>L168*(1+#REF!)</f>
        <v>#REF!</v>
      </c>
      <c r="M112" s="8" t="e">
        <f>M168*(1+#REF!)</f>
        <v>#REF!</v>
      </c>
      <c r="N112" s="8" t="e">
        <f>N168*(1+#REF!)</f>
        <v>#REF!</v>
      </c>
      <c r="O112" s="8" t="e">
        <f>O168*(1+#REF!)</f>
        <v>#REF!</v>
      </c>
      <c r="P112" s="8" t="e">
        <f>P168*(1+#REF!)</f>
        <v>#REF!</v>
      </c>
      <c r="Q112" s="8" t="e">
        <f>Q168*(1+#REF!)</f>
        <v>#REF!</v>
      </c>
      <c r="R112" s="8" t="e">
        <f>R168*(1+#REF!)</f>
        <v>#REF!</v>
      </c>
    </row>
    <row r="113" spans="2:20" x14ac:dyDescent="0.2">
      <c r="B113" s="6">
        <v>25</v>
      </c>
      <c r="C113" s="7" t="s">
        <v>40</v>
      </c>
      <c r="D113" s="20">
        <v>0</v>
      </c>
      <c r="E113" s="20">
        <v>0</v>
      </c>
      <c r="F113" s="20">
        <v>0</v>
      </c>
      <c r="G113" s="8" t="e">
        <f>G169*(1+#REF!)</f>
        <v>#REF!</v>
      </c>
      <c r="H113" s="8" t="e">
        <f>H169*(1+#REF!)</f>
        <v>#REF!</v>
      </c>
      <c r="I113" s="8" t="e">
        <f>I169*(1+#REF!)</f>
        <v>#REF!</v>
      </c>
      <c r="J113" s="8" t="e">
        <f>J169*(1+#REF!)</f>
        <v>#REF!</v>
      </c>
      <c r="K113" s="8" t="e">
        <f>K169*(1+#REF!)</f>
        <v>#REF!</v>
      </c>
      <c r="L113" s="8" t="e">
        <f>L169*(1+#REF!)</f>
        <v>#REF!</v>
      </c>
      <c r="M113" s="8" t="e">
        <f>M169*(1+#REF!)</f>
        <v>#REF!</v>
      </c>
      <c r="N113" s="8" t="e">
        <f>N169*(1+#REF!)</f>
        <v>#REF!</v>
      </c>
      <c r="O113" s="8" t="e">
        <f>O169*(1+#REF!)</f>
        <v>#REF!</v>
      </c>
      <c r="P113" s="8" t="e">
        <f>P169*(1+#REF!)</f>
        <v>#REF!</v>
      </c>
      <c r="Q113" s="8" t="e">
        <f>Q169*(1+#REF!)</f>
        <v>#REF!</v>
      </c>
      <c r="R113" s="8" t="e">
        <f>R169*(1+#REF!)</f>
        <v>#REF!</v>
      </c>
    </row>
    <row r="114" spans="2:20" x14ac:dyDescent="0.2"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2:20" x14ac:dyDescent="0.2">
      <c r="C115" s="22" t="s">
        <v>68</v>
      </c>
      <c r="D115" t="s">
        <v>64</v>
      </c>
    </row>
    <row r="116" spans="2:20" x14ac:dyDescent="0.2">
      <c r="B116" s="11"/>
      <c r="C116" s="12" t="s">
        <v>36</v>
      </c>
      <c r="D116" s="13" t="s">
        <v>46</v>
      </c>
      <c r="E116" s="13" t="s">
        <v>47</v>
      </c>
      <c r="F116" s="13" t="s">
        <v>48</v>
      </c>
      <c r="G116" s="13" t="s">
        <v>49</v>
      </c>
      <c r="H116" s="13" t="s">
        <v>50</v>
      </c>
      <c r="I116" s="13" t="s">
        <v>51</v>
      </c>
      <c r="J116" s="13" t="s">
        <v>52</v>
      </c>
      <c r="K116" s="13" t="s">
        <v>53</v>
      </c>
      <c r="L116" s="13" t="s">
        <v>54</v>
      </c>
      <c r="M116" s="13" t="s">
        <v>55</v>
      </c>
      <c r="N116" s="13" t="s">
        <v>56</v>
      </c>
      <c r="O116" s="13" t="s">
        <v>57</v>
      </c>
      <c r="P116" s="13" t="s">
        <v>58</v>
      </c>
      <c r="Q116" s="13" t="s">
        <v>59</v>
      </c>
      <c r="R116" s="13" t="s">
        <v>60</v>
      </c>
    </row>
    <row r="117" spans="2:20" x14ac:dyDescent="0.2">
      <c r="B117" s="6">
        <v>1</v>
      </c>
      <c r="C117" s="7" t="s">
        <v>12</v>
      </c>
      <c r="D117" s="20">
        <v>0</v>
      </c>
      <c r="E117" s="20">
        <v>0</v>
      </c>
      <c r="F117" s="20">
        <v>0</v>
      </c>
      <c r="G117" s="20" t="e">
        <f>S117/12</f>
        <v>#REF!</v>
      </c>
      <c r="H117" s="20" t="e">
        <f>G117</f>
        <v>#REF!</v>
      </c>
      <c r="I117" s="20" t="e">
        <f t="shared" ref="I117:R117" si="34">H117</f>
        <v>#REF!</v>
      </c>
      <c r="J117" s="20" t="e">
        <f t="shared" si="34"/>
        <v>#REF!</v>
      </c>
      <c r="K117" s="20" t="e">
        <f t="shared" si="34"/>
        <v>#REF!</v>
      </c>
      <c r="L117" s="20" t="e">
        <f t="shared" si="34"/>
        <v>#REF!</v>
      </c>
      <c r="M117" s="20" t="e">
        <f t="shared" si="34"/>
        <v>#REF!</v>
      </c>
      <c r="N117" s="20" t="e">
        <f t="shared" si="34"/>
        <v>#REF!</v>
      </c>
      <c r="O117" s="20" t="e">
        <f t="shared" si="34"/>
        <v>#REF!</v>
      </c>
      <c r="P117" s="20" t="e">
        <f t="shared" si="34"/>
        <v>#REF!</v>
      </c>
      <c r="Q117" s="20" t="e">
        <f t="shared" si="34"/>
        <v>#REF!</v>
      </c>
      <c r="R117" s="20" t="e">
        <f t="shared" si="34"/>
        <v>#REF!</v>
      </c>
      <c r="S117" s="20" t="e">
        <f>#REF!*(1+(12*#REF!))*(1+#REF!)</f>
        <v>#REF!</v>
      </c>
      <c r="T117" s="26"/>
    </row>
    <row r="118" spans="2:20" x14ac:dyDescent="0.2">
      <c r="B118" s="6">
        <v>2</v>
      </c>
      <c r="C118" s="7" t="s">
        <v>13</v>
      </c>
      <c r="D118" s="20">
        <v>0</v>
      </c>
      <c r="E118" s="20">
        <v>0</v>
      </c>
      <c r="F118" s="20">
        <v>0</v>
      </c>
      <c r="G118" s="20" t="e">
        <f t="shared" ref="G118:G141" si="35">S118/12</f>
        <v>#REF!</v>
      </c>
      <c r="H118" s="20" t="e">
        <f t="shared" ref="H118:R141" si="36">G118</f>
        <v>#REF!</v>
      </c>
      <c r="I118" s="20" t="e">
        <f t="shared" si="36"/>
        <v>#REF!</v>
      </c>
      <c r="J118" s="20" t="e">
        <f t="shared" si="36"/>
        <v>#REF!</v>
      </c>
      <c r="K118" s="20" t="e">
        <f t="shared" si="36"/>
        <v>#REF!</v>
      </c>
      <c r="L118" s="20" t="e">
        <f t="shared" si="36"/>
        <v>#REF!</v>
      </c>
      <c r="M118" s="20" t="e">
        <f t="shared" si="36"/>
        <v>#REF!</v>
      </c>
      <c r="N118" s="20" t="e">
        <f t="shared" si="36"/>
        <v>#REF!</v>
      </c>
      <c r="O118" s="20" t="e">
        <f t="shared" si="36"/>
        <v>#REF!</v>
      </c>
      <c r="P118" s="20" t="e">
        <f t="shared" si="36"/>
        <v>#REF!</v>
      </c>
      <c r="Q118" s="20" t="e">
        <f t="shared" si="36"/>
        <v>#REF!</v>
      </c>
      <c r="R118" s="20" t="e">
        <f t="shared" si="36"/>
        <v>#REF!</v>
      </c>
      <c r="S118" s="20" t="e">
        <f>#REF!*(1+(12*#REF!))*(1+#REF!)</f>
        <v>#REF!</v>
      </c>
    </row>
    <row r="119" spans="2:20" x14ac:dyDescent="0.2">
      <c r="B119" s="6">
        <v>3</v>
      </c>
      <c r="C119" s="7" t="s">
        <v>14</v>
      </c>
      <c r="D119" s="20">
        <v>0</v>
      </c>
      <c r="E119" s="20">
        <v>0</v>
      </c>
      <c r="F119" s="20">
        <v>0</v>
      </c>
      <c r="G119" s="20" t="e">
        <f t="shared" si="35"/>
        <v>#REF!</v>
      </c>
      <c r="H119" s="20" t="e">
        <f t="shared" si="36"/>
        <v>#REF!</v>
      </c>
      <c r="I119" s="20" t="e">
        <f t="shared" si="36"/>
        <v>#REF!</v>
      </c>
      <c r="J119" s="20" t="e">
        <f t="shared" si="36"/>
        <v>#REF!</v>
      </c>
      <c r="K119" s="20" t="e">
        <f t="shared" si="36"/>
        <v>#REF!</v>
      </c>
      <c r="L119" s="20" t="e">
        <f t="shared" si="36"/>
        <v>#REF!</v>
      </c>
      <c r="M119" s="20" t="e">
        <f t="shared" si="36"/>
        <v>#REF!</v>
      </c>
      <c r="N119" s="20" t="e">
        <f t="shared" si="36"/>
        <v>#REF!</v>
      </c>
      <c r="O119" s="20" t="e">
        <f t="shared" si="36"/>
        <v>#REF!</v>
      </c>
      <c r="P119" s="20" t="e">
        <f t="shared" si="36"/>
        <v>#REF!</v>
      </c>
      <c r="Q119" s="20" t="e">
        <f t="shared" si="36"/>
        <v>#REF!</v>
      </c>
      <c r="R119" s="20" t="e">
        <f t="shared" si="36"/>
        <v>#REF!</v>
      </c>
      <c r="S119" s="20" t="e">
        <f>#REF!*(1+(12*#REF!))*(1+#REF!)</f>
        <v>#REF!</v>
      </c>
    </row>
    <row r="120" spans="2:20" x14ac:dyDescent="0.2">
      <c r="B120" s="6">
        <v>4</v>
      </c>
      <c r="C120" s="7" t="s">
        <v>15</v>
      </c>
      <c r="D120" s="20">
        <v>0</v>
      </c>
      <c r="E120" s="20">
        <v>0</v>
      </c>
      <c r="F120" s="20">
        <v>0</v>
      </c>
      <c r="G120" s="20" t="e">
        <f t="shared" si="35"/>
        <v>#REF!</v>
      </c>
      <c r="H120" s="20" t="e">
        <f t="shared" si="36"/>
        <v>#REF!</v>
      </c>
      <c r="I120" s="20" t="e">
        <f t="shared" si="36"/>
        <v>#REF!</v>
      </c>
      <c r="J120" s="20" t="e">
        <f t="shared" si="36"/>
        <v>#REF!</v>
      </c>
      <c r="K120" s="20" t="e">
        <f t="shared" si="36"/>
        <v>#REF!</v>
      </c>
      <c r="L120" s="20" t="e">
        <f t="shared" si="36"/>
        <v>#REF!</v>
      </c>
      <c r="M120" s="20" t="e">
        <f t="shared" si="36"/>
        <v>#REF!</v>
      </c>
      <c r="N120" s="20" t="e">
        <f t="shared" si="36"/>
        <v>#REF!</v>
      </c>
      <c r="O120" s="20" t="e">
        <f t="shared" si="36"/>
        <v>#REF!</v>
      </c>
      <c r="P120" s="20" t="e">
        <f t="shared" si="36"/>
        <v>#REF!</v>
      </c>
      <c r="Q120" s="20" t="e">
        <f t="shared" si="36"/>
        <v>#REF!</v>
      </c>
      <c r="R120" s="20" t="e">
        <f t="shared" si="36"/>
        <v>#REF!</v>
      </c>
      <c r="S120" s="20" t="e">
        <f>#REF!*(1+(12*#REF!))*(1+#REF!)</f>
        <v>#REF!</v>
      </c>
    </row>
    <row r="121" spans="2:20" x14ac:dyDescent="0.2">
      <c r="B121" s="6">
        <v>5</v>
      </c>
      <c r="C121" s="7" t="s">
        <v>16</v>
      </c>
      <c r="D121" s="20">
        <v>0</v>
      </c>
      <c r="E121" s="20">
        <v>0</v>
      </c>
      <c r="F121" s="20">
        <v>0</v>
      </c>
      <c r="G121" s="20" t="e">
        <f t="shared" si="35"/>
        <v>#REF!</v>
      </c>
      <c r="H121" s="20" t="e">
        <f t="shared" si="36"/>
        <v>#REF!</v>
      </c>
      <c r="I121" s="20" t="e">
        <f t="shared" si="36"/>
        <v>#REF!</v>
      </c>
      <c r="J121" s="20" t="e">
        <f t="shared" si="36"/>
        <v>#REF!</v>
      </c>
      <c r="K121" s="20" t="e">
        <f t="shared" si="36"/>
        <v>#REF!</v>
      </c>
      <c r="L121" s="20" t="e">
        <f t="shared" si="36"/>
        <v>#REF!</v>
      </c>
      <c r="M121" s="20" t="e">
        <f t="shared" si="36"/>
        <v>#REF!</v>
      </c>
      <c r="N121" s="20" t="e">
        <f t="shared" si="36"/>
        <v>#REF!</v>
      </c>
      <c r="O121" s="20" t="e">
        <f t="shared" si="36"/>
        <v>#REF!</v>
      </c>
      <c r="P121" s="20" t="e">
        <f t="shared" si="36"/>
        <v>#REF!</v>
      </c>
      <c r="Q121" s="20" t="e">
        <f t="shared" si="36"/>
        <v>#REF!</v>
      </c>
      <c r="R121" s="20" t="e">
        <f t="shared" si="36"/>
        <v>#REF!</v>
      </c>
      <c r="S121" s="20" t="e">
        <f>#REF!*(1+(12*#REF!))*(1+#REF!)</f>
        <v>#REF!</v>
      </c>
    </row>
    <row r="122" spans="2:20" x14ac:dyDescent="0.2">
      <c r="B122" s="6">
        <v>6</v>
      </c>
      <c r="C122" s="7" t="s">
        <v>17</v>
      </c>
      <c r="D122" s="20">
        <v>0</v>
      </c>
      <c r="E122" s="20">
        <v>0</v>
      </c>
      <c r="F122" s="20">
        <v>0</v>
      </c>
      <c r="G122" s="20" t="e">
        <f t="shared" si="35"/>
        <v>#REF!</v>
      </c>
      <c r="H122" s="20" t="e">
        <f t="shared" si="36"/>
        <v>#REF!</v>
      </c>
      <c r="I122" s="20" t="e">
        <f t="shared" si="36"/>
        <v>#REF!</v>
      </c>
      <c r="J122" s="20" t="e">
        <f t="shared" si="36"/>
        <v>#REF!</v>
      </c>
      <c r="K122" s="20" t="e">
        <f t="shared" si="36"/>
        <v>#REF!</v>
      </c>
      <c r="L122" s="20" t="e">
        <f t="shared" si="36"/>
        <v>#REF!</v>
      </c>
      <c r="M122" s="20" t="e">
        <f t="shared" si="36"/>
        <v>#REF!</v>
      </c>
      <c r="N122" s="20" t="e">
        <f t="shared" si="36"/>
        <v>#REF!</v>
      </c>
      <c r="O122" s="20" t="e">
        <f t="shared" si="36"/>
        <v>#REF!</v>
      </c>
      <c r="P122" s="20" t="e">
        <f t="shared" si="36"/>
        <v>#REF!</v>
      </c>
      <c r="Q122" s="20" t="e">
        <f t="shared" si="36"/>
        <v>#REF!</v>
      </c>
      <c r="R122" s="20" t="e">
        <f t="shared" si="36"/>
        <v>#REF!</v>
      </c>
      <c r="S122" s="20" t="e">
        <f>#REF!*(1+(12*#REF!))*(1+#REF!)</f>
        <v>#REF!</v>
      </c>
    </row>
    <row r="123" spans="2:20" x14ac:dyDescent="0.2">
      <c r="B123" s="6">
        <v>7</v>
      </c>
      <c r="C123" s="7" t="s">
        <v>18</v>
      </c>
      <c r="D123" s="20">
        <v>0</v>
      </c>
      <c r="E123" s="20">
        <v>0</v>
      </c>
      <c r="F123" s="20">
        <v>0</v>
      </c>
      <c r="G123" s="20" t="e">
        <f t="shared" si="35"/>
        <v>#REF!</v>
      </c>
      <c r="H123" s="20" t="e">
        <f t="shared" si="36"/>
        <v>#REF!</v>
      </c>
      <c r="I123" s="20" t="e">
        <f t="shared" si="36"/>
        <v>#REF!</v>
      </c>
      <c r="J123" s="20" t="e">
        <f t="shared" si="36"/>
        <v>#REF!</v>
      </c>
      <c r="K123" s="20" t="e">
        <f t="shared" si="36"/>
        <v>#REF!</v>
      </c>
      <c r="L123" s="20" t="e">
        <f t="shared" si="36"/>
        <v>#REF!</v>
      </c>
      <c r="M123" s="20" t="e">
        <f t="shared" si="36"/>
        <v>#REF!</v>
      </c>
      <c r="N123" s="20" t="e">
        <f t="shared" si="36"/>
        <v>#REF!</v>
      </c>
      <c r="O123" s="20" t="e">
        <f t="shared" si="36"/>
        <v>#REF!</v>
      </c>
      <c r="P123" s="20" t="e">
        <f t="shared" si="36"/>
        <v>#REF!</v>
      </c>
      <c r="Q123" s="20" t="e">
        <f t="shared" si="36"/>
        <v>#REF!</v>
      </c>
      <c r="R123" s="20" t="e">
        <f t="shared" si="36"/>
        <v>#REF!</v>
      </c>
      <c r="S123" s="20" t="e">
        <f>#REF!*(1+(12*#REF!))*(1+#REF!)</f>
        <v>#REF!</v>
      </c>
    </row>
    <row r="124" spans="2:20" x14ac:dyDescent="0.2">
      <c r="B124" s="6">
        <v>8</v>
      </c>
      <c r="C124" s="7" t="s">
        <v>19</v>
      </c>
      <c r="D124" s="20">
        <v>0</v>
      </c>
      <c r="E124" s="20">
        <v>0</v>
      </c>
      <c r="F124" s="20">
        <v>0</v>
      </c>
      <c r="G124" s="20" t="e">
        <f t="shared" si="35"/>
        <v>#REF!</v>
      </c>
      <c r="H124" s="20" t="e">
        <f t="shared" si="36"/>
        <v>#REF!</v>
      </c>
      <c r="I124" s="20" t="e">
        <f t="shared" si="36"/>
        <v>#REF!</v>
      </c>
      <c r="J124" s="20" t="e">
        <f t="shared" si="36"/>
        <v>#REF!</v>
      </c>
      <c r="K124" s="20" t="e">
        <f t="shared" si="36"/>
        <v>#REF!</v>
      </c>
      <c r="L124" s="20" t="e">
        <f t="shared" si="36"/>
        <v>#REF!</v>
      </c>
      <c r="M124" s="20" t="e">
        <f t="shared" si="36"/>
        <v>#REF!</v>
      </c>
      <c r="N124" s="20" t="e">
        <f t="shared" si="36"/>
        <v>#REF!</v>
      </c>
      <c r="O124" s="20" t="e">
        <f t="shared" si="36"/>
        <v>#REF!</v>
      </c>
      <c r="P124" s="20" t="e">
        <f t="shared" si="36"/>
        <v>#REF!</v>
      </c>
      <c r="Q124" s="20" t="e">
        <f t="shared" si="36"/>
        <v>#REF!</v>
      </c>
      <c r="R124" s="20" t="e">
        <f t="shared" si="36"/>
        <v>#REF!</v>
      </c>
      <c r="S124" s="20" t="e">
        <f>#REF!*(1+(12*#REF!))*(1+#REF!)</f>
        <v>#REF!</v>
      </c>
    </row>
    <row r="125" spans="2:20" x14ac:dyDescent="0.2">
      <c r="B125" s="6">
        <v>9</v>
      </c>
      <c r="C125" s="7" t="s">
        <v>20</v>
      </c>
      <c r="D125" s="20">
        <v>0</v>
      </c>
      <c r="E125" s="20">
        <v>0</v>
      </c>
      <c r="F125" s="20">
        <v>0</v>
      </c>
      <c r="G125" s="20" t="e">
        <f t="shared" si="35"/>
        <v>#REF!</v>
      </c>
      <c r="H125" s="20" t="e">
        <f t="shared" si="36"/>
        <v>#REF!</v>
      </c>
      <c r="I125" s="20" t="e">
        <f t="shared" si="36"/>
        <v>#REF!</v>
      </c>
      <c r="J125" s="20" t="e">
        <f t="shared" si="36"/>
        <v>#REF!</v>
      </c>
      <c r="K125" s="20" t="e">
        <f t="shared" si="36"/>
        <v>#REF!</v>
      </c>
      <c r="L125" s="20" t="e">
        <f t="shared" si="36"/>
        <v>#REF!</v>
      </c>
      <c r="M125" s="20" t="e">
        <f t="shared" si="36"/>
        <v>#REF!</v>
      </c>
      <c r="N125" s="20" t="e">
        <f t="shared" si="36"/>
        <v>#REF!</v>
      </c>
      <c r="O125" s="20" t="e">
        <f t="shared" si="36"/>
        <v>#REF!</v>
      </c>
      <c r="P125" s="20" t="e">
        <f t="shared" si="36"/>
        <v>#REF!</v>
      </c>
      <c r="Q125" s="20" t="e">
        <f t="shared" si="36"/>
        <v>#REF!</v>
      </c>
      <c r="R125" s="20" t="e">
        <f t="shared" si="36"/>
        <v>#REF!</v>
      </c>
      <c r="S125" s="20" t="e">
        <f>#REF!*(1+(12*#REF!))*(1+#REF!)</f>
        <v>#REF!</v>
      </c>
    </row>
    <row r="126" spans="2:20" x14ac:dyDescent="0.2">
      <c r="B126" s="6">
        <v>10</v>
      </c>
      <c r="C126" s="7" t="s">
        <v>21</v>
      </c>
      <c r="D126" s="20">
        <v>0</v>
      </c>
      <c r="E126" s="20">
        <v>0</v>
      </c>
      <c r="F126" s="20">
        <v>0</v>
      </c>
      <c r="G126" s="20" t="e">
        <f t="shared" si="35"/>
        <v>#REF!</v>
      </c>
      <c r="H126" s="20" t="e">
        <f t="shared" si="36"/>
        <v>#REF!</v>
      </c>
      <c r="I126" s="20" t="e">
        <f t="shared" si="36"/>
        <v>#REF!</v>
      </c>
      <c r="J126" s="20" t="e">
        <f t="shared" si="36"/>
        <v>#REF!</v>
      </c>
      <c r="K126" s="20" t="e">
        <f t="shared" si="36"/>
        <v>#REF!</v>
      </c>
      <c r="L126" s="20" t="e">
        <f t="shared" si="36"/>
        <v>#REF!</v>
      </c>
      <c r="M126" s="20" t="e">
        <f t="shared" si="36"/>
        <v>#REF!</v>
      </c>
      <c r="N126" s="20" t="e">
        <f t="shared" si="36"/>
        <v>#REF!</v>
      </c>
      <c r="O126" s="20" t="e">
        <f t="shared" si="36"/>
        <v>#REF!</v>
      </c>
      <c r="P126" s="20" t="e">
        <f t="shared" si="36"/>
        <v>#REF!</v>
      </c>
      <c r="Q126" s="20" t="e">
        <f t="shared" si="36"/>
        <v>#REF!</v>
      </c>
      <c r="R126" s="20" t="e">
        <f t="shared" si="36"/>
        <v>#REF!</v>
      </c>
      <c r="S126" s="20" t="e">
        <f>#REF!*(1+(12*#REF!))*(1+#REF!)</f>
        <v>#REF!</v>
      </c>
    </row>
    <row r="127" spans="2:20" x14ac:dyDescent="0.2">
      <c r="B127" s="6">
        <v>11</v>
      </c>
      <c r="C127" s="7" t="s">
        <v>22</v>
      </c>
      <c r="D127" s="20">
        <v>0</v>
      </c>
      <c r="E127" s="20">
        <v>0</v>
      </c>
      <c r="F127" s="20">
        <v>0</v>
      </c>
      <c r="G127" s="20" t="e">
        <f t="shared" si="35"/>
        <v>#REF!</v>
      </c>
      <c r="H127" s="20" t="e">
        <f t="shared" si="36"/>
        <v>#REF!</v>
      </c>
      <c r="I127" s="20" t="e">
        <f t="shared" si="36"/>
        <v>#REF!</v>
      </c>
      <c r="J127" s="20" t="e">
        <f t="shared" si="36"/>
        <v>#REF!</v>
      </c>
      <c r="K127" s="20" t="e">
        <f t="shared" si="36"/>
        <v>#REF!</v>
      </c>
      <c r="L127" s="20" t="e">
        <f t="shared" si="36"/>
        <v>#REF!</v>
      </c>
      <c r="M127" s="20" t="e">
        <f t="shared" si="36"/>
        <v>#REF!</v>
      </c>
      <c r="N127" s="20" t="e">
        <f t="shared" si="36"/>
        <v>#REF!</v>
      </c>
      <c r="O127" s="20" t="e">
        <f t="shared" si="36"/>
        <v>#REF!</v>
      </c>
      <c r="P127" s="20" t="e">
        <f t="shared" si="36"/>
        <v>#REF!</v>
      </c>
      <c r="Q127" s="20" t="e">
        <f t="shared" si="36"/>
        <v>#REF!</v>
      </c>
      <c r="R127" s="20" t="e">
        <f t="shared" si="36"/>
        <v>#REF!</v>
      </c>
      <c r="S127" s="20" t="e">
        <f>#REF!*(1+(12*#REF!))*(1+#REF!)</f>
        <v>#REF!</v>
      </c>
    </row>
    <row r="128" spans="2:20" x14ac:dyDescent="0.2">
      <c r="B128" s="6">
        <v>12</v>
      </c>
      <c r="C128" s="7" t="s">
        <v>23</v>
      </c>
      <c r="D128" s="20">
        <v>0</v>
      </c>
      <c r="E128" s="20">
        <v>0</v>
      </c>
      <c r="F128" s="20">
        <v>0</v>
      </c>
      <c r="G128" s="20" t="e">
        <f t="shared" si="35"/>
        <v>#REF!</v>
      </c>
      <c r="H128" s="20" t="e">
        <f t="shared" si="36"/>
        <v>#REF!</v>
      </c>
      <c r="I128" s="20" t="e">
        <f t="shared" si="36"/>
        <v>#REF!</v>
      </c>
      <c r="J128" s="20" t="e">
        <f t="shared" si="36"/>
        <v>#REF!</v>
      </c>
      <c r="K128" s="20" t="e">
        <f t="shared" si="36"/>
        <v>#REF!</v>
      </c>
      <c r="L128" s="20" t="e">
        <f t="shared" si="36"/>
        <v>#REF!</v>
      </c>
      <c r="M128" s="20" t="e">
        <f t="shared" si="36"/>
        <v>#REF!</v>
      </c>
      <c r="N128" s="20" t="e">
        <f t="shared" si="36"/>
        <v>#REF!</v>
      </c>
      <c r="O128" s="20" t="e">
        <f t="shared" si="36"/>
        <v>#REF!</v>
      </c>
      <c r="P128" s="20" t="e">
        <f t="shared" si="36"/>
        <v>#REF!</v>
      </c>
      <c r="Q128" s="20" t="e">
        <f t="shared" si="36"/>
        <v>#REF!</v>
      </c>
      <c r="R128" s="20" t="e">
        <f t="shared" si="36"/>
        <v>#REF!</v>
      </c>
      <c r="S128" s="20" t="e">
        <f>#REF!*(1+(12*#REF!))*(1+#REF!)</f>
        <v>#REF!</v>
      </c>
    </row>
    <row r="129" spans="2:19" x14ac:dyDescent="0.2">
      <c r="B129" s="6">
        <v>13</v>
      </c>
      <c r="C129" s="7" t="s">
        <v>24</v>
      </c>
      <c r="D129" s="20">
        <v>0</v>
      </c>
      <c r="E129" s="20">
        <v>0</v>
      </c>
      <c r="F129" s="20">
        <v>0</v>
      </c>
      <c r="G129" s="20" t="e">
        <f t="shared" si="35"/>
        <v>#REF!</v>
      </c>
      <c r="H129" s="20" t="e">
        <f t="shared" si="36"/>
        <v>#REF!</v>
      </c>
      <c r="I129" s="20" t="e">
        <f t="shared" si="36"/>
        <v>#REF!</v>
      </c>
      <c r="J129" s="20" t="e">
        <f t="shared" si="36"/>
        <v>#REF!</v>
      </c>
      <c r="K129" s="20" t="e">
        <f t="shared" si="36"/>
        <v>#REF!</v>
      </c>
      <c r="L129" s="20" t="e">
        <f t="shared" si="36"/>
        <v>#REF!</v>
      </c>
      <c r="M129" s="20" t="e">
        <f t="shared" si="36"/>
        <v>#REF!</v>
      </c>
      <c r="N129" s="20" t="e">
        <f t="shared" si="36"/>
        <v>#REF!</v>
      </c>
      <c r="O129" s="20" t="e">
        <f t="shared" si="36"/>
        <v>#REF!</v>
      </c>
      <c r="P129" s="20" t="e">
        <f t="shared" si="36"/>
        <v>#REF!</v>
      </c>
      <c r="Q129" s="20" t="e">
        <f t="shared" si="36"/>
        <v>#REF!</v>
      </c>
      <c r="R129" s="20" t="e">
        <f t="shared" si="36"/>
        <v>#REF!</v>
      </c>
      <c r="S129" s="20" t="e">
        <f>#REF!*(1+(12*#REF!))*(1+#REF!)</f>
        <v>#REF!</v>
      </c>
    </row>
    <row r="130" spans="2:19" x14ac:dyDescent="0.2">
      <c r="B130" s="6">
        <v>14</v>
      </c>
      <c r="C130" s="7" t="s">
        <v>25</v>
      </c>
      <c r="D130" s="20">
        <v>0</v>
      </c>
      <c r="E130" s="20">
        <v>0</v>
      </c>
      <c r="F130" s="20">
        <v>0</v>
      </c>
      <c r="G130" s="20" t="e">
        <f t="shared" si="35"/>
        <v>#REF!</v>
      </c>
      <c r="H130" s="20" t="e">
        <f t="shared" si="36"/>
        <v>#REF!</v>
      </c>
      <c r="I130" s="20" t="e">
        <f t="shared" si="36"/>
        <v>#REF!</v>
      </c>
      <c r="J130" s="20" t="e">
        <f t="shared" si="36"/>
        <v>#REF!</v>
      </c>
      <c r="K130" s="20" t="e">
        <f t="shared" si="36"/>
        <v>#REF!</v>
      </c>
      <c r="L130" s="20" t="e">
        <f t="shared" si="36"/>
        <v>#REF!</v>
      </c>
      <c r="M130" s="20" t="e">
        <f t="shared" si="36"/>
        <v>#REF!</v>
      </c>
      <c r="N130" s="20" t="e">
        <f t="shared" si="36"/>
        <v>#REF!</v>
      </c>
      <c r="O130" s="20" t="e">
        <f t="shared" si="36"/>
        <v>#REF!</v>
      </c>
      <c r="P130" s="20" t="e">
        <f t="shared" si="36"/>
        <v>#REF!</v>
      </c>
      <c r="Q130" s="20" t="e">
        <f t="shared" si="36"/>
        <v>#REF!</v>
      </c>
      <c r="R130" s="20" t="e">
        <f t="shared" si="36"/>
        <v>#REF!</v>
      </c>
      <c r="S130" s="20" t="e">
        <f>#REF!*(1+(12*#REF!))*(1+#REF!)</f>
        <v>#REF!</v>
      </c>
    </row>
    <row r="131" spans="2:19" x14ac:dyDescent="0.2">
      <c r="B131" s="6">
        <v>15</v>
      </c>
      <c r="C131" s="7" t="s">
        <v>26</v>
      </c>
      <c r="D131" s="20">
        <v>0</v>
      </c>
      <c r="E131" s="20">
        <v>0</v>
      </c>
      <c r="F131" s="20">
        <v>0</v>
      </c>
      <c r="G131" s="20" t="e">
        <f t="shared" si="35"/>
        <v>#REF!</v>
      </c>
      <c r="H131" s="20" t="e">
        <f t="shared" si="36"/>
        <v>#REF!</v>
      </c>
      <c r="I131" s="20" t="e">
        <f t="shared" si="36"/>
        <v>#REF!</v>
      </c>
      <c r="J131" s="20" t="e">
        <f t="shared" si="36"/>
        <v>#REF!</v>
      </c>
      <c r="K131" s="20" t="e">
        <f t="shared" si="36"/>
        <v>#REF!</v>
      </c>
      <c r="L131" s="20" t="e">
        <f t="shared" si="36"/>
        <v>#REF!</v>
      </c>
      <c r="M131" s="20" t="e">
        <f t="shared" si="36"/>
        <v>#REF!</v>
      </c>
      <c r="N131" s="20" t="e">
        <f t="shared" si="36"/>
        <v>#REF!</v>
      </c>
      <c r="O131" s="20" t="e">
        <f t="shared" si="36"/>
        <v>#REF!</v>
      </c>
      <c r="P131" s="20" t="e">
        <f t="shared" si="36"/>
        <v>#REF!</v>
      </c>
      <c r="Q131" s="20" t="e">
        <f t="shared" si="36"/>
        <v>#REF!</v>
      </c>
      <c r="R131" s="20" t="e">
        <f t="shared" si="36"/>
        <v>#REF!</v>
      </c>
      <c r="S131" s="20" t="e">
        <f>#REF!*(1+(12*#REF!))*(1+#REF!)</f>
        <v>#REF!</v>
      </c>
    </row>
    <row r="132" spans="2:19" x14ac:dyDescent="0.2">
      <c r="B132" s="6">
        <v>16</v>
      </c>
      <c r="C132" s="7" t="s">
        <v>27</v>
      </c>
      <c r="D132" s="20">
        <v>0</v>
      </c>
      <c r="E132" s="20">
        <v>0</v>
      </c>
      <c r="F132" s="20">
        <v>0</v>
      </c>
      <c r="G132" s="20" t="e">
        <f t="shared" si="35"/>
        <v>#REF!</v>
      </c>
      <c r="H132" s="20" t="e">
        <f t="shared" si="36"/>
        <v>#REF!</v>
      </c>
      <c r="I132" s="20" t="e">
        <f t="shared" si="36"/>
        <v>#REF!</v>
      </c>
      <c r="J132" s="20" t="e">
        <f t="shared" si="36"/>
        <v>#REF!</v>
      </c>
      <c r="K132" s="20" t="e">
        <f t="shared" si="36"/>
        <v>#REF!</v>
      </c>
      <c r="L132" s="20" t="e">
        <f t="shared" si="36"/>
        <v>#REF!</v>
      </c>
      <c r="M132" s="20" t="e">
        <f t="shared" si="36"/>
        <v>#REF!</v>
      </c>
      <c r="N132" s="20" t="e">
        <f t="shared" si="36"/>
        <v>#REF!</v>
      </c>
      <c r="O132" s="20" t="e">
        <f t="shared" si="36"/>
        <v>#REF!</v>
      </c>
      <c r="P132" s="20" t="e">
        <f t="shared" si="36"/>
        <v>#REF!</v>
      </c>
      <c r="Q132" s="20" t="e">
        <f t="shared" si="36"/>
        <v>#REF!</v>
      </c>
      <c r="R132" s="20" t="e">
        <f t="shared" si="36"/>
        <v>#REF!</v>
      </c>
      <c r="S132" s="20" t="e">
        <f>#REF!*(1+(12*#REF!))*(1+#REF!)</f>
        <v>#REF!</v>
      </c>
    </row>
    <row r="133" spans="2:19" x14ac:dyDescent="0.2">
      <c r="B133" s="6">
        <v>17</v>
      </c>
      <c r="C133" s="7" t="s">
        <v>28</v>
      </c>
      <c r="D133" s="20">
        <v>0</v>
      </c>
      <c r="E133" s="20">
        <v>0</v>
      </c>
      <c r="F133" s="20">
        <v>0</v>
      </c>
      <c r="G133" s="20" t="e">
        <f t="shared" si="35"/>
        <v>#REF!</v>
      </c>
      <c r="H133" s="20" t="e">
        <f t="shared" si="36"/>
        <v>#REF!</v>
      </c>
      <c r="I133" s="20" t="e">
        <f t="shared" si="36"/>
        <v>#REF!</v>
      </c>
      <c r="J133" s="20" t="e">
        <f t="shared" si="36"/>
        <v>#REF!</v>
      </c>
      <c r="K133" s="20" t="e">
        <f t="shared" si="36"/>
        <v>#REF!</v>
      </c>
      <c r="L133" s="20" t="e">
        <f t="shared" si="36"/>
        <v>#REF!</v>
      </c>
      <c r="M133" s="20" t="e">
        <f t="shared" si="36"/>
        <v>#REF!</v>
      </c>
      <c r="N133" s="20" t="e">
        <f t="shared" si="36"/>
        <v>#REF!</v>
      </c>
      <c r="O133" s="20" t="e">
        <f t="shared" si="36"/>
        <v>#REF!</v>
      </c>
      <c r="P133" s="20" t="e">
        <f t="shared" si="36"/>
        <v>#REF!</v>
      </c>
      <c r="Q133" s="20" t="e">
        <f t="shared" si="36"/>
        <v>#REF!</v>
      </c>
      <c r="R133" s="20" t="e">
        <f t="shared" si="36"/>
        <v>#REF!</v>
      </c>
      <c r="S133" s="20" t="e">
        <f>#REF!*(1+(12*#REF!))*(1+#REF!)</f>
        <v>#REF!</v>
      </c>
    </row>
    <row r="134" spans="2:19" x14ac:dyDescent="0.2">
      <c r="B134" s="6">
        <v>18</v>
      </c>
      <c r="C134" s="7" t="s">
        <v>29</v>
      </c>
      <c r="D134" s="20">
        <v>0</v>
      </c>
      <c r="E134" s="20">
        <v>0</v>
      </c>
      <c r="F134" s="20">
        <v>0</v>
      </c>
      <c r="G134" s="20" t="e">
        <f t="shared" si="35"/>
        <v>#REF!</v>
      </c>
      <c r="H134" s="20" t="e">
        <f t="shared" si="36"/>
        <v>#REF!</v>
      </c>
      <c r="I134" s="20" t="e">
        <f t="shared" si="36"/>
        <v>#REF!</v>
      </c>
      <c r="J134" s="20" t="e">
        <f t="shared" si="36"/>
        <v>#REF!</v>
      </c>
      <c r="K134" s="20" t="e">
        <f t="shared" si="36"/>
        <v>#REF!</v>
      </c>
      <c r="L134" s="20" t="e">
        <f t="shared" si="36"/>
        <v>#REF!</v>
      </c>
      <c r="M134" s="20" t="e">
        <f t="shared" si="36"/>
        <v>#REF!</v>
      </c>
      <c r="N134" s="20" t="e">
        <f t="shared" si="36"/>
        <v>#REF!</v>
      </c>
      <c r="O134" s="20" t="e">
        <f t="shared" si="36"/>
        <v>#REF!</v>
      </c>
      <c r="P134" s="20" t="e">
        <f t="shared" si="36"/>
        <v>#REF!</v>
      </c>
      <c r="Q134" s="20" t="e">
        <f t="shared" si="36"/>
        <v>#REF!</v>
      </c>
      <c r="R134" s="20" t="e">
        <f t="shared" si="36"/>
        <v>#REF!</v>
      </c>
      <c r="S134" s="20" t="e">
        <f>#REF!*(1+(12*#REF!))*(1+#REF!)</f>
        <v>#REF!</v>
      </c>
    </row>
    <row r="135" spans="2:19" x14ac:dyDescent="0.2">
      <c r="B135" s="6">
        <v>19</v>
      </c>
      <c r="C135" s="7" t="s">
        <v>30</v>
      </c>
      <c r="D135" s="20">
        <v>0</v>
      </c>
      <c r="E135" s="20">
        <v>0</v>
      </c>
      <c r="F135" s="20">
        <v>0</v>
      </c>
      <c r="G135" s="20" t="e">
        <f t="shared" si="35"/>
        <v>#REF!</v>
      </c>
      <c r="H135" s="20" t="e">
        <f t="shared" si="36"/>
        <v>#REF!</v>
      </c>
      <c r="I135" s="20" t="e">
        <f t="shared" si="36"/>
        <v>#REF!</v>
      </c>
      <c r="J135" s="20" t="e">
        <f t="shared" si="36"/>
        <v>#REF!</v>
      </c>
      <c r="K135" s="20" t="e">
        <f t="shared" si="36"/>
        <v>#REF!</v>
      </c>
      <c r="L135" s="20" t="e">
        <f t="shared" si="36"/>
        <v>#REF!</v>
      </c>
      <c r="M135" s="20" t="e">
        <f t="shared" si="36"/>
        <v>#REF!</v>
      </c>
      <c r="N135" s="20" t="e">
        <f t="shared" si="36"/>
        <v>#REF!</v>
      </c>
      <c r="O135" s="20" t="e">
        <f t="shared" si="36"/>
        <v>#REF!</v>
      </c>
      <c r="P135" s="20" t="e">
        <f t="shared" si="36"/>
        <v>#REF!</v>
      </c>
      <c r="Q135" s="20" t="e">
        <f t="shared" si="36"/>
        <v>#REF!</v>
      </c>
      <c r="R135" s="20" t="e">
        <f t="shared" si="36"/>
        <v>#REF!</v>
      </c>
      <c r="S135" s="20" t="e">
        <f>#REF!*(1+(12*#REF!))*(1+#REF!)</f>
        <v>#REF!</v>
      </c>
    </row>
    <row r="136" spans="2:19" x14ac:dyDescent="0.2">
      <c r="B136" s="6">
        <v>20</v>
      </c>
      <c r="C136" s="7" t="s">
        <v>31</v>
      </c>
      <c r="D136" s="20">
        <v>0</v>
      </c>
      <c r="E136" s="20">
        <v>0</v>
      </c>
      <c r="F136" s="20">
        <v>0</v>
      </c>
      <c r="G136" s="20" t="e">
        <f t="shared" si="35"/>
        <v>#REF!</v>
      </c>
      <c r="H136" s="20" t="e">
        <f t="shared" si="36"/>
        <v>#REF!</v>
      </c>
      <c r="I136" s="20" t="e">
        <f t="shared" si="36"/>
        <v>#REF!</v>
      </c>
      <c r="J136" s="20" t="e">
        <f t="shared" si="36"/>
        <v>#REF!</v>
      </c>
      <c r="K136" s="20" t="e">
        <f t="shared" si="36"/>
        <v>#REF!</v>
      </c>
      <c r="L136" s="20" t="e">
        <f t="shared" si="36"/>
        <v>#REF!</v>
      </c>
      <c r="M136" s="20" t="e">
        <f t="shared" si="36"/>
        <v>#REF!</v>
      </c>
      <c r="N136" s="20" t="e">
        <f t="shared" si="36"/>
        <v>#REF!</v>
      </c>
      <c r="O136" s="20" t="e">
        <f t="shared" si="36"/>
        <v>#REF!</v>
      </c>
      <c r="P136" s="20" t="e">
        <f t="shared" si="36"/>
        <v>#REF!</v>
      </c>
      <c r="Q136" s="20" t="e">
        <f t="shared" si="36"/>
        <v>#REF!</v>
      </c>
      <c r="R136" s="20" t="e">
        <f t="shared" si="36"/>
        <v>#REF!</v>
      </c>
      <c r="S136" s="20" t="e">
        <f>#REF!*(1+(12*#REF!))*(1+#REF!)</f>
        <v>#REF!</v>
      </c>
    </row>
    <row r="137" spans="2:19" x14ac:dyDescent="0.2">
      <c r="B137" s="6">
        <v>21</v>
      </c>
      <c r="C137" s="7" t="s">
        <v>32</v>
      </c>
      <c r="D137" s="20">
        <v>0</v>
      </c>
      <c r="E137" s="20">
        <v>0</v>
      </c>
      <c r="F137" s="20">
        <v>0</v>
      </c>
      <c r="G137" s="20" t="e">
        <f t="shared" si="35"/>
        <v>#REF!</v>
      </c>
      <c r="H137" s="20" t="e">
        <f t="shared" si="36"/>
        <v>#REF!</v>
      </c>
      <c r="I137" s="20" t="e">
        <f t="shared" si="36"/>
        <v>#REF!</v>
      </c>
      <c r="J137" s="20" t="e">
        <f t="shared" si="36"/>
        <v>#REF!</v>
      </c>
      <c r="K137" s="20" t="e">
        <f t="shared" si="36"/>
        <v>#REF!</v>
      </c>
      <c r="L137" s="20" t="e">
        <f t="shared" si="36"/>
        <v>#REF!</v>
      </c>
      <c r="M137" s="20" t="e">
        <f t="shared" si="36"/>
        <v>#REF!</v>
      </c>
      <c r="N137" s="20" t="e">
        <f t="shared" si="36"/>
        <v>#REF!</v>
      </c>
      <c r="O137" s="20" t="e">
        <f t="shared" si="36"/>
        <v>#REF!</v>
      </c>
      <c r="P137" s="20" t="e">
        <f t="shared" si="36"/>
        <v>#REF!</v>
      </c>
      <c r="Q137" s="20" t="e">
        <f t="shared" si="36"/>
        <v>#REF!</v>
      </c>
      <c r="R137" s="20" t="e">
        <f t="shared" si="36"/>
        <v>#REF!</v>
      </c>
      <c r="S137" s="20" t="e">
        <f>#REF!*(1+(12*#REF!))*(1+#REF!)</f>
        <v>#REF!</v>
      </c>
    </row>
    <row r="138" spans="2:19" x14ac:dyDescent="0.2">
      <c r="B138" s="6">
        <v>22</v>
      </c>
      <c r="C138" s="7" t="s">
        <v>37</v>
      </c>
      <c r="D138" s="20">
        <v>0</v>
      </c>
      <c r="E138" s="20">
        <v>0</v>
      </c>
      <c r="F138" s="20">
        <v>0</v>
      </c>
      <c r="G138" s="20" t="e">
        <f t="shared" si="35"/>
        <v>#REF!</v>
      </c>
      <c r="H138" s="20" t="e">
        <f t="shared" si="36"/>
        <v>#REF!</v>
      </c>
      <c r="I138" s="20" t="e">
        <f t="shared" si="36"/>
        <v>#REF!</v>
      </c>
      <c r="J138" s="20" t="e">
        <f t="shared" si="36"/>
        <v>#REF!</v>
      </c>
      <c r="K138" s="20" t="e">
        <f t="shared" si="36"/>
        <v>#REF!</v>
      </c>
      <c r="L138" s="20" t="e">
        <f t="shared" si="36"/>
        <v>#REF!</v>
      </c>
      <c r="M138" s="20" t="e">
        <f t="shared" si="36"/>
        <v>#REF!</v>
      </c>
      <c r="N138" s="20" t="e">
        <f t="shared" si="36"/>
        <v>#REF!</v>
      </c>
      <c r="O138" s="20" t="e">
        <f t="shared" si="36"/>
        <v>#REF!</v>
      </c>
      <c r="P138" s="20" t="e">
        <f t="shared" si="36"/>
        <v>#REF!</v>
      </c>
      <c r="Q138" s="20" t="e">
        <f t="shared" si="36"/>
        <v>#REF!</v>
      </c>
      <c r="R138" s="20" t="e">
        <f t="shared" si="36"/>
        <v>#REF!</v>
      </c>
      <c r="S138" s="20" t="e">
        <f>#REF!*(1+(12*#REF!))*(1+#REF!)</f>
        <v>#REF!</v>
      </c>
    </row>
    <row r="139" spans="2:19" x14ac:dyDescent="0.2">
      <c r="B139" s="6">
        <v>23</v>
      </c>
      <c r="C139" s="7" t="s">
        <v>38</v>
      </c>
      <c r="D139" s="20">
        <v>0</v>
      </c>
      <c r="E139" s="20">
        <v>0</v>
      </c>
      <c r="F139" s="20">
        <v>0</v>
      </c>
      <c r="G139" s="20" t="e">
        <f t="shared" si="35"/>
        <v>#REF!</v>
      </c>
      <c r="H139" s="20" t="e">
        <f t="shared" si="36"/>
        <v>#REF!</v>
      </c>
      <c r="I139" s="20" t="e">
        <f t="shared" si="36"/>
        <v>#REF!</v>
      </c>
      <c r="J139" s="20" t="e">
        <f t="shared" si="36"/>
        <v>#REF!</v>
      </c>
      <c r="K139" s="20" t="e">
        <f t="shared" si="36"/>
        <v>#REF!</v>
      </c>
      <c r="L139" s="20" t="e">
        <f t="shared" si="36"/>
        <v>#REF!</v>
      </c>
      <c r="M139" s="20" t="e">
        <f t="shared" si="36"/>
        <v>#REF!</v>
      </c>
      <c r="N139" s="20" t="e">
        <f t="shared" si="36"/>
        <v>#REF!</v>
      </c>
      <c r="O139" s="20" t="e">
        <f t="shared" si="36"/>
        <v>#REF!</v>
      </c>
      <c r="P139" s="20" t="e">
        <f t="shared" si="36"/>
        <v>#REF!</v>
      </c>
      <c r="Q139" s="20" t="e">
        <f t="shared" si="36"/>
        <v>#REF!</v>
      </c>
      <c r="R139" s="20" t="e">
        <f t="shared" si="36"/>
        <v>#REF!</v>
      </c>
      <c r="S139" s="20" t="e">
        <f>#REF!*(1+(12*#REF!))*(1+#REF!)</f>
        <v>#REF!</v>
      </c>
    </row>
    <row r="140" spans="2:19" x14ac:dyDescent="0.2">
      <c r="B140" s="6">
        <v>24</v>
      </c>
      <c r="C140" s="7" t="s">
        <v>39</v>
      </c>
      <c r="D140" s="20">
        <v>0</v>
      </c>
      <c r="E140" s="20">
        <v>0</v>
      </c>
      <c r="F140" s="20">
        <v>0</v>
      </c>
      <c r="G140" s="20" t="e">
        <f t="shared" si="35"/>
        <v>#REF!</v>
      </c>
      <c r="H140" s="20" t="e">
        <f t="shared" si="36"/>
        <v>#REF!</v>
      </c>
      <c r="I140" s="20" t="e">
        <f t="shared" si="36"/>
        <v>#REF!</v>
      </c>
      <c r="J140" s="20" t="e">
        <f t="shared" si="36"/>
        <v>#REF!</v>
      </c>
      <c r="K140" s="20" t="e">
        <f t="shared" si="36"/>
        <v>#REF!</v>
      </c>
      <c r="L140" s="20" t="e">
        <f t="shared" si="36"/>
        <v>#REF!</v>
      </c>
      <c r="M140" s="20" t="e">
        <f t="shared" si="36"/>
        <v>#REF!</v>
      </c>
      <c r="N140" s="20" t="e">
        <f t="shared" si="36"/>
        <v>#REF!</v>
      </c>
      <c r="O140" s="20" t="e">
        <f t="shared" si="36"/>
        <v>#REF!</v>
      </c>
      <c r="P140" s="20" t="e">
        <f t="shared" si="36"/>
        <v>#REF!</v>
      </c>
      <c r="Q140" s="20" t="e">
        <f t="shared" si="36"/>
        <v>#REF!</v>
      </c>
      <c r="R140" s="20" t="e">
        <f t="shared" si="36"/>
        <v>#REF!</v>
      </c>
      <c r="S140" s="20" t="e">
        <f>#REF!*(1+(12*#REF!))*(1+#REF!)</f>
        <v>#REF!</v>
      </c>
    </row>
    <row r="141" spans="2:19" x14ac:dyDescent="0.2">
      <c r="B141" s="6">
        <v>25</v>
      </c>
      <c r="C141" s="7" t="s">
        <v>40</v>
      </c>
      <c r="D141" s="20">
        <v>0</v>
      </c>
      <c r="E141" s="20">
        <v>0</v>
      </c>
      <c r="F141" s="20">
        <v>0</v>
      </c>
      <c r="G141" s="20" t="e">
        <f t="shared" si="35"/>
        <v>#REF!</v>
      </c>
      <c r="H141" s="20" t="e">
        <f t="shared" si="36"/>
        <v>#REF!</v>
      </c>
      <c r="I141" s="20" t="e">
        <f t="shared" si="36"/>
        <v>#REF!</v>
      </c>
      <c r="J141" s="20" t="e">
        <f t="shared" ref="J141:R141" si="37">I141</f>
        <v>#REF!</v>
      </c>
      <c r="K141" s="20" t="e">
        <f t="shared" si="37"/>
        <v>#REF!</v>
      </c>
      <c r="L141" s="20" t="e">
        <f t="shared" si="37"/>
        <v>#REF!</v>
      </c>
      <c r="M141" s="20" t="e">
        <f t="shared" si="37"/>
        <v>#REF!</v>
      </c>
      <c r="N141" s="20" t="e">
        <f t="shared" si="37"/>
        <v>#REF!</v>
      </c>
      <c r="O141" s="20" t="e">
        <f t="shared" si="37"/>
        <v>#REF!</v>
      </c>
      <c r="P141" s="20" t="e">
        <f t="shared" si="37"/>
        <v>#REF!</v>
      </c>
      <c r="Q141" s="20" t="e">
        <f t="shared" si="37"/>
        <v>#REF!</v>
      </c>
      <c r="R141" s="20" t="e">
        <f t="shared" si="37"/>
        <v>#REF!</v>
      </c>
      <c r="S141" s="20" t="e">
        <f>#REF!*(1+(12*#REF!))*(1+#REF!)</f>
        <v>#REF!</v>
      </c>
    </row>
    <row r="142" spans="2:19" x14ac:dyDescent="0.2"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2:19" x14ac:dyDescent="0.2">
      <c r="C143" s="22" t="s">
        <v>44</v>
      </c>
      <c r="D143" t="s">
        <v>63</v>
      </c>
    </row>
    <row r="144" spans="2:19" x14ac:dyDescent="0.2">
      <c r="B144" s="11"/>
      <c r="C144" s="12" t="s">
        <v>36</v>
      </c>
      <c r="D144" s="13" t="s">
        <v>46</v>
      </c>
      <c r="E144" s="13" t="s">
        <v>47</v>
      </c>
      <c r="F144" s="13" t="s">
        <v>48</v>
      </c>
      <c r="G144" s="13" t="s">
        <v>49</v>
      </c>
      <c r="H144" s="13" t="s">
        <v>50</v>
      </c>
      <c r="I144" s="13" t="s">
        <v>51</v>
      </c>
      <c r="J144" s="13" t="s">
        <v>52</v>
      </c>
      <c r="K144" s="13" t="s">
        <v>53</v>
      </c>
      <c r="L144" s="13" t="s">
        <v>54</v>
      </c>
      <c r="M144" s="13" t="s">
        <v>55</v>
      </c>
      <c r="N144" s="13" t="s">
        <v>56</v>
      </c>
      <c r="O144" s="13" t="s">
        <v>57</v>
      </c>
      <c r="P144" s="13" t="s">
        <v>58</v>
      </c>
      <c r="Q144" s="13" t="s">
        <v>59</v>
      </c>
      <c r="R144" s="13" t="s">
        <v>60</v>
      </c>
    </row>
    <row r="145" spans="2:19" x14ac:dyDescent="0.2">
      <c r="B145" s="6">
        <v>1</v>
      </c>
      <c r="C145" s="7" t="s">
        <v>12</v>
      </c>
      <c r="D145" s="8">
        <v>0</v>
      </c>
      <c r="E145" s="8">
        <v>0</v>
      </c>
      <c r="F145" s="8">
        <v>0</v>
      </c>
      <c r="G145" s="20" t="e">
        <f>S145/12</f>
        <v>#REF!</v>
      </c>
      <c r="H145" s="20" t="e">
        <f>G145</f>
        <v>#REF!</v>
      </c>
      <c r="I145" s="20" t="e">
        <f t="shared" ref="I145:R145" si="38">H145</f>
        <v>#REF!</v>
      </c>
      <c r="J145" s="20" t="e">
        <f t="shared" si="38"/>
        <v>#REF!</v>
      </c>
      <c r="K145" s="20" t="e">
        <f t="shared" si="38"/>
        <v>#REF!</v>
      </c>
      <c r="L145" s="20" t="e">
        <f t="shared" si="38"/>
        <v>#REF!</v>
      </c>
      <c r="M145" s="20" t="e">
        <f t="shared" si="38"/>
        <v>#REF!</v>
      </c>
      <c r="N145" s="20" t="e">
        <f t="shared" si="38"/>
        <v>#REF!</v>
      </c>
      <c r="O145" s="20" t="e">
        <f t="shared" si="38"/>
        <v>#REF!</v>
      </c>
      <c r="P145" s="20" t="e">
        <f t="shared" si="38"/>
        <v>#REF!</v>
      </c>
      <c r="Q145" s="20" t="e">
        <f t="shared" si="38"/>
        <v>#REF!</v>
      </c>
      <c r="R145" s="20" t="e">
        <f t="shared" si="38"/>
        <v>#REF!</v>
      </c>
      <c r="S145" s="2" t="e">
        <f>#REF!*(1+#REF!)</f>
        <v>#REF!</v>
      </c>
    </row>
    <row r="146" spans="2:19" x14ac:dyDescent="0.2">
      <c r="B146" s="6">
        <v>2</v>
      </c>
      <c r="C146" s="7" t="s">
        <v>13</v>
      </c>
      <c r="D146" s="8">
        <v>0</v>
      </c>
      <c r="E146" s="8">
        <v>0</v>
      </c>
      <c r="F146" s="8">
        <v>0</v>
      </c>
      <c r="G146" s="20" t="e">
        <f t="shared" ref="G146:G169" si="39">S146/12</f>
        <v>#REF!</v>
      </c>
      <c r="H146" s="20" t="e">
        <f t="shared" ref="H146:R169" si="40">G146</f>
        <v>#REF!</v>
      </c>
      <c r="I146" s="20" t="e">
        <f t="shared" si="40"/>
        <v>#REF!</v>
      </c>
      <c r="J146" s="20" t="e">
        <f t="shared" si="40"/>
        <v>#REF!</v>
      </c>
      <c r="K146" s="20" t="e">
        <f t="shared" si="40"/>
        <v>#REF!</v>
      </c>
      <c r="L146" s="20" t="e">
        <f t="shared" si="40"/>
        <v>#REF!</v>
      </c>
      <c r="M146" s="20" t="e">
        <f t="shared" si="40"/>
        <v>#REF!</v>
      </c>
      <c r="N146" s="20" t="e">
        <f t="shared" si="40"/>
        <v>#REF!</v>
      </c>
      <c r="O146" s="20" t="e">
        <f t="shared" si="40"/>
        <v>#REF!</v>
      </c>
      <c r="P146" s="20" t="e">
        <f t="shared" si="40"/>
        <v>#REF!</v>
      </c>
      <c r="Q146" s="20" t="e">
        <f t="shared" si="40"/>
        <v>#REF!</v>
      </c>
      <c r="R146" s="20" t="e">
        <f t="shared" si="40"/>
        <v>#REF!</v>
      </c>
      <c r="S146" s="2" t="e">
        <f>#REF!*(1+#REF!)</f>
        <v>#REF!</v>
      </c>
    </row>
    <row r="147" spans="2:19" x14ac:dyDescent="0.2">
      <c r="B147" s="6">
        <v>3</v>
      </c>
      <c r="C147" s="7" t="s">
        <v>14</v>
      </c>
      <c r="D147" s="8">
        <v>0</v>
      </c>
      <c r="E147" s="8">
        <v>0</v>
      </c>
      <c r="F147" s="8">
        <v>0</v>
      </c>
      <c r="G147" s="20" t="e">
        <f t="shared" si="39"/>
        <v>#REF!</v>
      </c>
      <c r="H147" s="20" t="e">
        <f t="shared" si="40"/>
        <v>#REF!</v>
      </c>
      <c r="I147" s="20" t="e">
        <f t="shared" si="40"/>
        <v>#REF!</v>
      </c>
      <c r="J147" s="20" t="e">
        <f t="shared" si="40"/>
        <v>#REF!</v>
      </c>
      <c r="K147" s="20" t="e">
        <f t="shared" si="40"/>
        <v>#REF!</v>
      </c>
      <c r="L147" s="20" t="e">
        <f t="shared" si="40"/>
        <v>#REF!</v>
      </c>
      <c r="M147" s="20" t="e">
        <f t="shared" si="40"/>
        <v>#REF!</v>
      </c>
      <c r="N147" s="20" t="e">
        <f t="shared" si="40"/>
        <v>#REF!</v>
      </c>
      <c r="O147" s="20" t="e">
        <f t="shared" si="40"/>
        <v>#REF!</v>
      </c>
      <c r="P147" s="20" t="e">
        <f t="shared" si="40"/>
        <v>#REF!</v>
      </c>
      <c r="Q147" s="20" t="e">
        <f t="shared" si="40"/>
        <v>#REF!</v>
      </c>
      <c r="R147" s="20" t="e">
        <f t="shared" si="40"/>
        <v>#REF!</v>
      </c>
      <c r="S147" s="2" t="e">
        <f>#REF!*(1+#REF!)</f>
        <v>#REF!</v>
      </c>
    </row>
    <row r="148" spans="2:19" x14ac:dyDescent="0.2">
      <c r="B148" s="6">
        <v>4</v>
      </c>
      <c r="C148" s="7" t="s">
        <v>15</v>
      </c>
      <c r="D148" s="8">
        <v>0</v>
      </c>
      <c r="E148" s="8">
        <v>0</v>
      </c>
      <c r="F148" s="8">
        <v>0</v>
      </c>
      <c r="G148" s="20" t="e">
        <f t="shared" si="39"/>
        <v>#REF!</v>
      </c>
      <c r="H148" s="20" t="e">
        <f t="shared" si="40"/>
        <v>#REF!</v>
      </c>
      <c r="I148" s="20" t="e">
        <f t="shared" si="40"/>
        <v>#REF!</v>
      </c>
      <c r="J148" s="20" t="e">
        <f t="shared" si="40"/>
        <v>#REF!</v>
      </c>
      <c r="K148" s="20" t="e">
        <f t="shared" si="40"/>
        <v>#REF!</v>
      </c>
      <c r="L148" s="20" t="e">
        <f t="shared" si="40"/>
        <v>#REF!</v>
      </c>
      <c r="M148" s="20" t="e">
        <f t="shared" si="40"/>
        <v>#REF!</v>
      </c>
      <c r="N148" s="20" t="e">
        <f t="shared" si="40"/>
        <v>#REF!</v>
      </c>
      <c r="O148" s="20" t="e">
        <f t="shared" si="40"/>
        <v>#REF!</v>
      </c>
      <c r="P148" s="20" t="e">
        <f t="shared" si="40"/>
        <v>#REF!</v>
      </c>
      <c r="Q148" s="20" t="e">
        <f t="shared" si="40"/>
        <v>#REF!</v>
      </c>
      <c r="R148" s="20" t="e">
        <f t="shared" si="40"/>
        <v>#REF!</v>
      </c>
      <c r="S148" s="2" t="e">
        <f>#REF!*(1+#REF!)</f>
        <v>#REF!</v>
      </c>
    </row>
    <row r="149" spans="2:19" x14ac:dyDescent="0.2">
      <c r="B149" s="6">
        <v>5</v>
      </c>
      <c r="C149" s="7" t="s">
        <v>16</v>
      </c>
      <c r="D149" s="8">
        <v>0</v>
      </c>
      <c r="E149" s="8">
        <v>0</v>
      </c>
      <c r="F149" s="8">
        <v>0</v>
      </c>
      <c r="G149" s="20" t="e">
        <f t="shared" si="39"/>
        <v>#REF!</v>
      </c>
      <c r="H149" s="20" t="e">
        <f t="shared" si="40"/>
        <v>#REF!</v>
      </c>
      <c r="I149" s="20" t="e">
        <f t="shared" si="40"/>
        <v>#REF!</v>
      </c>
      <c r="J149" s="20" t="e">
        <f t="shared" si="40"/>
        <v>#REF!</v>
      </c>
      <c r="K149" s="20" t="e">
        <f t="shared" si="40"/>
        <v>#REF!</v>
      </c>
      <c r="L149" s="20" t="e">
        <f t="shared" si="40"/>
        <v>#REF!</v>
      </c>
      <c r="M149" s="20" t="e">
        <f t="shared" si="40"/>
        <v>#REF!</v>
      </c>
      <c r="N149" s="20" t="e">
        <f t="shared" si="40"/>
        <v>#REF!</v>
      </c>
      <c r="O149" s="20" t="e">
        <f t="shared" si="40"/>
        <v>#REF!</v>
      </c>
      <c r="P149" s="20" t="e">
        <f t="shared" si="40"/>
        <v>#REF!</v>
      </c>
      <c r="Q149" s="20" t="e">
        <f t="shared" si="40"/>
        <v>#REF!</v>
      </c>
      <c r="R149" s="20" t="e">
        <f t="shared" si="40"/>
        <v>#REF!</v>
      </c>
      <c r="S149" s="2" t="e">
        <f>#REF!*(1+#REF!)</f>
        <v>#REF!</v>
      </c>
    </row>
    <row r="150" spans="2:19" x14ac:dyDescent="0.2">
      <c r="B150" s="6">
        <v>6</v>
      </c>
      <c r="C150" s="7" t="s">
        <v>17</v>
      </c>
      <c r="D150" s="8">
        <v>0</v>
      </c>
      <c r="E150" s="8">
        <v>0</v>
      </c>
      <c r="F150" s="8">
        <v>0</v>
      </c>
      <c r="G150" s="20" t="e">
        <f t="shared" si="39"/>
        <v>#REF!</v>
      </c>
      <c r="H150" s="20" t="e">
        <f t="shared" si="40"/>
        <v>#REF!</v>
      </c>
      <c r="I150" s="20" t="e">
        <f t="shared" si="40"/>
        <v>#REF!</v>
      </c>
      <c r="J150" s="20" t="e">
        <f t="shared" si="40"/>
        <v>#REF!</v>
      </c>
      <c r="K150" s="20" t="e">
        <f t="shared" si="40"/>
        <v>#REF!</v>
      </c>
      <c r="L150" s="20" t="e">
        <f t="shared" si="40"/>
        <v>#REF!</v>
      </c>
      <c r="M150" s="20" t="e">
        <f t="shared" si="40"/>
        <v>#REF!</v>
      </c>
      <c r="N150" s="20" t="e">
        <f t="shared" si="40"/>
        <v>#REF!</v>
      </c>
      <c r="O150" s="20" t="e">
        <f t="shared" si="40"/>
        <v>#REF!</v>
      </c>
      <c r="P150" s="20" t="e">
        <f t="shared" si="40"/>
        <v>#REF!</v>
      </c>
      <c r="Q150" s="20" t="e">
        <f t="shared" si="40"/>
        <v>#REF!</v>
      </c>
      <c r="R150" s="20" t="e">
        <f t="shared" si="40"/>
        <v>#REF!</v>
      </c>
      <c r="S150" s="2" t="e">
        <f>#REF!*(1+#REF!)</f>
        <v>#REF!</v>
      </c>
    </row>
    <row r="151" spans="2:19" x14ac:dyDescent="0.2">
      <c r="B151" s="6">
        <v>7</v>
      </c>
      <c r="C151" s="7" t="s">
        <v>18</v>
      </c>
      <c r="D151" s="8">
        <v>0</v>
      </c>
      <c r="E151" s="8">
        <v>0</v>
      </c>
      <c r="F151" s="8">
        <v>0</v>
      </c>
      <c r="G151" s="20" t="e">
        <f t="shared" si="39"/>
        <v>#REF!</v>
      </c>
      <c r="H151" s="20" t="e">
        <f t="shared" si="40"/>
        <v>#REF!</v>
      </c>
      <c r="I151" s="20" t="e">
        <f t="shared" si="40"/>
        <v>#REF!</v>
      </c>
      <c r="J151" s="20" t="e">
        <f t="shared" si="40"/>
        <v>#REF!</v>
      </c>
      <c r="K151" s="20" t="e">
        <f t="shared" si="40"/>
        <v>#REF!</v>
      </c>
      <c r="L151" s="20" t="e">
        <f t="shared" si="40"/>
        <v>#REF!</v>
      </c>
      <c r="M151" s="20" t="e">
        <f t="shared" si="40"/>
        <v>#REF!</v>
      </c>
      <c r="N151" s="20" t="e">
        <f t="shared" si="40"/>
        <v>#REF!</v>
      </c>
      <c r="O151" s="20" t="e">
        <f t="shared" si="40"/>
        <v>#REF!</v>
      </c>
      <c r="P151" s="20" t="e">
        <f t="shared" si="40"/>
        <v>#REF!</v>
      </c>
      <c r="Q151" s="20" t="e">
        <f t="shared" si="40"/>
        <v>#REF!</v>
      </c>
      <c r="R151" s="20" t="e">
        <f t="shared" si="40"/>
        <v>#REF!</v>
      </c>
      <c r="S151" s="2" t="e">
        <f>#REF!*(1+#REF!)</f>
        <v>#REF!</v>
      </c>
    </row>
    <row r="152" spans="2:19" x14ac:dyDescent="0.2">
      <c r="B152" s="6">
        <v>8</v>
      </c>
      <c r="C152" s="7" t="s">
        <v>19</v>
      </c>
      <c r="D152" s="8">
        <v>0</v>
      </c>
      <c r="E152" s="8">
        <v>0</v>
      </c>
      <c r="F152" s="8">
        <v>0</v>
      </c>
      <c r="G152" s="20" t="e">
        <f t="shared" si="39"/>
        <v>#REF!</v>
      </c>
      <c r="H152" s="20" t="e">
        <f t="shared" si="40"/>
        <v>#REF!</v>
      </c>
      <c r="I152" s="20" t="e">
        <f t="shared" si="40"/>
        <v>#REF!</v>
      </c>
      <c r="J152" s="20" t="e">
        <f t="shared" si="40"/>
        <v>#REF!</v>
      </c>
      <c r="K152" s="20" t="e">
        <f t="shared" si="40"/>
        <v>#REF!</v>
      </c>
      <c r="L152" s="20" t="e">
        <f t="shared" si="40"/>
        <v>#REF!</v>
      </c>
      <c r="M152" s="20" t="e">
        <f t="shared" si="40"/>
        <v>#REF!</v>
      </c>
      <c r="N152" s="20" t="e">
        <f t="shared" si="40"/>
        <v>#REF!</v>
      </c>
      <c r="O152" s="20" t="e">
        <f t="shared" si="40"/>
        <v>#REF!</v>
      </c>
      <c r="P152" s="20" t="e">
        <f t="shared" si="40"/>
        <v>#REF!</v>
      </c>
      <c r="Q152" s="20" t="e">
        <f t="shared" si="40"/>
        <v>#REF!</v>
      </c>
      <c r="R152" s="20" t="e">
        <f t="shared" si="40"/>
        <v>#REF!</v>
      </c>
      <c r="S152" s="2" t="e">
        <f>#REF!*(1+#REF!)</f>
        <v>#REF!</v>
      </c>
    </row>
    <row r="153" spans="2:19" x14ac:dyDescent="0.2">
      <c r="B153" s="6">
        <v>9</v>
      </c>
      <c r="C153" s="7" t="s">
        <v>20</v>
      </c>
      <c r="D153" s="8">
        <v>0</v>
      </c>
      <c r="E153" s="8">
        <v>0</v>
      </c>
      <c r="F153" s="8">
        <v>0</v>
      </c>
      <c r="G153" s="20" t="e">
        <f t="shared" si="39"/>
        <v>#REF!</v>
      </c>
      <c r="H153" s="20" t="e">
        <f t="shared" si="40"/>
        <v>#REF!</v>
      </c>
      <c r="I153" s="20" t="e">
        <f t="shared" si="40"/>
        <v>#REF!</v>
      </c>
      <c r="J153" s="20" t="e">
        <f t="shared" si="40"/>
        <v>#REF!</v>
      </c>
      <c r="K153" s="20" t="e">
        <f t="shared" si="40"/>
        <v>#REF!</v>
      </c>
      <c r="L153" s="20" t="e">
        <f t="shared" si="40"/>
        <v>#REF!</v>
      </c>
      <c r="M153" s="20" t="e">
        <f t="shared" si="40"/>
        <v>#REF!</v>
      </c>
      <c r="N153" s="20" t="e">
        <f t="shared" si="40"/>
        <v>#REF!</v>
      </c>
      <c r="O153" s="20" t="e">
        <f t="shared" si="40"/>
        <v>#REF!</v>
      </c>
      <c r="P153" s="20" t="e">
        <f t="shared" si="40"/>
        <v>#REF!</v>
      </c>
      <c r="Q153" s="20" t="e">
        <f t="shared" si="40"/>
        <v>#REF!</v>
      </c>
      <c r="R153" s="20" t="e">
        <f t="shared" si="40"/>
        <v>#REF!</v>
      </c>
      <c r="S153" s="2" t="e">
        <f>#REF!*(1+#REF!)</f>
        <v>#REF!</v>
      </c>
    </row>
    <row r="154" spans="2:19" x14ac:dyDescent="0.2">
      <c r="B154" s="6">
        <v>10</v>
      </c>
      <c r="C154" s="7" t="s">
        <v>21</v>
      </c>
      <c r="D154" s="8">
        <v>0</v>
      </c>
      <c r="E154" s="8">
        <v>0</v>
      </c>
      <c r="F154" s="8">
        <v>0</v>
      </c>
      <c r="G154" s="20" t="e">
        <f t="shared" si="39"/>
        <v>#REF!</v>
      </c>
      <c r="H154" s="20" t="e">
        <f t="shared" si="40"/>
        <v>#REF!</v>
      </c>
      <c r="I154" s="20" t="e">
        <f t="shared" si="40"/>
        <v>#REF!</v>
      </c>
      <c r="J154" s="20" t="e">
        <f t="shared" si="40"/>
        <v>#REF!</v>
      </c>
      <c r="K154" s="20" t="e">
        <f t="shared" si="40"/>
        <v>#REF!</v>
      </c>
      <c r="L154" s="20" t="e">
        <f t="shared" si="40"/>
        <v>#REF!</v>
      </c>
      <c r="M154" s="20" t="e">
        <f t="shared" si="40"/>
        <v>#REF!</v>
      </c>
      <c r="N154" s="20" t="e">
        <f t="shared" si="40"/>
        <v>#REF!</v>
      </c>
      <c r="O154" s="20" t="e">
        <f t="shared" si="40"/>
        <v>#REF!</v>
      </c>
      <c r="P154" s="20" t="e">
        <f t="shared" si="40"/>
        <v>#REF!</v>
      </c>
      <c r="Q154" s="20" t="e">
        <f t="shared" si="40"/>
        <v>#REF!</v>
      </c>
      <c r="R154" s="20" t="e">
        <f t="shared" si="40"/>
        <v>#REF!</v>
      </c>
      <c r="S154" s="2" t="e">
        <f>#REF!*(1+#REF!)</f>
        <v>#REF!</v>
      </c>
    </row>
    <row r="155" spans="2:19" x14ac:dyDescent="0.2">
      <c r="B155" s="6">
        <v>11</v>
      </c>
      <c r="C155" s="7" t="s">
        <v>22</v>
      </c>
      <c r="D155" s="8">
        <v>0</v>
      </c>
      <c r="E155" s="8">
        <v>0</v>
      </c>
      <c r="F155" s="8">
        <v>0</v>
      </c>
      <c r="G155" s="20" t="e">
        <f t="shared" si="39"/>
        <v>#REF!</v>
      </c>
      <c r="H155" s="20" t="e">
        <f t="shared" si="40"/>
        <v>#REF!</v>
      </c>
      <c r="I155" s="20" t="e">
        <f t="shared" si="40"/>
        <v>#REF!</v>
      </c>
      <c r="J155" s="20" t="e">
        <f t="shared" si="40"/>
        <v>#REF!</v>
      </c>
      <c r="K155" s="20" t="e">
        <f t="shared" si="40"/>
        <v>#REF!</v>
      </c>
      <c r="L155" s="20" t="e">
        <f t="shared" si="40"/>
        <v>#REF!</v>
      </c>
      <c r="M155" s="20" t="e">
        <f t="shared" si="40"/>
        <v>#REF!</v>
      </c>
      <c r="N155" s="20" t="e">
        <f t="shared" si="40"/>
        <v>#REF!</v>
      </c>
      <c r="O155" s="20" t="e">
        <f t="shared" si="40"/>
        <v>#REF!</v>
      </c>
      <c r="P155" s="20" t="e">
        <f t="shared" si="40"/>
        <v>#REF!</v>
      </c>
      <c r="Q155" s="20" t="e">
        <f t="shared" si="40"/>
        <v>#REF!</v>
      </c>
      <c r="R155" s="20" t="e">
        <f t="shared" si="40"/>
        <v>#REF!</v>
      </c>
      <c r="S155" s="2" t="e">
        <f>#REF!*(1+#REF!)</f>
        <v>#REF!</v>
      </c>
    </row>
    <row r="156" spans="2:19" x14ac:dyDescent="0.2">
      <c r="B156" s="6">
        <v>12</v>
      </c>
      <c r="C156" s="7" t="s">
        <v>23</v>
      </c>
      <c r="D156" s="8">
        <v>0</v>
      </c>
      <c r="E156" s="8">
        <v>0</v>
      </c>
      <c r="F156" s="8">
        <v>0</v>
      </c>
      <c r="G156" s="20" t="e">
        <f t="shared" si="39"/>
        <v>#REF!</v>
      </c>
      <c r="H156" s="20" t="e">
        <f t="shared" si="40"/>
        <v>#REF!</v>
      </c>
      <c r="I156" s="20" t="e">
        <f t="shared" si="40"/>
        <v>#REF!</v>
      </c>
      <c r="J156" s="20" t="e">
        <f t="shared" si="40"/>
        <v>#REF!</v>
      </c>
      <c r="K156" s="20" t="e">
        <f t="shared" si="40"/>
        <v>#REF!</v>
      </c>
      <c r="L156" s="20" t="e">
        <f t="shared" si="40"/>
        <v>#REF!</v>
      </c>
      <c r="M156" s="20" t="e">
        <f t="shared" si="40"/>
        <v>#REF!</v>
      </c>
      <c r="N156" s="20" t="e">
        <f t="shared" si="40"/>
        <v>#REF!</v>
      </c>
      <c r="O156" s="20" t="e">
        <f t="shared" si="40"/>
        <v>#REF!</v>
      </c>
      <c r="P156" s="20" t="e">
        <f t="shared" si="40"/>
        <v>#REF!</v>
      </c>
      <c r="Q156" s="20" t="e">
        <f t="shared" si="40"/>
        <v>#REF!</v>
      </c>
      <c r="R156" s="20" t="e">
        <f t="shared" si="40"/>
        <v>#REF!</v>
      </c>
      <c r="S156" s="2" t="e">
        <f>#REF!*(1+#REF!)</f>
        <v>#REF!</v>
      </c>
    </row>
    <row r="157" spans="2:19" x14ac:dyDescent="0.2">
      <c r="B157" s="6">
        <v>13</v>
      </c>
      <c r="C157" s="7" t="s">
        <v>24</v>
      </c>
      <c r="D157" s="8">
        <v>0</v>
      </c>
      <c r="E157" s="8">
        <v>0</v>
      </c>
      <c r="F157" s="8">
        <v>0</v>
      </c>
      <c r="G157" s="20" t="e">
        <f t="shared" si="39"/>
        <v>#REF!</v>
      </c>
      <c r="H157" s="20" t="e">
        <f t="shared" si="40"/>
        <v>#REF!</v>
      </c>
      <c r="I157" s="20" t="e">
        <f t="shared" si="40"/>
        <v>#REF!</v>
      </c>
      <c r="J157" s="20" t="e">
        <f t="shared" si="40"/>
        <v>#REF!</v>
      </c>
      <c r="K157" s="20" t="e">
        <f t="shared" si="40"/>
        <v>#REF!</v>
      </c>
      <c r="L157" s="20" t="e">
        <f t="shared" si="40"/>
        <v>#REF!</v>
      </c>
      <c r="M157" s="20" t="e">
        <f t="shared" si="40"/>
        <v>#REF!</v>
      </c>
      <c r="N157" s="20" t="e">
        <f t="shared" si="40"/>
        <v>#REF!</v>
      </c>
      <c r="O157" s="20" t="e">
        <f t="shared" si="40"/>
        <v>#REF!</v>
      </c>
      <c r="P157" s="20" t="e">
        <f t="shared" si="40"/>
        <v>#REF!</v>
      </c>
      <c r="Q157" s="20" t="e">
        <f t="shared" si="40"/>
        <v>#REF!</v>
      </c>
      <c r="R157" s="20" t="e">
        <f t="shared" si="40"/>
        <v>#REF!</v>
      </c>
      <c r="S157" s="2" t="e">
        <f>#REF!*(1+#REF!)</f>
        <v>#REF!</v>
      </c>
    </row>
    <row r="158" spans="2:19" x14ac:dyDescent="0.2">
      <c r="B158" s="6">
        <v>14</v>
      </c>
      <c r="C158" s="7" t="s">
        <v>25</v>
      </c>
      <c r="D158" s="8">
        <v>0</v>
      </c>
      <c r="E158" s="8">
        <v>0</v>
      </c>
      <c r="F158" s="8">
        <v>0</v>
      </c>
      <c r="G158" s="20" t="e">
        <f t="shared" si="39"/>
        <v>#REF!</v>
      </c>
      <c r="H158" s="20" t="e">
        <f t="shared" si="40"/>
        <v>#REF!</v>
      </c>
      <c r="I158" s="20" t="e">
        <f t="shared" si="40"/>
        <v>#REF!</v>
      </c>
      <c r="J158" s="20" t="e">
        <f t="shared" si="40"/>
        <v>#REF!</v>
      </c>
      <c r="K158" s="20" t="e">
        <f t="shared" si="40"/>
        <v>#REF!</v>
      </c>
      <c r="L158" s="20" t="e">
        <f t="shared" si="40"/>
        <v>#REF!</v>
      </c>
      <c r="M158" s="20" t="e">
        <f t="shared" si="40"/>
        <v>#REF!</v>
      </c>
      <c r="N158" s="20" t="e">
        <f t="shared" si="40"/>
        <v>#REF!</v>
      </c>
      <c r="O158" s="20" t="e">
        <f t="shared" si="40"/>
        <v>#REF!</v>
      </c>
      <c r="P158" s="20" t="e">
        <f t="shared" si="40"/>
        <v>#REF!</v>
      </c>
      <c r="Q158" s="20" t="e">
        <f t="shared" si="40"/>
        <v>#REF!</v>
      </c>
      <c r="R158" s="20" t="e">
        <f t="shared" si="40"/>
        <v>#REF!</v>
      </c>
      <c r="S158" s="2" t="e">
        <f>#REF!*(1+#REF!)</f>
        <v>#REF!</v>
      </c>
    </row>
    <row r="159" spans="2:19" x14ac:dyDescent="0.2">
      <c r="B159" s="6">
        <v>15</v>
      </c>
      <c r="C159" s="7" t="s">
        <v>26</v>
      </c>
      <c r="D159" s="8">
        <v>0</v>
      </c>
      <c r="E159" s="8">
        <v>0</v>
      </c>
      <c r="F159" s="8">
        <v>0</v>
      </c>
      <c r="G159" s="20" t="e">
        <f t="shared" si="39"/>
        <v>#REF!</v>
      </c>
      <c r="H159" s="20" t="e">
        <f t="shared" si="40"/>
        <v>#REF!</v>
      </c>
      <c r="I159" s="20" t="e">
        <f t="shared" si="40"/>
        <v>#REF!</v>
      </c>
      <c r="J159" s="20" t="e">
        <f t="shared" si="40"/>
        <v>#REF!</v>
      </c>
      <c r="K159" s="20" t="e">
        <f t="shared" si="40"/>
        <v>#REF!</v>
      </c>
      <c r="L159" s="20" t="e">
        <f t="shared" si="40"/>
        <v>#REF!</v>
      </c>
      <c r="M159" s="20" t="e">
        <f t="shared" si="40"/>
        <v>#REF!</v>
      </c>
      <c r="N159" s="20" t="e">
        <f t="shared" si="40"/>
        <v>#REF!</v>
      </c>
      <c r="O159" s="20" t="e">
        <f t="shared" si="40"/>
        <v>#REF!</v>
      </c>
      <c r="P159" s="20" t="e">
        <f t="shared" si="40"/>
        <v>#REF!</v>
      </c>
      <c r="Q159" s="20" t="e">
        <f t="shared" si="40"/>
        <v>#REF!</v>
      </c>
      <c r="R159" s="20" t="e">
        <f t="shared" si="40"/>
        <v>#REF!</v>
      </c>
      <c r="S159" s="2" t="e">
        <f>#REF!*(1+#REF!)</f>
        <v>#REF!</v>
      </c>
    </row>
    <row r="160" spans="2:19" x14ac:dyDescent="0.2">
      <c r="B160" s="6">
        <v>16</v>
      </c>
      <c r="C160" s="7" t="s">
        <v>27</v>
      </c>
      <c r="D160" s="8">
        <v>0</v>
      </c>
      <c r="E160" s="8">
        <v>0</v>
      </c>
      <c r="F160" s="8">
        <v>0</v>
      </c>
      <c r="G160" s="20" t="e">
        <f t="shared" si="39"/>
        <v>#REF!</v>
      </c>
      <c r="H160" s="20" t="e">
        <f t="shared" si="40"/>
        <v>#REF!</v>
      </c>
      <c r="I160" s="20" t="e">
        <f t="shared" si="40"/>
        <v>#REF!</v>
      </c>
      <c r="J160" s="20" t="e">
        <f t="shared" si="40"/>
        <v>#REF!</v>
      </c>
      <c r="K160" s="20" t="e">
        <f t="shared" si="40"/>
        <v>#REF!</v>
      </c>
      <c r="L160" s="20" t="e">
        <f t="shared" si="40"/>
        <v>#REF!</v>
      </c>
      <c r="M160" s="20" t="e">
        <f t="shared" si="40"/>
        <v>#REF!</v>
      </c>
      <c r="N160" s="20" t="e">
        <f t="shared" si="40"/>
        <v>#REF!</v>
      </c>
      <c r="O160" s="20" t="e">
        <f t="shared" si="40"/>
        <v>#REF!</v>
      </c>
      <c r="P160" s="20" t="e">
        <f t="shared" si="40"/>
        <v>#REF!</v>
      </c>
      <c r="Q160" s="20" t="e">
        <f t="shared" si="40"/>
        <v>#REF!</v>
      </c>
      <c r="R160" s="20" t="e">
        <f t="shared" si="40"/>
        <v>#REF!</v>
      </c>
      <c r="S160" s="2" t="e">
        <f>#REF!*(1+#REF!)</f>
        <v>#REF!</v>
      </c>
    </row>
    <row r="161" spans="2:19" x14ac:dyDescent="0.2">
      <c r="B161" s="6">
        <v>17</v>
      </c>
      <c r="C161" s="7" t="s">
        <v>28</v>
      </c>
      <c r="D161" s="8">
        <v>0</v>
      </c>
      <c r="E161" s="8">
        <v>0</v>
      </c>
      <c r="F161" s="8">
        <v>0</v>
      </c>
      <c r="G161" s="20" t="e">
        <f t="shared" si="39"/>
        <v>#REF!</v>
      </c>
      <c r="H161" s="20" t="e">
        <f t="shared" si="40"/>
        <v>#REF!</v>
      </c>
      <c r="I161" s="20" t="e">
        <f t="shared" si="40"/>
        <v>#REF!</v>
      </c>
      <c r="J161" s="20" t="e">
        <f t="shared" si="40"/>
        <v>#REF!</v>
      </c>
      <c r="K161" s="20" t="e">
        <f t="shared" si="40"/>
        <v>#REF!</v>
      </c>
      <c r="L161" s="20" t="e">
        <f t="shared" si="40"/>
        <v>#REF!</v>
      </c>
      <c r="M161" s="20" t="e">
        <f t="shared" si="40"/>
        <v>#REF!</v>
      </c>
      <c r="N161" s="20" t="e">
        <f t="shared" si="40"/>
        <v>#REF!</v>
      </c>
      <c r="O161" s="20" t="e">
        <f t="shared" si="40"/>
        <v>#REF!</v>
      </c>
      <c r="P161" s="20" t="e">
        <f t="shared" si="40"/>
        <v>#REF!</v>
      </c>
      <c r="Q161" s="20" t="e">
        <f t="shared" si="40"/>
        <v>#REF!</v>
      </c>
      <c r="R161" s="20" t="e">
        <f t="shared" si="40"/>
        <v>#REF!</v>
      </c>
      <c r="S161" s="2" t="e">
        <f>#REF!*(1+#REF!)</f>
        <v>#REF!</v>
      </c>
    </row>
    <row r="162" spans="2:19" x14ac:dyDescent="0.2">
      <c r="B162" s="6">
        <v>18</v>
      </c>
      <c r="C162" s="7" t="s">
        <v>29</v>
      </c>
      <c r="D162" s="8">
        <v>0</v>
      </c>
      <c r="E162" s="8">
        <v>0</v>
      </c>
      <c r="F162" s="8">
        <v>0</v>
      </c>
      <c r="G162" s="20" t="e">
        <f t="shared" si="39"/>
        <v>#REF!</v>
      </c>
      <c r="H162" s="20" t="e">
        <f t="shared" si="40"/>
        <v>#REF!</v>
      </c>
      <c r="I162" s="20" t="e">
        <f t="shared" si="40"/>
        <v>#REF!</v>
      </c>
      <c r="J162" s="20" t="e">
        <f t="shared" si="40"/>
        <v>#REF!</v>
      </c>
      <c r="K162" s="20" t="e">
        <f t="shared" si="40"/>
        <v>#REF!</v>
      </c>
      <c r="L162" s="20" t="e">
        <f t="shared" si="40"/>
        <v>#REF!</v>
      </c>
      <c r="M162" s="20" t="e">
        <f t="shared" si="40"/>
        <v>#REF!</v>
      </c>
      <c r="N162" s="20" t="e">
        <f t="shared" si="40"/>
        <v>#REF!</v>
      </c>
      <c r="O162" s="20" t="e">
        <f t="shared" si="40"/>
        <v>#REF!</v>
      </c>
      <c r="P162" s="20" t="e">
        <f t="shared" si="40"/>
        <v>#REF!</v>
      </c>
      <c r="Q162" s="20" t="e">
        <f t="shared" si="40"/>
        <v>#REF!</v>
      </c>
      <c r="R162" s="20" t="e">
        <f t="shared" si="40"/>
        <v>#REF!</v>
      </c>
      <c r="S162" s="2" t="e">
        <f>#REF!*(1+#REF!)</f>
        <v>#REF!</v>
      </c>
    </row>
    <row r="163" spans="2:19" x14ac:dyDescent="0.2">
      <c r="B163" s="6">
        <v>19</v>
      </c>
      <c r="C163" s="7" t="s">
        <v>30</v>
      </c>
      <c r="D163" s="8">
        <v>0</v>
      </c>
      <c r="E163" s="8">
        <v>0</v>
      </c>
      <c r="F163" s="8">
        <v>0</v>
      </c>
      <c r="G163" s="20" t="e">
        <f t="shared" si="39"/>
        <v>#REF!</v>
      </c>
      <c r="H163" s="20" t="e">
        <f t="shared" si="40"/>
        <v>#REF!</v>
      </c>
      <c r="I163" s="20" t="e">
        <f t="shared" si="40"/>
        <v>#REF!</v>
      </c>
      <c r="J163" s="20" t="e">
        <f t="shared" si="40"/>
        <v>#REF!</v>
      </c>
      <c r="K163" s="20" t="e">
        <f t="shared" si="40"/>
        <v>#REF!</v>
      </c>
      <c r="L163" s="20" t="e">
        <f t="shared" si="40"/>
        <v>#REF!</v>
      </c>
      <c r="M163" s="20" t="e">
        <f t="shared" si="40"/>
        <v>#REF!</v>
      </c>
      <c r="N163" s="20" t="e">
        <f t="shared" si="40"/>
        <v>#REF!</v>
      </c>
      <c r="O163" s="20" t="e">
        <f t="shared" si="40"/>
        <v>#REF!</v>
      </c>
      <c r="P163" s="20" t="e">
        <f t="shared" si="40"/>
        <v>#REF!</v>
      </c>
      <c r="Q163" s="20" t="e">
        <f t="shared" si="40"/>
        <v>#REF!</v>
      </c>
      <c r="R163" s="20" t="e">
        <f t="shared" si="40"/>
        <v>#REF!</v>
      </c>
      <c r="S163" s="2" t="e">
        <f>#REF!*(1+#REF!)</f>
        <v>#REF!</v>
      </c>
    </row>
    <row r="164" spans="2:19" x14ac:dyDescent="0.2">
      <c r="B164" s="6">
        <v>20</v>
      </c>
      <c r="C164" s="7" t="s">
        <v>31</v>
      </c>
      <c r="D164" s="8">
        <v>0</v>
      </c>
      <c r="E164" s="8">
        <v>0</v>
      </c>
      <c r="F164" s="8">
        <v>0</v>
      </c>
      <c r="G164" s="20" t="e">
        <f t="shared" si="39"/>
        <v>#REF!</v>
      </c>
      <c r="H164" s="20" t="e">
        <f t="shared" si="40"/>
        <v>#REF!</v>
      </c>
      <c r="I164" s="20" t="e">
        <f t="shared" si="40"/>
        <v>#REF!</v>
      </c>
      <c r="J164" s="20" t="e">
        <f t="shared" si="40"/>
        <v>#REF!</v>
      </c>
      <c r="K164" s="20" t="e">
        <f t="shared" si="40"/>
        <v>#REF!</v>
      </c>
      <c r="L164" s="20" t="e">
        <f t="shared" si="40"/>
        <v>#REF!</v>
      </c>
      <c r="M164" s="20" t="e">
        <f t="shared" si="40"/>
        <v>#REF!</v>
      </c>
      <c r="N164" s="20" t="e">
        <f t="shared" si="40"/>
        <v>#REF!</v>
      </c>
      <c r="O164" s="20" t="e">
        <f t="shared" si="40"/>
        <v>#REF!</v>
      </c>
      <c r="P164" s="20" t="e">
        <f t="shared" si="40"/>
        <v>#REF!</v>
      </c>
      <c r="Q164" s="20" t="e">
        <f t="shared" si="40"/>
        <v>#REF!</v>
      </c>
      <c r="R164" s="20" t="e">
        <f t="shared" si="40"/>
        <v>#REF!</v>
      </c>
      <c r="S164" s="2" t="e">
        <f>#REF!*(1+#REF!)</f>
        <v>#REF!</v>
      </c>
    </row>
    <row r="165" spans="2:19" x14ac:dyDescent="0.2">
      <c r="B165" s="6">
        <v>21</v>
      </c>
      <c r="C165" s="7" t="s">
        <v>32</v>
      </c>
      <c r="D165" s="8">
        <v>0</v>
      </c>
      <c r="E165" s="8">
        <v>0</v>
      </c>
      <c r="F165" s="8">
        <v>0</v>
      </c>
      <c r="G165" s="20" t="e">
        <f t="shared" si="39"/>
        <v>#REF!</v>
      </c>
      <c r="H165" s="20" t="e">
        <f t="shared" si="40"/>
        <v>#REF!</v>
      </c>
      <c r="I165" s="20" t="e">
        <f t="shared" si="40"/>
        <v>#REF!</v>
      </c>
      <c r="J165" s="20" t="e">
        <f t="shared" si="40"/>
        <v>#REF!</v>
      </c>
      <c r="K165" s="20" t="e">
        <f t="shared" si="40"/>
        <v>#REF!</v>
      </c>
      <c r="L165" s="20" t="e">
        <f t="shared" si="40"/>
        <v>#REF!</v>
      </c>
      <c r="M165" s="20" t="e">
        <f t="shared" si="40"/>
        <v>#REF!</v>
      </c>
      <c r="N165" s="20" t="e">
        <f t="shared" si="40"/>
        <v>#REF!</v>
      </c>
      <c r="O165" s="20" t="e">
        <f t="shared" si="40"/>
        <v>#REF!</v>
      </c>
      <c r="P165" s="20" t="e">
        <f t="shared" si="40"/>
        <v>#REF!</v>
      </c>
      <c r="Q165" s="20" t="e">
        <f t="shared" si="40"/>
        <v>#REF!</v>
      </c>
      <c r="R165" s="20" t="e">
        <f t="shared" si="40"/>
        <v>#REF!</v>
      </c>
      <c r="S165" s="2" t="e">
        <f>#REF!*(1+#REF!)</f>
        <v>#REF!</v>
      </c>
    </row>
    <row r="166" spans="2:19" x14ac:dyDescent="0.2">
      <c r="B166" s="6">
        <v>22</v>
      </c>
      <c r="C166" s="7" t="s">
        <v>37</v>
      </c>
      <c r="D166" s="8">
        <v>0</v>
      </c>
      <c r="E166" s="8">
        <v>0</v>
      </c>
      <c r="F166" s="8">
        <v>0</v>
      </c>
      <c r="G166" s="20" t="e">
        <f t="shared" si="39"/>
        <v>#REF!</v>
      </c>
      <c r="H166" s="20" t="e">
        <f t="shared" si="40"/>
        <v>#REF!</v>
      </c>
      <c r="I166" s="20" t="e">
        <f t="shared" si="40"/>
        <v>#REF!</v>
      </c>
      <c r="J166" s="20" t="e">
        <f t="shared" si="40"/>
        <v>#REF!</v>
      </c>
      <c r="K166" s="20" t="e">
        <f t="shared" si="40"/>
        <v>#REF!</v>
      </c>
      <c r="L166" s="20" t="e">
        <f t="shared" si="40"/>
        <v>#REF!</v>
      </c>
      <c r="M166" s="20" t="e">
        <f t="shared" si="40"/>
        <v>#REF!</v>
      </c>
      <c r="N166" s="20" t="e">
        <f t="shared" si="40"/>
        <v>#REF!</v>
      </c>
      <c r="O166" s="20" t="e">
        <f t="shared" si="40"/>
        <v>#REF!</v>
      </c>
      <c r="P166" s="20" t="e">
        <f t="shared" si="40"/>
        <v>#REF!</v>
      </c>
      <c r="Q166" s="20" t="e">
        <f t="shared" si="40"/>
        <v>#REF!</v>
      </c>
      <c r="R166" s="20" t="e">
        <f t="shared" si="40"/>
        <v>#REF!</v>
      </c>
      <c r="S166" s="2" t="e">
        <f>#REF!*(1+#REF!)</f>
        <v>#REF!</v>
      </c>
    </row>
    <row r="167" spans="2:19" x14ac:dyDescent="0.2">
      <c r="B167" s="6">
        <v>23</v>
      </c>
      <c r="C167" s="7" t="s">
        <v>38</v>
      </c>
      <c r="D167" s="8">
        <v>0</v>
      </c>
      <c r="E167" s="8">
        <v>0</v>
      </c>
      <c r="F167" s="8">
        <v>0</v>
      </c>
      <c r="G167" s="20" t="e">
        <f t="shared" si="39"/>
        <v>#REF!</v>
      </c>
      <c r="H167" s="20" t="e">
        <f t="shared" si="40"/>
        <v>#REF!</v>
      </c>
      <c r="I167" s="20" t="e">
        <f t="shared" si="40"/>
        <v>#REF!</v>
      </c>
      <c r="J167" s="20" t="e">
        <f t="shared" si="40"/>
        <v>#REF!</v>
      </c>
      <c r="K167" s="20" t="e">
        <f t="shared" si="40"/>
        <v>#REF!</v>
      </c>
      <c r="L167" s="20" t="e">
        <f t="shared" si="40"/>
        <v>#REF!</v>
      </c>
      <c r="M167" s="20" t="e">
        <f t="shared" si="40"/>
        <v>#REF!</v>
      </c>
      <c r="N167" s="20" t="e">
        <f t="shared" si="40"/>
        <v>#REF!</v>
      </c>
      <c r="O167" s="20" t="e">
        <f t="shared" si="40"/>
        <v>#REF!</v>
      </c>
      <c r="P167" s="20" t="e">
        <f t="shared" si="40"/>
        <v>#REF!</v>
      </c>
      <c r="Q167" s="20" t="e">
        <f t="shared" si="40"/>
        <v>#REF!</v>
      </c>
      <c r="R167" s="20" t="e">
        <f t="shared" si="40"/>
        <v>#REF!</v>
      </c>
      <c r="S167" s="2" t="e">
        <f>#REF!*(1+#REF!)</f>
        <v>#REF!</v>
      </c>
    </row>
    <row r="168" spans="2:19" x14ac:dyDescent="0.2">
      <c r="B168" s="6">
        <v>24</v>
      </c>
      <c r="C168" s="7" t="s">
        <v>39</v>
      </c>
      <c r="D168" s="8">
        <v>0</v>
      </c>
      <c r="E168" s="8">
        <v>0</v>
      </c>
      <c r="F168" s="8">
        <v>0</v>
      </c>
      <c r="G168" s="20" t="e">
        <f t="shared" si="39"/>
        <v>#REF!</v>
      </c>
      <c r="H168" s="20" t="e">
        <f t="shared" si="40"/>
        <v>#REF!</v>
      </c>
      <c r="I168" s="20" t="e">
        <f t="shared" si="40"/>
        <v>#REF!</v>
      </c>
      <c r="J168" s="20" t="e">
        <f t="shared" si="40"/>
        <v>#REF!</v>
      </c>
      <c r="K168" s="20" t="e">
        <f t="shared" si="40"/>
        <v>#REF!</v>
      </c>
      <c r="L168" s="20" t="e">
        <f t="shared" si="40"/>
        <v>#REF!</v>
      </c>
      <c r="M168" s="20" t="e">
        <f t="shared" si="40"/>
        <v>#REF!</v>
      </c>
      <c r="N168" s="20" t="e">
        <f t="shared" si="40"/>
        <v>#REF!</v>
      </c>
      <c r="O168" s="20" t="e">
        <f t="shared" si="40"/>
        <v>#REF!</v>
      </c>
      <c r="P168" s="20" t="e">
        <f t="shared" si="40"/>
        <v>#REF!</v>
      </c>
      <c r="Q168" s="20" t="e">
        <f t="shared" si="40"/>
        <v>#REF!</v>
      </c>
      <c r="R168" s="20" t="e">
        <f t="shared" si="40"/>
        <v>#REF!</v>
      </c>
      <c r="S168" s="2" t="e">
        <f>#REF!*(1+#REF!)</f>
        <v>#REF!</v>
      </c>
    </row>
    <row r="169" spans="2:19" x14ac:dyDescent="0.2">
      <c r="B169" s="6">
        <v>25</v>
      </c>
      <c r="C169" s="7" t="s">
        <v>40</v>
      </c>
      <c r="D169" s="8">
        <v>0</v>
      </c>
      <c r="E169" s="8">
        <v>0</v>
      </c>
      <c r="F169" s="8">
        <v>0</v>
      </c>
      <c r="G169" s="20" t="e">
        <f t="shared" si="39"/>
        <v>#REF!</v>
      </c>
      <c r="H169" s="20" t="e">
        <f t="shared" si="40"/>
        <v>#REF!</v>
      </c>
      <c r="I169" s="20" t="e">
        <f t="shared" si="40"/>
        <v>#REF!</v>
      </c>
      <c r="J169" s="20" t="e">
        <f t="shared" ref="J169:R169" si="41">I169</f>
        <v>#REF!</v>
      </c>
      <c r="K169" s="20" t="e">
        <f t="shared" si="41"/>
        <v>#REF!</v>
      </c>
      <c r="L169" s="20" t="e">
        <f t="shared" si="41"/>
        <v>#REF!</v>
      </c>
      <c r="M169" s="20" t="e">
        <f t="shared" si="41"/>
        <v>#REF!</v>
      </c>
      <c r="N169" s="20" t="e">
        <f t="shared" si="41"/>
        <v>#REF!</v>
      </c>
      <c r="O169" s="20" t="e">
        <f t="shared" si="41"/>
        <v>#REF!</v>
      </c>
      <c r="P169" s="20" t="e">
        <f t="shared" si="41"/>
        <v>#REF!</v>
      </c>
      <c r="Q169" s="20" t="e">
        <f t="shared" si="41"/>
        <v>#REF!</v>
      </c>
      <c r="R169" s="20" t="e">
        <f t="shared" si="41"/>
        <v>#REF!</v>
      </c>
      <c r="S169" s="2" t="e">
        <f>#REF!*(1+#REF!)</f>
        <v>#REF!</v>
      </c>
    </row>
    <row r="170" spans="2:19" x14ac:dyDescent="0.2"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CalC(old)</vt:lpstr>
      <vt:lpstr>Revenue</vt:lpstr>
      <vt:lpstr>Revenue+ev</vt:lpstr>
      <vt:lpstr>Revenue+ngy</vt:lpstr>
      <vt:lpstr>Investor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choompol@staff.tu.ac.th 3100601641284</dc:creator>
  <cp:lastModifiedBy>Choompol Boonmee</cp:lastModifiedBy>
  <dcterms:created xsi:type="dcterms:W3CDTF">2024-06-25T07:28:08Z</dcterms:created>
  <dcterms:modified xsi:type="dcterms:W3CDTF">2024-12-05T10:14:18Z</dcterms:modified>
</cp:coreProperties>
</file>